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38640" windowHeight="15720" tabRatio="883" firstSheet="0" activeTab="2" autoFilterDateGrouping="1"/>
  </bookViews>
  <sheets>
    <sheet name="PLANILHA ORCAMENTARIA" sheetId="1" state="visible" r:id="rId1"/>
    <sheet name="CUSTO DIRETO" sheetId="2" state="hidden" r:id="rId2"/>
    <sheet name="RESUMO" sheetId="3" state="visible" r:id="rId3"/>
    <sheet name="COMPOSICOES" sheetId="4" state="visible" r:id="rId4"/>
    <sheet name="COMPOSICOES PROPRIAS" sheetId="5" state="hidden" r:id="rId5"/>
    <sheet name="COMPOSICOES AUXILIARES" sheetId="6" state="visible" r:id="rId6"/>
    <sheet name="CURVA ABC SERVICOS" sheetId="7" state="hidden" r:id="rId7"/>
    <sheet name="CURVA ABC INSUMOS" sheetId="8" state="hidden" r:id="rId8"/>
    <sheet name="ENCARGOS SOCIAIS" sheetId="9" state="hidden" r:id="rId9"/>
  </sheets>
  <definedNames>
    <definedName name="JR_PAGE_ANCHOR_0_1">'PLANILHA ORCAMENTARIA'!$A$1</definedName>
    <definedName name="JR_PAGE_ANCHOR_1_1">'CUSTO DIRETO'!$A$1</definedName>
    <definedName name="JR_PAGE_ANCHOR_2_1">RESUMO!$A$1</definedName>
    <definedName name="JR_PAGE_ANCHOR_3_1">COMPOSICOES!$A$1</definedName>
    <definedName name="JR_PAGE_ANCHOR_4_1">'COMPOSICOES PROPRIAS'!$A$1</definedName>
    <definedName name="JR_PAGE_ANCHOR_5_1">'COMPOSICOES AUXILIARES'!$A$1</definedName>
    <definedName name="JR_PAGE_ANCHOR_6_1">'CURVA ABC SERVICOS'!$A$1</definedName>
    <definedName name="JR_PAGE_ANCHOR_7_1">'CURVA ABC INSUMOS'!$A$1</definedName>
    <definedName name="JR_PAGE_ANCHOR_8_1">'ENCARGOS SOCIAIS'!$A$1</definedName>
    <definedName name="FATOR">RESUMO!$H$4</definedName>
    <definedName name="BDI">RESUMO!$H$5</definedName>
  </definedNames>
  <calcPr calcId="0" fullCalcOnLoad="1"/>
</workbook>
</file>

<file path=xl/styles.xml><?xml version="1.0" encoding="utf-8"?>
<styleSheet xmlns="http://schemas.openxmlformats.org/spreadsheetml/2006/main">
  <numFmts count="18">
    <numFmt numFmtId="164" formatCode="\R\$\ #,##0.00"/>
    <numFmt numFmtId="165" formatCode="\'\R\$\ \'###,###,##0.00"/>
    <numFmt numFmtId="166" formatCode="#,##0.00000000"/>
    <numFmt numFmtId="167" formatCode="#,##0.0000000"/>
    <numFmt numFmtId="168" formatCode="\R\$\ #,##0.0000"/>
    <numFmt numFmtId="169" formatCode="#,##0.0000"/>
    <numFmt numFmtId="170" formatCode="#,##0.00000000000"/>
    <numFmt numFmtId="171" formatCode="#,##0.000000000000"/>
    <numFmt numFmtId="172" formatCode="#,##0.000000"/>
    <numFmt numFmtId="173" formatCode="#,##0.00000000000000"/>
    <numFmt numFmtId="174" formatCode="#,##0.0000000000000"/>
    <numFmt numFmtId="175" formatCode="#,##0.0000000000"/>
    <numFmt numFmtId="176" formatCode="#,##0.000"/>
    <numFmt numFmtId="177" formatCode="#,##0.000000000"/>
    <numFmt numFmtId="178" formatCode="#,##0.00000"/>
    <numFmt numFmtId="179" formatCode="#,##0.0000000000000000000000"/>
    <numFmt numFmtId="180" formatCode="#,##0.00000000000000000000000"/>
    <numFmt numFmtId="181" formatCode="###,###,##0.00"/>
  </numFmts>
  <fonts count="12">
    <font>
      <name val="Calibri"/>
      <family val="2"/>
      <color theme="1"/>
      <sz val="11"/>
      <scheme val="minor"/>
    </font>
    <font>
      <name val="Arial"/>
      <family val="2"/>
      <b val="1"/>
      <color rgb="FF000000"/>
      <sz val="7"/>
    </font>
    <font>
      <name val="Arial"/>
      <family val="2"/>
      <b val="1"/>
      <color rgb="FF000000"/>
      <sz val="6"/>
    </font>
    <font>
      <name val="Arial"/>
      <family val="2"/>
      <color rgb="FF000000"/>
      <sz val="6"/>
    </font>
    <font>
      <name val="Arial"/>
      <family val="2"/>
      <b val="1"/>
      <color rgb="FF000000"/>
      <sz val="5"/>
    </font>
    <font>
      <name val="Arial"/>
      <family val="2"/>
      <b val="1"/>
      <color rgb="FF000000"/>
      <sz val="4"/>
    </font>
    <font>
      <name val="SansSerif"/>
      <family val="2"/>
      <color rgb="FF000000"/>
      <sz val="9"/>
    </font>
    <font>
      <name val="SansSerif"/>
      <family val="2"/>
      <b val="1"/>
      <color rgb="FF000000"/>
      <sz val="5"/>
    </font>
    <font>
      <name val="SansSerif"/>
      <family val="2"/>
      <color rgb="FF000000"/>
      <sz val="6"/>
    </font>
    <font>
      <name val="Arial"/>
      <family val="2"/>
      <color rgb="FF000000"/>
      <sz val="7"/>
    </font>
    <font>
      <name val="Arial"/>
      <family val="2"/>
      <b val="1"/>
      <color rgb="FF000000"/>
      <sz val="9"/>
    </font>
    <font>
      <name val="Arial"/>
      <b val="1"/>
      <color rgb="FF000000"/>
      <sz val="8"/>
    </font>
  </fonts>
  <fills count="77">
    <fill>
      <patternFill/>
    </fill>
    <fill>
      <patternFill patternType="gray125"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/>
    </fill>
    <fill>
      <patternFill/>
    </fill>
    <fill>
      <patternFill patternType="solid">
        <fgColor rgb="FFC0C0C0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76" borderId="1"/>
  </cellStyleXfs>
  <cellXfs count="98">
    <xf numFmtId="0" fontId="0" fillId="0" borderId="0" pivotButton="0" quotePrefix="0" xfId="0"/>
    <xf numFmtId="0" fontId="0" fillId="2" borderId="1" applyAlignment="1" applyProtection="1" pivotButton="0" quotePrefix="0" xfId="0">
      <alignment wrapText="1"/>
      <protection locked="0" hidden="0"/>
    </xf>
    <xf numFmtId="0" fontId="0" fillId="3" borderId="0" applyAlignment="1" applyProtection="1" pivotButton="0" quotePrefix="0" xfId="0">
      <alignment wrapText="1"/>
      <protection locked="0" hidden="0"/>
    </xf>
    <xf numFmtId="0" fontId="2" fillId="5" borderId="2" applyAlignment="1" pivotButton="0" quotePrefix="0" xfId="0">
      <alignment horizontal="center" vertical="center" wrapText="1"/>
    </xf>
    <xf numFmtId="0" fontId="2" fillId="6" borderId="2" applyAlignment="1" pivotButton="0" quotePrefix="0" xfId="0">
      <alignment horizontal="left" vertical="center" wrapText="1"/>
    </xf>
    <xf numFmtId="164" fontId="2" fillId="7" borderId="2" applyAlignment="1" pivotButton="0" quotePrefix="0" xfId="0">
      <alignment horizontal="right" vertical="center" wrapText="1"/>
    </xf>
    <xf numFmtId="0" fontId="3" fillId="8" borderId="2" applyAlignment="1" pivotButton="0" quotePrefix="0" xfId="0">
      <alignment horizontal="left" vertical="center" wrapText="1"/>
    </xf>
    <xf numFmtId="0" fontId="3" fillId="9" borderId="2" applyAlignment="1" pivotButton="0" quotePrefix="0" xfId="0">
      <alignment horizontal="center" vertical="center" wrapText="1"/>
    </xf>
    <xf numFmtId="0" fontId="3" fillId="10" borderId="2" applyAlignment="1" pivotButton="0" quotePrefix="0" xfId="0">
      <alignment horizontal="justify" vertical="center" wrapText="1"/>
    </xf>
    <xf numFmtId="4" fontId="3" fillId="11" borderId="2" applyAlignment="1" pivotButton="0" quotePrefix="0" xfId="0">
      <alignment horizontal="right" vertical="center" wrapText="1"/>
    </xf>
    <xf numFmtId="164" fontId="3" fillId="12" borderId="2" applyAlignment="1" pivotButton="0" quotePrefix="0" xfId="0">
      <alignment horizontal="right" vertical="center" wrapText="1"/>
    </xf>
    <xf numFmtId="165" fontId="3" fillId="13" borderId="2" applyAlignment="1" pivotButton="0" quotePrefix="0" xfId="0">
      <alignment horizontal="right" vertical="center" wrapText="1"/>
    </xf>
    <xf numFmtId="0" fontId="4" fillId="14" borderId="1" applyAlignment="1" pivotButton="0" quotePrefix="0" xfId="0">
      <alignment horizontal="right" vertical="center" wrapText="1"/>
    </xf>
    <xf numFmtId="0" fontId="4" fillId="16" borderId="2" applyAlignment="1" pivotButton="0" quotePrefix="0" xfId="0">
      <alignment horizontal="center" vertical="center" wrapText="1"/>
    </xf>
    <xf numFmtId="0" fontId="5" fillId="17" borderId="2" applyAlignment="1" pivotButton="0" quotePrefix="0" xfId="0">
      <alignment horizontal="center" vertical="center" wrapText="1"/>
    </xf>
    <xf numFmtId="165" fontId="2" fillId="19" borderId="2" applyAlignment="1" pivotButton="0" quotePrefix="0" xfId="0">
      <alignment horizontal="right" vertical="center" wrapText="1"/>
    </xf>
    <xf numFmtId="0" fontId="2" fillId="20" borderId="1" applyAlignment="1" pivotButton="0" quotePrefix="0" xfId="0">
      <alignment horizontal="left" vertical="center" wrapText="1"/>
    </xf>
    <xf numFmtId="164" fontId="2" fillId="21" borderId="1" applyAlignment="1" pivotButton="0" quotePrefix="0" xfId="0">
      <alignment horizontal="right" vertical="center" wrapText="1"/>
    </xf>
    <xf numFmtId="4" fontId="2" fillId="22" borderId="1" applyAlignment="1" pivotButton="0" quotePrefix="0" xfId="0">
      <alignment horizontal="right" vertical="center" wrapText="1"/>
    </xf>
    <xf numFmtId="0" fontId="8" fillId="26" borderId="2" applyAlignment="1" pivotButton="0" quotePrefix="0" xfId="0">
      <alignment horizontal="center" vertical="top" wrapText="1"/>
    </xf>
    <xf numFmtId="0" fontId="8" fillId="27" borderId="2" applyAlignment="1" pivotButton="0" quotePrefix="0" xfId="0">
      <alignment horizontal="justify" vertical="top" wrapText="1"/>
    </xf>
    <xf numFmtId="166" fontId="8" fillId="28" borderId="2" applyAlignment="1" pivotButton="0" quotePrefix="0" xfId="0">
      <alignment horizontal="right" vertical="top" wrapText="1"/>
    </xf>
    <xf numFmtId="164" fontId="8" fillId="29" borderId="2" applyAlignment="1" pivotButton="0" quotePrefix="0" xfId="0">
      <alignment horizontal="right" vertical="top" wrapText="1"/>
    </xf>
    <xf numFmtId="164" fontId="7" fillId="31" borderId="2" applyAlignment="1" pivotButton="0" quotePrefix="0" xfId="0">
      <alignment horizontal="right" vertical="top" wrapText="1"/>
    </xf>
    <xf numFmtId="167" fontId="3" fillId="34" borderId="2" applyAlignment="1" pivotButton="0" quotePrefix="0" xfId="0">
      <alignment horizontal="center" vertical="center" wrapText="1"/>
    </xf>
    <xf numFmtId="167" fontId="3" fillId="35" borderId="2" applyAlignment="1" pivotButton="0" quotePrefix="0" xfId="0">
      <alignment horizontal="right" vertical="center" wrapText="1"/>
    </xf>
    <xf numFmtId="4" fontId="2" fillId="37" borderId="2" applyAlignment="1" pivotButton="0" quotePrefix="0" xfId="0">
      <alignment horizontal="right" vertical="center" wrapText="1"/>
    </xf>
    <xf numFmtId="168" fontId="3" fillId="38" borderId="2" applyAlignment="1" pivotButton="0" quotePrefix="0" xfId="0">
      <alignment horizontal="right" vertical="center" wrapText="1"/>
    </xf>
    <xf numFmtId="169" fontId="3" fillId="39" borderId="2" applyAlignment="1" pivotButton="0" quotePrefix="0" xfId="0">
      <alignment horizontal="right" vertical="center" wrapText="1"/>
    </xf>
    <xf numFmtId="169" fontId="3" fillId="42" borderId="2" applyAlignment="1" pivotButton="0" quotePrefix="0" xfId="0">
      <alignment horizontal="center" vertical="center" wrapText="1"/>
    </xf>
    <xf numFmtId="168" fontId="2" fillId="43" borderId="2" applyAlignment="1" pivotButton="0" quotePrefix="0" xfId="0">
      <alignment horizontal="right" vertical="center" wrapText="1"/>
    </xf>
    <xf numFmtId="0" fontId="2" fillId="44" borderId="2" applyAlignment="1" pivotButton="0" quotePrefix="0" xfId="0">
      <alignment horizontal="center" vertical="center" wrapText="1"/>
    </xf>
    <xf numFmtId="0" fontId="2" fillId="45" borderId="2" applyAlignment="1" pivotButton="0" quotePrefix="0" xfId="0">
      <alignment horizontal="left" vertical="center" wrapText="1"/>
    </xf>
    <xf numFmtId="0" fontId="3" fillId="46" borderId="1" applyAlignment="1" pivotButton="0" quotePrefix="0" xfId="0">
      <alignment horizontal="center" vertical="top" wrapText="1"/>
    </xf>
    <xf numFmtId="0" fontId="3" fillId="47" borderId="1" applyAlignment="1" pivotButton="0" quotePrefix="0" xfId="0">
      <alignment horizontal="left" vertical="top" wrapText="1"/>
    </xf>
    <xf numFmtId="4" fontId="3" fillId="48" borderId="1" applyAlignment="1" pivotButton="0" quotePrefix="0" xfId="0">
      <alignment horizontal="right" vertical="top" wrapText="1"/>
    </xf>
    <xf numFmtId="164" fontId="3" fillId="49" borderId="1" applyAlignment="1" pivotButton="0" quotePrefix="0" xfId="0">
      <alignment horizontal="right" vertical="top" wrapText="1"/>
    </xf>
    <xf numFmtId="4" fontId="3" fillId="50" borderId="1" applyAlignment="1" pivotButton="0" quotePrefix="0" xfId="0">
      <alignment horizontal="center" vertical="top" wrapText="1"/>
    </xf>
    <xf numFmtId="170" fontId="3" fillId="52" borderId="1" applyAlignment="1" pivotButton="0" quotePrefix="0" xfId="0">
      <alignment horizontal="right" vertical="top" wrapText="1"/>
    </xf>
    <xf numFmtId="171" fontId="3" fillId="53" borderId="1" applyAlignment="1" pivotButton="0" quotePrefix="0" xfId="0">
      <alignment horizontal="right" vertical="top" wrapText="1"/>
    </xf>
    <xf numFmtId="172" fontId="3" fillId="54" borderId="1" applyAlignment="1" pivotButton="0" quotePrefix="0" xfId="0">
      <alignment horizontal="right" vertical="top" wrapText="1"/>
    </xf>
    <xf numFmtId="173" fontId="3" fillId="55" borderId="1" applyAlignment="1" pivotButton="0" quotePrefix="0" xfId="0">
      <alignment horizontal="right" vertical="top" wrapText="1"/>
    </xf>
    <xf numFmtId="174" fontId="3" fillId="56" borderId="1" applyAlignment="1" pivotButton="0" quotePrefix="0" xfId="0">
      <alignment horizontal="right" vertical="top" wrapText="1"/>
    </xf>
    <xf numFmtId="175" fontId="3" fillId="57" borderId="1" applyAlignment="1" pivotButton="0" quotePrefix="0" xfId="0">
      <alignment horizontal="right" vertical="top" wrapText="1"/>
    </xf>
    <xf numFmtId="166" fontId="3" fillId="58" borderId="1" applyAlignment="1" pivotButton="0" quotePrefix="0" xfId="0">
      <alignment horizontal="right" vertical="top" wrapText="1"/>
    </xf>
    <xf numFmtId="176" fontId="3" fillId="59" borderId="1" applyAlignment="1" pivotButton="0" quotePrefix="0" xfId="0">
      <alignment horizontal="right" vertical="top" wrapText="1"/>
    </xf>
    <xf numFmtId="177" fontId="3" fillId="60" borderId="1" applyAlignment="1" pivotButton="0" quotePrefix="0" xfId="0">
      <alignment horizontal="right" vertical="top" wrapText="1"/>
    </xf>
    <xf numFmtId="169" fontId="3" fillId="61" borderId="1" applyAlignment="1" pivotButton="0" quotePrefix="0" xfId="0">
      <alignment horizontal="right" vertical="top" wrapText="1"/>
    </xf>
    <xf numFmtId="178" fontId="3" fillId="62" borderId="1" applyAlignment="1" pivotButton="0" quotePrefix="0" xfId="0">
      <alignment horizontal="right" vertical="top" wrapText="1"/>
    </xf>
    <xf numFmtId="179" fontId="3" fillId="63" borderId="1" applyAlignment="1" pivotButton="0" quotePrefix="0" xfId="0">
      <alignment horizontal="right" vertical="top" wrapText="1"/>
    </xf>
    <xf numFmtId="180" fontId="3" fillId="64" borderId="1" applyAlignment="1" pivotButton="0" quotePrefix="0" xfId="0">
      <alignment horizontal="right" vertical="top" wrapText="1"/>
    </xf>
    <xf numFmtId="0" fontId="1" fillId="65" borderId="2" applyAlignment="1" pivotButton="0" quotePrefix="0" xfId="0">
      <alignment horizontal="center" vertical="center" wrapText="1"/>
    </xf>
    <xf numFmtId="0" fontId="1" fillId="67" borderId="2" applyAlignment="1" pivotButton="0" quotePrefix="0" xfId="0">
      <alignment horizontal="center" vertical="top" wrapText="1"/>
    </xf>
    <xf numFmtId="0" fontId="1" fillId="68" borderId="2" applyAlignment="1" pivotButton="0" quotePrefix="0" xfId="0">
      <alignment horizontal="left" vertical="top" wrapText="1"/>
    </xf>
    <xf numFmtId="0" fontId="9" fillId="69" borderId="2" applyAlignment="1" pivotButton="0" quotePrefix="0" xfId="0">
      <alignment horizontal="center" vertical="top" wrapText="1"/>
    </xf>
    <xf numFmtId="0" fontId="9" fillId="70" borderId="2" applyAlignment="1" pivotButton="0" quotePrefix="0" xfId="0">
      <alignment horizontal="left" vertical="top" wrapText="1"/>
    </xf>
    <xf numFmtId="0" fontId="1" fillId="73" borderId="2" applyAlignment="1" pivotButton="0" quotePrefix="0" xfId="0">
      <alignment horizontal="right" vertical="center" wrapText="1"/>
    </xf>
    <xf numFmtId="0" fontId="10" fillId="75" borderId="1" applyAlignment="1" pivotButton="0" quotePrefix="0" xfId="0">
      <alignment horizontal="right" vertical="center" wrapText="1"/>
    </xf>
    <xf numFmtId="0" fontId="0" fillId="2" borderId="1" applyAlignment="1" applyProtection="1" pivotButton="0" quotePrefix="0" xfId="0">
      <alignment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2" fillId="6" borderId="2" applyAlignment="1" pivotButton="0" quotePrefix="0" xfId="0">
      <alignment horizontal="left" vertical="center" wrapText="1"/>
    </xf>
    <xf numFmtId="0" fontId="4" fillId="14" borderId="1" applyAlignment="1" pivotButton="0" quotePrefix="0" xfId="0">
      <alignment horizontal="right" vertical="center" wrapText="1"/>
    </xf>
    <xf numFmtId="0" fontId="0" fillId="15" borderId="1" applyAlignment="1" applyProtection="1" pivotButton="0" quotePrefix="0" xfId="0">
      <alignment wrapText="1"/>
      <protection locked="0" hidden="0"/>
    </xf>
    <xf numFmtId="0" fontId="2" fillId="5" borderId="2" applyAlignment="1" pivotButton="0" quotePrefix="0" xfId="0">
      <alignment horizontal="center" vertical="center" wrapText="1"/>
    </xf>
    <xf numFmtId="0" fontId="4" fillId="16" borderId="2" applyAlignment="1" pivotButton="0" quotePrefix="0" xfId="0">
      <alignment horizontal="center" vertical="center" wrapText="1"/>
    </xf>
    <xf numFmtId="0" fontId="3" fillId="8" borderId="2" applyAlignment="1" pivotButton="0" quotePrefix="0" xfId="0">
      <alignment horizontal="left" vertical="center" wrapText="1"/>
    </xf>
    <xf numFmtId="0" fontId="3" fillId="9" borderId="2" applyAlignment="1" pivotButton="0" quotePrefix="0" xfId="0">
      <alignment horizontal="center" vertical="center" wrapText="1"/>
    </xf>
    <xf numFmtId="4" fontId="3" fillId="11" borderId="2" applyAlignment="1" pivotButton="0" quotePrefix="0" xfId="0">
      <alignment horizontal="right" vertical="center" wrapText="1"/>
    </xf>
    <xf numFmtId="164" fontId="3" fillId="12" borderId="2" applyAlignment="1" pivotButton="0" quotePrefix="0" xfId="0">
      <alignment horizontal="right" vertical="center" wrapText="1"/>
    </xf>
    <xf numFmtId="0" fontId="4" fillId="18" borderId="2" applyAlignment="1" pivotButton="0" quotePrefix="0" xfId="0">
      <alignment horizontal="right" vertical="center" wrapText="1"/>
    </xf>
    <xf numFmtId="0" fontId="2" fillId="20" borderId="1" applyAlignment="1" pivotButton="0" quotePrefix="0" xfId="0">
      <alignment horizontal="left" vertical="center" wrapText="1"/>
    </xf>
    <xf numFmtId="0" fontId="6" fillId="23" borderId="1" applyAlignment="1" pivotButton="0" quotePrefix="0" xfId="0">
      <alignment horizontal="left" vertical="top" wrapText="1"/>
    </xf>
    <xf numFmtId="0" fontId="1" fillId="24" borderId="2" applyAlignment="1" pivotButton="0" quotePrefix="0" xfId="0">
      <alignment horizontal="left" vertical="center" wrapText="1"/>
    </xf>
    <xf numFmtId="0" fontId="7" fillId="25" borderId="2" applyAlignment="1" pivotButton="0" quotePrefix="0" xfId="0">
      <alignment horizontal="left" vertical="center" wrapText="1"/>
    </xf>
    <xf numFmtId="0" fontId="7" fillId="30" borderId="2" applyAlignment="1" pivotButton="0" quotePrefix="0" xfId="0">
      <alignment horizontal="right" vertical="top" wrapText="1"/>
    </xf>
    <xf numFmtId="0" fontId="2" fillId="32" borderId="2" applyAlignment="1" pivotButton="0" quotePrefix="0" xfId="0">
      <alignment horizontal="right" vertical="center" wrapText="1"/>
    </xf>
    <xf numFmtId="0" fontId="2" fillId="33" borderId="2" applyAlignment="1" pivotButton="0" quotePrefix="0" xfId="0">
      <alignment horizontal="left" vertical="center" wrapText="1"/>
    </xf>
    <xf numFmtId="0" fontId="8" fillId="27" borderId="2" applyAlignment="1" pivotButton="0" quotePrefix="0" xfId="0">
      <alignment horizontal="justify" vertical="top" wrapText="1"/>
    </xf>
    <xf numFmtId="0" fontId="8" fillId="26" borderId="2" applyAlignment="1" pivotButton="0" quotePrefix="0" xfId="0">
      <alignment horizontal="center" vertical="top" wrapText="1"/>
    </xf>
    <xf numFmtId="0" fontId="3" fillId="36" borderId="3" applyAlignment="1" pivotButton="0" quotePrefix="0" xfId="0">
      <alignment horizontal="left" vertical="center" wrapText="1"/>
    </xf>
    <xf numFmtId="0" fontId="2" fillId="40" borderId="4" applyAlignment="1" pivotButton="0" quotePrefix="0" xfId="0">
      <alignment horizontal="left" vertical="center" wrapText="1"/>
    </xf>
    <xf numFmtId="0" fontId="4" fillId="41" borderId="5" applyAlignment="1" pivotButton="0" quotePrefix="0" xfId="0">
      <alignment horizontal="center" vertical="center" wrapText="1"/>
    </xf>
    <xf numFmtId="167" fontId="3" fillId="34" borderId="2" applyAlignment="1" pivotButton="0" quotePrefix="0" xfId="0">
      <alignment horizontal="center" vertical="center" wrapText="1"/>
    </xf>
    <xf numFmtId="164" fontId="9" fillId="51" borderId="1" applyAlignment="1" pivotButton="0" quotePrefix="0" xfId="0">
      <alignment horizontal="right" vertical="center" wrapText="1"/>
    </xf>
    <xf numFmtId="0" fontId="2" fillId="66" borderId="2" applyAlignment="1" pivotButton="0" quotePrefix="0" xfId="0">
      <alignment horizontal="center" vertical="center" wrapText="1"/>
    </xf>
    <xf numFmtId="181" fontId="9" fillId="71" borderId="2" applyAlignment="1" pivotButton="0" quotePrefix="0" xfId="0">
      <alignment horizontal="right" vertical="top" wrapText="1"/>
    </xf>
    <xf numFmtId="4" fontId="9" fillId="72" borderId="2" applyAlignment="1" pivotButton="0" quotePrefix="0" xfId="0">
      <alignment horizontal="right" vertical="top" wrapText="1"/>
    </xf>
    <xf numFmtId="4" fontId="1" fillId="74" borderId="2" applyAlignment="1" pivotButton="0" quotePrefix="0" xfId="0">
      <alignment horizontal="right" vertical="top" wrapText="1"/>
    </xf>
    <xf numFmtId="4" fontId="10" fillId="76" borderId="1" applyAlignment="1" pivotButton="0" quotePrefix="0" xfId="0">
      <alignment horizontal="right" vertical="center" wrapText="1"/>
    </xf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  <xf numFmtId="4" fontId="3" fillId="76" borderId="2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/>
    <pageSetUpPr/>
  </sheetPr>
  <dimension ref="A1:L442"/>
  <sheetViews>
    <sheetView workbookViewId="0">
      <selection activeCell="A1" sqref="A1:H1"/>
    </sheetView>
  </sheetViews>
  <sheetFormatPr baseColWidth="8" defaultRowHeight="15"/>
  <cols>
    <col width="9.28515625" customWidth="1" min="1" max="1"/>
    <col width="10.28515625" customWidth="1" min="2" max="2"/>
    <col width="42.7109375" bestFit="1" customWidth="1" min="3" max="3"/>
    <col width="9.28515625" customWidth="1" min="4" max="4"/>
    <col width="8.28515625" customWidth="1" min="5" max="5"/>
    <col width="10.28515625" customWidth="1" min="6" max="6"/>
    <col width="12.42578125" customWidth="1" min="7" max="8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  <c r="H1" s="89" t="n"/>
    </row>
    <row r="2" ht="9.949999999999999" customHeight="1">
      <c r="A2" s="2" t="n"/>
      <c r="B2" s="59" t="inlineStr">
        <is>
          <t>
</t>
        </is>
      </c>
      <c r="H2" s="2" t="n"/>
    </row>
    <row r="3" ht="21.95" customHeight="1">
      <c r="A3" s="63" t="inlineStr">
        <is>
          <t>ITEM</t>
        </is>
      </c>
      <c r="B3" s="63" t="inlineStr">
        <is>
          <t>CÓDIGO</t>
        </is>
      </c>
      <c r="C3" s="63" t="inlineStr">
        <is>
          <t>DESCRIÇÃO</t>
        </is>
      </c>
      <c r="D3" s="63" t="inlineStr">
        <is>
          <t>FONTE</t>
        </is>
      </c>
      <c r="E3" s="63" t="inlineStr">
        <is>
          <t>UND</t>
        </is>
      </c>
      <c r="F3" s="63" t="inlineStr">
        <is>
          <t>QUANTIDADE</t>
        </is>
      </c>
      <c r="G3" s="63" t="inlineStr">
        <is>
          <t>PREÇO
UNITÁRIO R$</t>
        </is>
      </c>
      <c r="H3" s="63" t="inlineStr">
        <is>
          <t>PREÇO
TOTAL R$</t>
        </is>
      </c>
      <c r="K3" t="inlineStr">
        <is>
          <t>PREÇO
UNITÁRIO R$</t>
        </is>
      </c>
    </row>
    <row r="4" ht="20.1" customHeight="1">
      <c r="A4" s="60" t="inlineStr">
        <is>
          <t>1</t>
        </is>
      </c>
      <c r="B4" s="60" t="inlineStr">
        <is>
          <t>INSTALAÇÃO DA OBRA</t>
        </is>
      </c>
      <c r="C4" s="90" t="n"/>
      <c r="D4" s="90" t="n"/>
      <c r="E4" s="90" t="n"/>
      <c r="F4" s="90" t="n"/>
      <c r="G4" s="91" t="n"/>
      <c r="H4" s="5">
        <f>SUM(H5,H7,H9,H12,H15,H18,H30,H38,H40)</f>
        <v/>
      </c>
      <c r="K4" t="n">
        <v>79165.14999999999</v>
      </c>
      <c r="L4">
        <f>H4-K4</f>
        <v/>
      </c>
    </row>
    <row r="5" ht="20.1" customHeight="1">
      <c r="A5" s="60" t="inlineStr">
        <is>
          <t>1.1</t>
        </is>
      </c>
      <c r="B5" s="60" t="inlineStr">
        <is>
          <t>BARRACÃO DE OBRA</t>
        </is>
      </c>
      <c r="C5" s="90" t="n"/>
      <c r="D5" s="90" t="n"/>
      <c r="E5" s="90" t="n"/>
      <c r="F5" s="90" t="n"/>
      <c r="G5" s="91" t="n"/>
      <c r="H5" s="5">
        <f>SUM(H6)</f>
        <v/>
      </c>
      <c r="K5" t="n">
        <v>4420.4</v>
      </c>
      <c r="L5">
        <f>H5-K5</f>
        <v/>
      </c>
    </row>
    <row r="6">
      <c r="A6" s="65" t="inlineStr">
        <is>
          <t>1.1.1</t>
        </is>
      </c>
      <c r="B6" s="66" t="inlineStr">
        <is>
          <t>01.02.11</t>
        </is>
      </c>
      <c r="C6" s="8" t="inlineStr">
        <is>
          <t>AREA COBERTA EM TELHA ONDULADA DE FIBROCIMENTO 4MM</t>
        </is>
      </c>
      <c r="D6" s="66" t="inlineStr">
        <is>
          <t>SUDECAP</t>
        </is>
      </c>
      <c r="E6" s="66" t="inlineStr">
        <is>
          <t>M2</t>
        </is>
      </c>
      <c r="F6" s="67" t="n">
        <v>40</v>
      </c>
      <c r="G6" s="68">
        <f>COMPOSICOES!G17</f>
        <v/>
      </c>
      <c r="H6" s="92">
        <f>ROUND(F6*G6, 2)</f>
        <v/>
      </c>
      <c r="K6" t="n">
        <v>110.51</v>
      </c>
      <c r="L6">
        <f>G6-K6</f>
        <v/>
      </c>
    </row>
    <row r="7" ht="20.1" customHeight="1">
      <c r="A7" s="60" t="inlineStr">
        <is>
          <t>1.2</t>
        </is>
      </c>
      <c r="B7" s="60" t="inlineStr">
        <is>
          <t>PLACA DE OBRA AFIXADA COM PEÇAS DE MADEIRA</t>
        </is>
      </c>
      <c r="C7" s="90" t="n"/>
      <c r="D7" s="90" t="n"/>
      <c r="E7" s="90" t="n"/>
      <c r="F7" s="90" t="n"/>
      <c r="G7" s="91" t="n"/>
      <c r="H7" s="5">
        <f>SUM(H8)</f>
        <v/>
      </c>
      <c r="K7" t="n">
        <v>2098.98</v>
      </c>
      <c r="L7">
        <f>H7-K7</f>
        <v/>
      </c>
    </row>
    <row r="8" ht="16.5" customHeight="1">
      <c r="A8" s="65" t="inlineStr">
        <is>
          <t>1.2.1</t>
        </is>
      </c>
      <c r="B8" s="66" t="inlineStr">
        <is>
          <t>01.03.03</t>
        </is>
      </c>
      <c r="C8" s="8" t="inlineStr">
        <is>
          <t>PLACA DE OBRA EM CHAPA GALVANIZADA ADESIVADA, DIMENSÕES  2,40 X 1,20 M, PADRÃO CEF</t>
        </is>
      </c>
      <c r="D8" s="66" t="inlineStr">
        <is>
          <t>SUDECAP</t>
        </is>
      </c>
      <c r="E8" s="66" t="inlineStr">
        <is>
          <t>M2</t>
        </is>
      </c>
      <c r="F8" s="67" t="n">
        <v>6</v>
      </c>
      <c r="G8" s="68">
        <f>COMPOSICOES!G37</f>
        <v/>
      </c>
      <c r="H8" s="92">
        <f>ROUND(F8*G8, 2)</f>
        <v/>
      </c>
      <c r="K8" t="n">
        <v>349.83</v>
      </c>
      <c r="L8">
        <f>G8-K8</f>
        <v/>
      </c>
    </row>
    <row r="9" ht="20.1" customHeight="1">
      <c r="A9" s="60" t="inlineStr">
        <is>
          <t>1.3</t>
        </is>
      </c>
      <c r="B9" s="60" t="inlineStr">
        <is>
          <t>TAPUME PADRÃO SUDECAP (TIPO I, II, III)</t>
        </is>
      </c>
      <c r="C9" s="90" t="n"/>
      <c r="D9" s="90" t="n"/>
      <c r="E9" s="90" t="n"/>
      <c r="F9" s="90" t="n"/>
      <c r="G9" s="91" t="n"/>
      <c r="H9" s="5">
        <f>SUM(H10,H11)</f>
        <v/>
      </c>
      <c r="K9" t="n">
        <v>7565.08</v>
      </c>
      <c r="L9">
        <f>H9-K9</f>
        <v/>
      </c>
    </row>
    <row r="10">
      <c r="A10" s="65" t="inlineStr">
        <is>
          <t>1.3.1</t>
        </is>
      </c>
      <c r="B10" s="66" t="inlineStr">
        <is>
          <t>01.04.02</t>
        </is>
      </c>
      <c r="C10" s="8" t="inlineStr">
        <is>
          <t>COMPENSADO 10MM FIXAÇAO ENTERRADA SEM INFORME PBH</t>
        </is>
      </c>
      <c r="D10" s="66" t="inlineStr">
        <is>
          <t>SUDECAP</t>
        </is>
      </c>
      <c r="E10" s="66" t="inlineStr">
        <is>
          <t>M</t>
        </is>
      </c>
      <c r="F10" s="67" t="n">
        <v>56</v>
      </c>
      <c r="G10" s="68">
        <f>COMPOSICOES!G54</f>
        <v/>
      </c>
      <c r="H10" s="92">
        <f>ROUND(F10*G10, 2)</f>
        <v/>
      </c>
      <c r="K10" t="n">
        <v>120.98</v>
      </c>
      <c r="L10">
        <f>G10-K10</f>
        <v/>
      </c>
    </row>
    <row r="11">
      <c r="A11" s="65" t="inlineStr">
        <is>
          <t>1.3.2</t>
        </is>
      </c>
      <c r="B11" s="66" t="inlineStr">
        <is>
          <t>01.04.09</t>
        </is>
      </c>
      <c r="C11" s="8" t="inlineStr">
        <is>
          <t>TELA-TAPUME DE POLIPROPILENO H= 1,20 M, INCL. BASE</t>
        </is>
      </c>
      <c r="D11" s="66" t="inlineStr">
        <is>
          <t>SUDECAP</t>
        </is>
      </c>
      <c r="E11" s="66" t="inlineStr">
        <is>
          <t>M</t>
        </is>
      </c>
      <c r="F11" s="67" t="n">
        <v>60</v>
      </c>
      <c r="G11" s="68">
        <f>COMPOSICOES!G70</f>
        <v/>
      </c>
      <c r="H11" s="92">
        <f>ROUND(F11*G11, 2)</f>
        <v/>
      </c>
      <c r="K11" t="n">
        <v>13.17</v>
      </c>
      <c r="L11">
        <f>G11-K11</f>
        <v/>
      </c>
    </row>
    <row r="12" ht="20.1" customHeight="1">
      <c r="A12" s="60" t="inlineStr">
        <is>
          <t>1.4</t>
        </is>
      </c>
      <c r="B12" s="60" t="inlineStr">
        <is>
          <t>INSTALAÇÃO PROVISÓRIA - CONCESSIONÁRIA</t>
        </is>
      </c>
      <c r="C12" s="90" t="n"/>
      <c r="D12" s="90" t="n"/>
      <c r="E12" s="90" t="n"/>
      <c r="F12" s="90" t="n"/>
      <c r="G12" s="91" t="n"/>
      <c r="H12" s="5">
        <f>SUM(H13,H14)</f>
        <v/>
      </c>
      <c r="K12" t="n">
        <v>1495.39</v>
      </c>
      <c r="L12">
        <f>H12-K12</f>
        <v/>
      </c>
    </row>
    <row r="13" ht="16.5" customHeight="1">
      <c r="A13" s="65" t="inlineStr">
        <is>
          <t>1.4.1</t>
        </is>
      </c>
      <c r="B13" s="66" t="inlineStr">
        <is>
          <t>01.06.01</t>
        </is>
      </c>
      <c r="C13" s="8" t="inlineStr">
        <is>
          <t>PADRÃO CEMIG PROVISÓRIO TIPO C3, DEMANDA PROVÁVEL DE 23,1 ATÉ 27,0KW (3F+N)</t>
        </is>
      </c>
      <c r="D13" s="66" t="inlineStr">
        <is>
          <t>SUDECAP</t>
        </is>
      </c>
      <c r="E13" s="66" t="inlineStr">
        <is>
          <t>UN</t>
        </is>
      </c>
      <c r="F13" s="67" t="n">
        <v>1</v>
      </c>
      <c r="G13" s="68">
        <f>COMPOSICOES!G96</f>
        <v/>
      </c>
      <c r="H13" s="92">
        <f>ROUND(F13*G13, 2)</f>
        <v/>
      </c>
      <c r="K13" t="n">
        <v>909.38</v>
      </c>
      <c r="L13">
        <f>G13-K13</f>
        <v/>
      </c>
    </row>
    <row r="14">
      <c r="A14" s="65" t="inlineStr">
        <is>
          <t>1.4.2</t>
        </is>
      </c>
      <c r="B14" s="66" t="inlineStr">
        <is>
          <t>01.06.05</t>
        </is>
      </c>
      <c r="C14" s="8" t="inlineStr">
        <is>
          <t>PADRAO COPASA - KIT CAVALTE METAL E REGISTRO 3/4"</t>
        </is>
      </c>
      <c r="D14" s="66" t="inlineStr">
        <is>
          <t>SUDECAP</t>
        </is>
      </c>
      <c r="E14" s="66" t="inlineStr">
        <is>
          <t>UN</t>
        </is>
      </c>
      <c r="F14" s="67" t="n">
        <v>1</v>
      </c>
      <c r="G14" s="68">
        <f>COMPOSICOES!G109</f>
        <v/>
      </c>
      <c r="H14" s="92">
        <f>ROUND(F14*G14, 2)</f>
        <v/>
      </c>
      <c r="K14" t="n">
        <v>586.01</v>
      </c>
      <c r="L14">
        <f>G14-K14</f>
        <v/>
      </c>
    </row>
    <row r="15" ht="20.1" customHeight="1">
      <c r="A15" s="60" t="inlineStr">
        <is>
          <t>1.5</t>
        </is>
      </c>
      <c r="B15" s="60" t="inlineStr">
        <is>
          <t>REDE INTERNA E PROVISÓRIA DE ÁGUA E ESGOTO</t>
        </is>
      </c>
      <c r="C15" s="90" t="n"/>
      <c r="D15" s="90" t="n"/>
      <c r="E15" s="90" t="n"/>
      <c r="F15" s="90" t="n"/>
      <c r="G15" s="91" t="n"/>
      <c r="H15" s="5">
        <f>SUM(H16,H17)</f>
        <v/>
      </c>
      <c r="K15" t="n">
        <v>2125</v>
      </c>
      <c r="L15">
        <f>H15-K15</f>
        <v/>
      </c>
    </row>
    <row r="16">
      <c r="A16" s="65" t="inlineStr">
        <is>
          <t>1.5.1</t>
        </is>
      </c>
      <c r="B16" s="66" t="inlineStr">
        <is>
          <t>01.08.01</t>
        </is>
      </c>
      <c r="C16" s="8" t="inlineStr">
        <is>
          <t>TUBO PVC      D= 100 MM</t>
        </is>
      </c>
      <c r="D16" s="66" t="inlineStr">
        <is>
          <t>SUDECAP</t>
        </is>
      </c>
      <c r="E16" s="66" t="inlineStr">
        <is>
          <t>M</t>
        </is>
      </c>
      <c r="F16" s="67" t="n">
        <v>50</v>
      </c>
      <c r="G16" s="68">
        <f>COMPOSICOES!G121</f>
        <v/>
      </c>
      <c r="H16" s="92">
        <f>ROUND(F16*G16, 2)</f>
        <v/>
      </c>
      <c r="K16" t="n">
        <v>33.31</v>
      </c>
      <c r="L16">
        <f>G16-K16</f>
        <v/>
      </c>
    </row>
    <row r="17">
      <c r="A17" s="65" t="inlineStr">
        <is>
          <t>1.5.2</t>
        </is>
      </c>
      <c r="B17" s="66" t="inlineStr">
        <is>
          <t>01.08.20</t>
        </is>
      </c>
      <c r="C17" s="8" t="inlineStr">
        <is>
          <t>TUBO PVC AGUA SOLDA E CONEXOES D=20MM (1/2")</t>
        </is>
      </c>
      <c r="D17" s="66" t="inlineStr">
        <is>
          <t>SUDECAP</t>
        </is>
      </c>
      <c r="E17" s="66" t="inlineStr">
        <is>
          <t>M</t>
        </is>
      </c>
      <c r="F17" s="67" t="n">
        <v>50</v>
      </c>
      <c r="G17" s="68">
        <f>COMPOSICOES!G134</f>
        <v/>
      </c>
      <c r="H17" s="92">
        <f>ROUND(F17*G17, 2)</f>
        <v/>
      </c>
      <c r="K17" t="n">
        <v>9.19</v>
      </c>
      <c r="L17">
        <f>G17-K17</f>
        <v/>
      </c>
    </row>
    <row r="18" ht="20.1" customHeight="1">
      <c r="A18" s="60" t="inlineStr">
        <is>
          <t>1.6</t>
        </is>
      </c>
      <c r="B18" s="60" t="inlineStr">
        <is>
          <t>CONTAINER 6,0X2,30X2,82M COM ISOLAMENTO TÉRMICO</t>
        </is>
      </c>
      <c r="C18" s="90" t="n"/>
      <c r="D18" s="90" t="n"/>
      <c r="E18" s="90" t="n"/>
      <c r="F18" s="90" t="n"/>
      <c r="G18" s="91" t="n"/>
      <c r="H18" s="5">
        <f>SUM(H19,H20,H21,H22,H23,H24,H25,H26,H27,H28,H29)</f>
        <v/>
      </c>
      <c r="K18" t="n">
        <v>52113.43</v>
      </c>
      <c r="L18">
        <f>H18-K18</f>
        <v/>
      </c>
    </row>
    <row r="19">
      <c r="A19" s="65" t="inlineStr">
        <is>
          <t>1.6.1</t>
        </is>
      </c>
      <c r="B19" s="66" t="inlineStr">
        <is>
          <t>01.09.01</t>
        </is>
      </c>
      <c r="C19" s="8" t="inlineStr">
        <is>
          <t>MOBILIZACAO DE CONTAINER</t>
        </is>
      </c>
      <c r="D19" s="66" t="inlineStr">
        <is>
          <t>SUDECAP</t>
        </is>
      </c>
      <c r="E19" s="66" t="inlineStr">
        <is>
          <t>UN</t>
        </is>
      </c>
      <c r="F19" s="67" t="n">
        <v>4</v>
      </c>
      <c r="G19" s="68">
        <f>COMPOSICOES!G142</f>
        <v/>
      </c>
      <c r="H19" s="92">
        <f>ROUND(F19*G19, 2)</f>
        <v/>
      </c>
      <c r="K19" t="n">
        <v>1551.24</v>
      </c>
      <c r="L19">
        <f>G19-K19</f>
        <v/>
      </c>
    </row>
    <row r="20">
      <c r="A20" s="65" t="inlineStr">
        <is>
          <t>1.6.2</t>
        </is>
      </c>
      <c r="B20" s="66" t="inlineStr">
        <is>
          <t>01.09.03</t>
        </is>
      </c>
      <c r="C20" s="8" t="inlineStr">
        <is>
          <t>ESCRITORIO COM AR CONDICIONADO E SANITARIO</t>
        </is>
      </c>
      <c r="D20" s="66" t="inlineStr">
        <is>
          <t>SUDECAP</t>
        </is>
      </c>
      <c r="E20" s="66" t="inlineStr">
        <is>
          <t>MES</t>
        </is>
      </c>
      <c r="F20" s="67" t="n">
        <v>6</v>
      </c>
      <c r="G20" s="68">
        <f>COMPOSICOES!G151</f>
        <v/>
      </c>
      <c r="H20" s="92">
        <f>ROUND(F20*G20, 2)</f>
        <v/>
      </c>
      <c r="K20" t="n">
        <v>1344.41</v>
      </c>
      <c r="L20">
        <f>G20-K20</f>
        <v/>
      </c>
    </row>
    <row r="21">
      <c r="A21" s="65" t="inlineStr">
        <is>
          <t>1.6.3</t>
        </is>
      </c>
      <c r="B21" s="66" t="inlineStr">
        <is>
          <t>01.09.07</t>
        </is>
      </c>
      <c r="C21" s="8" t="inlineStr">
        <is>
          <t>VESTIARIO 4 CHUV. 3 SANIT. 1LAVAT. 1 MICT.</t>
        </is>
      </c>
      <c r="D21" s="66" t="inlineStr">
        <is>
          <t>SUDECAP</t>
        </is>
      </c>
      <c r="E21" s="66" t="inlineStr">
        <is>
          <t>MES</t>
        </is>
      </c>
      <c r="F21" s="67" t="n">
        <v>6</v>
      </c>
      <c r="G21" s="68">
        <f>COMPOSICOES!G159</f>
        <v/>
      </c>
      <c r="H21" s="92">
        <f>ROUND(F21*G21, 2)</f>
        <v/>
      </c>
      <c r="K21" t="n">
        <v>2197.59</v>
      </c>
      <c r="L21">
        <f>G21-K21</f>
        <v/>
      </c>
    </row>
    <row r="22">
      <c r="A22" s="65" t="inlineStr">
        <is>
          <t>1.6.4</t>
        </is>
      </c>
      <c r="B22" s="66" t="inlineStr">
        <is>
          <t>01.09.09</t>
        </is>
      </c>
      <c r="C22" s="8" t="inlineStr">
        <is>
          <t>REFEITORIO</t>
        </is>
      </c>
      <c r="D22" s="66" t="inlineStr">
        <is>
          <t>SUDECAP</t>
        </is>
      </c>
      <c r="E22" s="66" t="inlineStr">
        <is>
          <t>MES</t>
        </is>
      </c>
      <c r="F22" s="67" t="n">
        <v>6</v>
      </c>
      <c r="G22" s="68">
        <f>COMPOSICOES!G167</f>
        <v/>
      </c>
      <c r="H22" s="92">
        <f>ROUND(F22*G22, 2)</f>
        <v/>
      </c>
      <c r="K22" t="n">
        <v>840.26</v>
      </c>
      <c r="L22">
        <f>G22-K22</f>
        <v/>
      </c>
    </row>
    <row r="23">
      <c r="A23" s="65" t="inlineStr">
        <is>
          <t>1.6.5</t>
        </is>
      </c>
      <c r="B23" s="66" t="inlineStr">
        <is>
          <t>01.09.10</t>
        </is>
      </c>
      <c r="C23" s="8" t="inlineStr">
        <is>
          <t>DEPOSITO E FERRAMENTARIA COM LAVATORIO</t>
        </is>
      </c>
      <c r="D23" s="66" t="inlineStr">
        <is>
          <t>SUDECAP</t>
        </is>
      </c>
      <c r="E23" s="66" t="inlineStr">
        <is>
          <t>MES</t>
        </is>
      </c>
      <c r="F23" s="67" t="n">
        <v>6</v>
      </c>
      <c r="G23" s="68">
        <f>COMPOSICOES!G175</f>
        <v/>
      </c>
      <c r="H23" s="92">
        <f>ROUND(F23*G23, 2)</f>
        <v/>
      </c>
      <c r="K23" t="n">
        <v>1809.78</v>
      </c>
      <c r="L23">
        <f>G23-K23</f>
        <v/>
      </c>
    </row>
    <row r="24">
      <c r="A24" s="65" t="inlineStr">
        <is>
          <t>1.6.6</t>
        </is>
      </c>
      <c r="B24" s="66" t="inlineStr">
        <is>
          <t>01.09.11</t>
        </is>
      </c>
      <c r="C24" s="8" t="inlineStr">
        <is>
          <t>DESMOBILIZAÇÃO DE CONTAINER</t>
        </is>
      </c>
      <c r="D24" s="66" t="inlineStr">
        <is>
          <t>SUDECAP</t>
        </is>
      </c>
      <c r="E24" s="66" t="inlineStr">
        <is>
          <t>UN</t>
        </is>
      </c>
      <c r="F24" s="67" t="n">
        <v>4</v>
      </c>
      <c r="G24" s="68">
        <f>COMPOSICOES!G183</f>
        <v/>
      </c>
      <c r="H24" s="92">
        <f>ROUND(F24*G24, 2)</f>
        <v/>
      </c>
      <c r="K24" t="n">
        <v>1551.24</v>
      </c>
      <c r="L24">
        <f>G24-K24</f>
        <v/>
      </c>
    </row>
    <row r="25">
      <c r="A25" s="65" t="inlineStr">
        <is>
          <t>1.6.7</t>
        </is>
      </c>
      <c r="B25" s="66" t="inlineStr">
        <is>
          <t>01.09.12</t>
        </is>
      </c>
      <c r="C25" s="8" t="inlineStr">
        <is>
          <t>INSTALAÇÕES PARA CONTAINERS TIPO ESCRITORIO</t>
        </is>
      </c>
      <c r="D25" s="66" t="inlineStr">
        <is>
          <t>SUDECAP</t>
        </is>
      </c>
      <c r="E25" s="66" t="inlineStr">
        <is>
          <t>UN</t>
        </is>
      </c>
      <c r="F25" s="67" t="n">
        <v>1</v>
      </c>
      <c r="G25" s="68">
        <f>COMPOSICOES!G202</f>
        <v/>
      </c>
      <c r="H25" s="92">
        <f>ROUND(F25*G25, 2)</f>
        <v/>
      </c>
      <c r="K25" t="n">
        <v>1051.17</v>
      </c>
      <c r="L25">
        <f>G25-K25</f>
        <v/>
      </c>
    </row>
    <row r="26">
      <c r="A26" s="65" t="inlineStr">
        <is>
          <t>1.6.8</t>
        </is>
      </c>
      <c r="B26" s="66" t="inlineStr">
        <is>
          <t>01.09.13</t>
        </is>
      </c>
      <c r="C26" s="8" t="inlineStr">
        <is>
          <t>INSTALAÇÕES PARA CONTAINER VESTIARIO COM BANCO E ARMÁRIO</t>
        </is>
      </c>
      <c r="D26" s="66" t="inlineStr">
        <is>
          <t>SUDECAP</t>
        </is>
      </c>
      <c r="E26" s="66" t="inlineStr">
        <is>
          <t>UN</t>
        </is>
      </c>
      <c r="F26" s="67" t="n">
        <v>1</v>
      </c>
      <c r="G26" s="68">
        <f>COMPOSICOES!G216</f>
        <v/>
      </c>
      <c r="H26" s="92">
        <f>ROUND(F26*G26, 2)</f>
        <v/>
      </c>
      <c r="K26" t="n">
        <v>274.79</v>
      </c>
      <c r="L26">
        <f>G26-K26</f>
        <v/>
      </c>
    </row>
    <row r="27">
      <c r="A27" s="65" t="inlineStr">
        <is>
          <t>1.6.9</t>
        </is>
      </c>
      <c r="B27" s="66" t="inlineStr">
        <is>
          <t>01.09.14</t>
        </is>
      </c>
      <c r="C27" s="8" t="inlineStr">
        <is>
          <t>INSTALAÇÕES PARA CONTAINER REFEITORIO</t>
        </is>
      </c>
      <c r="D27" s="66" t="inlineStr">
        <is>
          <t>SUDECAP</t>
        </is>
      </c>
      <c r="E27" s="66" t="inlineStr">
        <is>
          <t>UN</t>
        </is>
      </c>
      <c r="F27" s="67" t="n">
        <v>1</v>
      </c>
      <c r="G27" s="68">
        <f>COMPOSICOES!G230</f>
        <v/>
      </c>
      <c r="H27" s="92">
        <f>ROUND(F27*G27, 2)</f>
        <v/>
      </c>
      <c r="K27" t="n">
        <v>367.19</v>
      </c>
      <c r="L27">
        <f>G27-K27</f>
        <v/>
      </c>
    </row>
    <row r="28" ht="16.5" customHeight="1">
      <c r="A28" s="65" t="inlineStr">
        <is>
          <t>1.6.10</t>
        </is>
      </c>
      <c r="B28" s="66" t="inlineStr">
        <is>
          <t>01.09.15</t>
        </is>
      </c>
      <c r="C28" s="8" t="inlineStr">
        <is>
          <t>INSTALAÇÕES PARA CONTAINER DEPOSITO E FERRAMENTARIA COM LAVATORIO</t>
        </is>
      </c>
      <c r="D28" s="66" t="inlineStr">
        <is>
          <t>SUDECAP</t>
        </is>
      </c>
      <c r="E28" s="66" t="inlineStr">
        <is>
          <t>UN</t>
        </is>
      </c>
      <c r="F28" s="67" t="n">
        <v>1</v>
      </c>
      <c r="G28" s="68">
        <f>COMPOSICOES!G246</f>
        <v/>
      </c>
      <c r="H28" s="92">
        <f>ROUND(F28*G28, 2)</f>
        <v/>
      </c>
      <c r="K28" t="n">
        <v>488.78</v>
      </c>
      <c r="L28">
        <f>G28-K28</f>
        <v/>
      </c>
    </row>
    <row r="29">
      <c r="A29" s="65" t="inlineStr">
        <is>
          <t>1.6.11</t>
        </is>
      </c>
      <c r="B29" s="66" t="inlineStr">
        <is>
          <t>01.09.16</t>
        </is>
      </c>
      <c r="C29" s="8" t="inlineStr">
        <is>
          <t>CAIXA DÁGUA DE 1000L PARA ABASTECIMENTO DE CONTAINERS</t>
        </is>
      </c>
      <c r="D29" s="66" t="inlineStr">
        <is>
          <t>SUDECAP</t>
        </is>
      </c>
      <c r="E29" s="66" t="inlineStr">
        <is>
          <t>UN</t>
        </is>
      </c>
      <c r="F29" s="67" t="n">
        <v>1</v>
      </c>
      <c r="G29" s="68">
        <f>COMPOSICOES!G264</f>
        <v/>
      </c>
      <c r="H29" s="92">
        <f>ROUND(F29*G29, 2)</f>
        <v/>
      </c>
      <c r="K29" t="n">
        <v>369.34</v>
      </c>
      <c r="L29">
        <f>G29-K29</f>
        <v/>
      </c>
    </row>
    <row r="30" ht="20.1" customHeight="1">
      <c r="A30" s="60" t="inlineStr">
        <is>
          <t>1.7</t>
        </is>
      </c>
      <c r="B30" s="60" t="inlineStr">
        <is>
          <t>INSTALAÇÕES DOS CONTAINERES</t>
        </is>
      </c>
      <c r="C30" s="90" t="n"/>
      <c r="D30" s="90" t="n"/>
      <c r="E30" s="90" t="n"/>
      <c r="F30" s="90" t="n"/>
      <c r="G30" s="91" t="n"/>
      <c r="H30" s="5">
        <f>SUM(H31,H32,H33,H34,H35,H36,H37)</f>
        <v/>
      </c>
      <c r="K30" t="n">
        <v>2349.52</v>
      </c>
      <c r="L30">
        <f>H30-K30</f>
        <v/>
      </c>
    </row>
    <row r="31">
      <c r="A31" s="65" t="inlineStr">
        <is>
          <t>1.7.1</t>
        </is>
      </c>
      <c r="B31" s="66" t="inlineStr">
        <is>
          <t>11.83.02</t>
        </is>
      </c>
      <c r="C31" s="8" t="inlineStr">
        <is>
          <t>CONECTOR CABO HASTE CHT-1 DE ATERRAMENTO P.TELEMAR</t>
        </is>
      </c>
      <c r="D31" s="66" t="inlineStr">
        <is>
          <t>SUDECAP</t>
        </is>
      </c>
      <c r="E31" s="66" t="inlineStr">
        <is>
          <t>UN</t>
        </is>
      </c>
      <c r="F31" s="67" t="n">
        <v>4</v>
      </c>
      <c r="G31" s="68">
        <f>COMPOSICOES!G276</f>
        <v/>
      </c>
      <c r="H31" s="92">
        <f>ROUND(F31*G31, 2)</f>
        <v/>
      </c>
      <c r="K31" t="n">
        <v>23.64</v>
      </c>
      <c r="L31">
        <f>G31-K31</f>
        <v/>
      </c>
    </row>
    <row r="32">
      <c r="A32" s="65" t="inlineStr">
        <is>
          <t>1.7.2</t>
        </is>
      </c>
      <c r="B32" s="66" t="inlineStr">
        <is>
          <t>11.83.11</t>
        </is>
      </c>
      <c r="C32" s="8" t="inlineStr">
        <is>
          <t>HASTE DE ATERRAMENTO AÇO GALV. 3/4" X 3,0 MM</t>
        </is>
      </c>
      <c r="D32" s="66" t="inlineStr">
        <is>
          <t>SUDECAP</t>
        </is>
      </c>
      <c r="E32" s="66" t="inlineStr">
        <is>
          <t>UN</t>
        </is>
      </c>
      <c r="F32" s="67" t="n">
        <v>4</v>
      </c>
      <c r="G32" s="68">
        <f>COMPOSICOES!G288</f>
        <v/>
      </c>
      <c r="H32" s="92">
        <f>ROUND(F32*G32, 2)</f>
        <v/>
      </c>
      <c r="K32" t="n">
        <v>274.03</v>
      </c>
      <c r="L32">
        <f>G32-K32</f>
        <v/>
      </c>
    </row>
    <row r="33">
      <c r="A33" s="65" t="inlineStr">
        <is>
          <t>1.7.3</t>
        </is>
      </c>
      <c r="B33" s="66" t="inlineStr">
        <is>
          <t>11.91.06</t>
        </is>
      </c>
      <c r="C33" s="8" t="inlineStr">
        <is>
          <t>CABO DE COBRE NU # 50 MM2</t>
        </is>
      </c>
      <c r="D33" s="66" t="inlineStr">
        <is>
          <t>SUDECAP</t>
        </is>
      </c>
      <c r="E33" s="66" t="inlineStr">
        <is>
          <t>M</t>
        </is>
      </c>
      <c r="F33" s="67" t="n">
        <v>4</v>
      </c>
      <c r="G33" s="68">
        <f>COMPOSICOES!G300</f>
        <v/>
      </c>
      <c r="H33" s="92">
        <f>ROUND(F33*G33, 2)</f>
        <v/>
      </c>
      <c r="K33" t="n">
        <v>50.4</v>
      </c>
      <c r="L33">
        <f>G33-K33</f>
        <v/>
      </c>
    </row>
    <row r="34" ht="16.5" customHeight="1">
      <c r="A34" s="65" t="inlineStr">
        <is>
          <t>1.7.4</t>
        </is>
      </c>
      <c r="B34" s="66" t="inlineStr">
        <is>
          <t>CPU 01.15.04</t>
        </is>
      </c>
      <c r="C34" s="8" t="inlineStr">
        <is>
          <t>FORNECIMENTO E INSTALAÇÃO DE PLACA C2-DIREÇÃO ROTA DE SAÍDA</t>
        </is>
      </c>
      <c r="D34" s="66" t="inlineStr">
        <is>
          <t>Composições Próprias</t>
        </is>
      </c>
      <c r="E34" s="66" t="inlineStr">
        <is>
          <t>UN</t>
        </is>
      </c>
      <c r="F34" s="67" t="n">
        <v>4</v>
      </c>
      <c r="G34" s="68">
        <f>COMPOSICOES!G312</f>
        <v/>
      </c>
      <c r="H34" s="92">
        <f>ROUND(F34*G34, 2)</f>
        <v/>
      </c>
      <c r="K34" t="n">
        <v>38.88</v>
      </c>
      <c r="L34">
        <f>G34-K34</f>
        <v/>
      </c>
    </row>
    <row r="35" ht="16.5" customHeight="1">
      <c r="A35" s="65" t="inlineStr">
        <is>
          <t>1.7.5</t>
        </is>
      </c>
      <c r="B35" s="66" t="inlineStr">
        <is>
          <t>CPU 01.15.05</t>
        </is>
      </c>
      <c r="C35" s="8" t="inlineStr">
        <is>
          <t>FORNECIMENTO E INSTALAÇÃO DE PLACA C3-DIREÇÃO ROTA DE SAÍDA</t>
        </is>
      </c>
      <c r="D35" s="66" t="inlineStr">
        <is>
          <t>Composições Próprias</t>
        </is>
      </c>
      <c r="E35" s="66" t="inlineStr">
        <is>
          <t>UN</t>
        </is>
      </c>
      <c r="F35" s="67" t="n">
        <v>4</v>
      </c>
      <c r="G35" s="68">
        <f>COMPOSICOES!G324</f>
        <v/>
      </c>
      <c r="H35" s="92">
        <f>ROUND(F35*G35, 2)</f>
        <v/>
      </c>
      <c r="K35" t="n">
        <v>38.88</v>
      </c>
      <c r="L35">
        <f>G35-K35</f>
        <v/>
      </c>
    </row>
    <row r="36" ht="16.5" customHeight="1">
      <c r="A36" s="65" t="inlineStr">
        <is>
          <t>1.7.6</t>
        </is>
      </c>
      <c r="B36" s="66" t="inlineStr">
        <is>
          <t>ED-50206</t>
        </is>
      </c>
      <c r="C36" s="8" t="inlineStr">
        <is>
          <t>PLACA FOTOLUMINESCENTE PARA SINALIZAÇÃO DE EMERGÊNCIA, TIPO "A2", DIMENSÃO DA BASE 300MM, INCLUSIVE FIXAÇÃO</t>
        </is>
      </c>
      <c r="D36" s="66" t="inlineStr">
        <is>
          <t>SETOP</t>
        </is>
      </c>
      <c r="E36" s="66" t="inlineStr">
        <is>
          <t>un</t>
        </is>
      </c>
      <c r="F36" s="67" t="n">
        <v>4</v>
      </c>
      <c r="G36" s="68">
        <f>COMPOSICOES!G336</f>
        <v/>
      </c>
      <c r="H36" s="92">
        <f>ROUND(F36*G36, 2)</f>
        <v/>
      </c>
      <c r="K36" t="n">
        <v>21.86</v>
      </c>
      <c r="L36">
        <f>G36-K36</f>
        <v/>
      </c>
    </row>
    <row r="37">
      <c r="A37" s="65" t="inlineStr">
        <is>
          <t>1.7.7</t>
        </is>
      </c>
      <c r="B37" s="66" t="inlineStr">
        <is>
          <t>10.90.04</t>
        </is>
      </c>
      <c r="C37" s="8" t="inlineStr">
        <is>
          <t>EXTINTOR PO QUIMICO SECO ABC 4KG CAP.2-A: 20-B: C</t>
        </is>
      </c>
      <c r="D37" s="66" t="inlineStr">
        <is>
          <t>SUDECAP</t>
        </is>
      </c>
      <c r="E37" s="66" t="inlineStr">
        <is>
          <t>UN</t>
        </is>
      </c>
      <c r="F37" s="67" t="n">
        <v>4</v>
      </c>
      <c r="G37" s="68">
        <f>COMPOSICOES!G348</f>
        <v/>
      </c>
      <c r="H37" s="92">
        <f>ROUND(F37*G37, 2)</f>
        <v/>
      </c>
      <c r="K37" t="n">
        <v>139.69</v>
      </c>
      <c r="L37">
        <f>G37-K37</f>
        <v/>
      </c>
    </row>
    <row r="38" ht="20.1" customHeight="1">
      <c r="A38" s="60" t="inlineStr">
        <is>
          <t>1.8</t>
        </is>
      </c>
      <c r="B38" s="60" t="inlineStr">
        <is>
          <t>LOCAÇÃO DE OBRA</t>
        </is>
      </c>
      <c r="C38" s="90" t="n"/>
      <c r="D38" s="90" t="n"/>
      <c r="E38" s="90" t="n"/>
      <c r="F38" s="90" t="n"/>
      <c r="G38" s="91" t="n"/>
      <c r="H38" s="5">
        <f>SUM(H39)</f>
        <v/>
      </c>
      <c r="K38" t="n">
        <v>6386.5</v>
      </c>
      <c r="L38">
        <f>H38-K38</f>
        <v/>
      </c>
    </row>
    <row r="39">
      <c r="A39" s="65" t="inlineStr">
        <is>
          <t>1.8.1</t>
        </is>
      </c>
      <c r="B39" s="66" t="inlineStr">
        <is>
          <t>01.17.01</t>
        </is>
      </c>
      <c r="C39" s="8" t="inlineStr">
        <is>
          <t>GABARITO</t>
        </is>
      </c>
      <c r="D39" s="66" t="inlineStr">
        <is>
          <t>SUDECAP</t>
        </is>
      </c>
      <c r="E39" s="66" t="inlineStr">
        <is>
          <t>M</t>
        </is>
      </c>
      <c r="F39" s="67" t="n">
        <v>132.5</v>
      </c>
      <c r="G39" s="68">
        <f>COMPOSICOES!G363</f>
        <v/>
      </c>
      <c r="H39" s="92">
        <f>ROUND(F39*G39, 2)</f>
        <v/>
      </c>
      <c r="K39" t="n">
        <v>48.2</v>
      </c>
      <c r="L39">
        <f>G39-K39</f>
        <v/>
      </c>
    </row>
    <row r="40" ht="20.1" customHeight="1">
      <c r="A40" s="60" t="inlineStr">
        <is>
          <t>1.9</t>
        </is>
      </c>
      <c r="B40" s="60" t="inlineStr">
        <is>
          <t>ANDAIME FACHADEIRO</t>
        </is>
      </c>
      <c r="C40" s="90" t="n"/>
      <c r="D40" s="90" t="n"/>
      <c r="E40" s="90" t="n"/>
      <c r="F40" s="90" t="n"/>
      <c r="G40" s="91" t="n"/>
      <c r="H40" s="5">
        <f>SUM(H41,H42,H43)</f>
        <v/>
      </c>
      <c r="K40" t="n">
        <v>610.85</v>
      </c>
      <c r="L40">
        <f>H40-K40</f>
        <v/>
      </c>
    </row>
    <row r="41">
      <c r="A41" s="65" t="inlineStr">
        <is>
          <t>1.9.1</t>
        </is>
      </c>
      <c r="B41" s="66" t="inlineStr">
        <is>
          <t>01.29.01</t>
        </is>
      </c>
      <c r="C41" s="8" t="inlineStr">
        <is>
          <t>ANDAIME FACHADEIRO INCLUSIVE FORRO METALICO</t>
        </is>
      </c>
      <c r="D41" s="66" t="inlineStr">
        <is>
          <t>SUDECAP</t>
        </is>
      </c>
      <c r="E41" s="66" t="inlineStr">
        <is>
          <t>M2MES</t>
        </is>
      </c>
      <c r="F41" s="67" t="n">
        <v>36.6</v>
      </c>
      <c r="G41" s="68">
        <f>COMPOSICOES!G371</f>
        <v/>
      </c>
      <c r="H41" s="92">
        <f>ROUND(F41*G41, 2)</f>
        <v/>
      </c>
      <c r="K41" t="n">
        <v>14.22</v>
      </c>
      <c r="L41">
        <f>G41-K41</f>
        <v/>
      </c>
    </row>
    <row r="42">
      <c r="A42" s="65" t="inlineStr">
        <is>
          <t>1.9.2</t>
        </is>
      </c>
      <c r="B42" s="66" t="inlineStr">
        <is>
          <t>01.29.03</t>
        </is>
      </c>
      <c r="C42" s="8" t="inlineStr">
        <is>
          <t>MONTAGEM DE ANDAIME FACHADEIRO</t>
        </is>
      </c>
      <c r="D42" s="66" t="inlineStr">
        <is>
          <t>SUDECAP</t>
        </is>
      </c>
      <c r="E42" s="66" t="inlineStr">
        <is>
          <t>M2</t>
        </is>
      </c>
      <c r="F42" s="67" t="n">
        <v>18.3</v>
      </c>
      <c r="G42" s="68">
        <f>COMPOSICOES!G380</f>
        <v/>
      </c>
      <c r="H42" s="92">
        <f>ROUND(F42*G42, 2)</f>
        <v/>
      </c>
      <c r="K42" t="n">
        <v>2.47</v>
      </c>
      <c r="L42">
        <f>G42-K42</f>
        <v/>
      </c>
    </row>
    <row r="43">
      <c r="A43" s="65" t="inlineStr">
        <is>
          <t>1.9.3</t>
        </is>
      </c>
      <c r="B43" s="66" t="inlineStr">
        <is>
          <t>01.29.04</t>
        </is>
      </c>
      <c r="C43" s="8" t="inlineStr">
        <is>
          <t>DESMONTAGEM DE ANDAIME FACHADEIRO</t>
        </is>
      </c>
      <c r="D43" s="66" t="inlineStr">
        <is>
          <t>SUDECAP</t>
        </is>
      </c>
      <c r="E43" s="66" t="inlineStr">
        <is>
          <t>M2</t>
        </is>
      </c>
      <c r="F43" s="67" t="n">
        <v>18.3</v>
      </c>
      <c r="G43" s="68">
        <f>COMPOSICOES!G389</f>
        <v/>
      </c>
      <c r="H43" s="92">
        <f>ROUND(F43*G43, 2)</f>
        <v/>
      </c>
      <c r="K43" t="n">
        <v>2.47</v>
      </c>
      <c r="L43">
        <f>G43-K43</f>
        <v/>
      </c>
    </row>
    <row r="44" ht="20.1" customHeight="1">
      <c r="A44" s="60" t="inlineStr">
        <is>
          <t>2</t>
        </is>
      </c>
      <c r="B44" s="60" t="inlineStr">
        <is>
          <t>DEMOLIÇÕES E REMOÇÕES</t>
        </is>
      </c>
      <c r="C44" s="90" t="n"/>
      <c r="D44" s="90" t="n"/>
      <c r="E44" s="90" t="n"/>
      <c r="F44" s="90" t="n"/>
      <c r="G44" s="91" t="n"/>
      <c r="H44" s="5">
        <f>SUM(H45,H47,H49,H51,H53,H55,H57,H59)</f>
        <v/>
      </c>
      <c r="K44" t="n">
        <v>3691.59</v>
      </c>
      <c r="L44">
        <f>H44-K44</f>
        <v/>
      </c>
    </row>
    <row r="45" ht="20.1" customHeight="1">
      <c r="A45" s="60" t="inlineStr">
        <is>
          <t>2.1</t>
        </is>
      </c>
      <c r="B45" s="60" t="inlineStr">
        <is>
          <t>DEMOLIÇÃO DE PASSEIO E PAVIMENTO</t>
        </is>
      </c>
      <c r="C45" s="90" t="n"/>
      <c r="D45" s="90" t="n"/>
      <c r="E45" s="90" t="n"/>
      <c r="F45" s="90" t="n"/>
      <c r="G45" s="91" t="n"/>
      <c r="H45" s="5">
        <f>SUM(H46)</f>
        <v/>
      </c>
      <c r="K45" t="n">
        <v>937.77</v>
      </c>
      <c r="L45">
        <f>H45-K45</f>
        <v/>
      </c>
    </row>
    <row r="46">
      <c r="A46" s="65" t="inlineStr">
        <is>
          <t>2.1.1</t>
        </is>
      </c>
      <c r="B46" s="66" t="inlineStr">
        <is>
          <t>02.11.04</t>
        </is>
      </c>
      <c r="C46" s="8" t="inlineStr">
        <is>
          <t>PASSEIO OU LAJE DE CONCRETO C/EQUIPAMENTO ELETRICO</t>
        </is>
      </c>
      <c r="D46" s="66" t="inlineStr">
        <is>
          <t>SUDECAP</t>
        </is>
      </c>
      <c r="E46" s="66" t="inlineStr">
        <is>
          <t>M2</t>
        </is>
      </c>
      <c r="F46" s="67" t="n">
        <v>119.92</v>
      </c>
      <c r="G46" s="68">
        <f>COMPOSICOES!G404</f>
        <v/>
      </c>
      <c r="H46" s="92">
        <f>ROUND(F46*G46, 2)</f>
        <v/>
      </c>
      <c r="K46" t="n">
        <v>7.82</v>
      </c>
      <c r="L46">
        <f>G46-K46</f>
        <v/>
      </c>
    </row>
    <row r="47" ht="20.1" customHeight="1">
      <c r="A47" s="60" t="inlineStr">
        <is>
          <t>2.2</t>
        </is>
      </c>
      <c r="B47" s="60" t="inlineStr">
        <is>
          <t>CORTE MECANICO EM CONCRETO/ASFALTO</t>
        </is>
      </c>
      <c r="C47" s="90" t="n"/>
      <c r="D47" s="90" t="n"/>
      <c r="E47" s="90" t="n"/>
      <c r="F47" s="90" t="n"/>
      <c r="G47" s="91" t="n"/>
      <c r="H47" s="5">
        <f>SUM(H48)</f>
        <v/>
      </c>
      <c r="K47" t="n">
        <v>80.64</v>
      </c>
      <c r="L47">
        <f>H47-K47</f>
        <v/>
      </c>
    </row>
    <row r="48">
      <c r="A48" s="65" t="inlineStr">
        <is>
          <t>2.2.1</t>
        </is>
      </c>
      <c r="B48" s="66" t="inlineStr">
        <is>
          <t>02.12.01</t>
        </is>
      </c>
      <c r="C48" s="8" t="inlineStr">
        <is>
          <t>CORTE MECAN. C/ SERRA CIRCULAR EM CONCRETO/ASFALTO</t>
        </is>
      </c>
      <c r="D48" s="66" t="inlineStr">
        <is>
          <t>SUDECAP</t>
        </is>
      </c>
      <c r="E48" s="66" t="inlineStr">
        <is>
          <t>M</t>
        </is>
      </c>
      <c r="F48" s="67" t="n">
        <v>32</v>
      </c>
      <c r="G48" s="68">
        <f>COMPOSICOES!G419</f>
        <v/>
      </c>
      <c r="H48" s="92">
        <f>ROUND(F48*G48, 2)</f>
        <v/>
      </c>
      <c r="K48" t="n">
        <v>2.52</v>
      </c>
      <c r="L48">
        <f>G48-K48</f>
        <v/>
      </c>
    </row>
    <row r="49" ht="20.1" customHeight="1">
      <c r="A49" s="60" t="inlineStr">
        <is>
          <t>2.3</t>
        </is>
      </c>
      <c r="B49" s="60" t="inlineStr">
        <is>
          <t>REMOÇAO DE MEIO-FIO</t>
        </is>
      </c>
      <c r="C49" s="90" t="n"/>
      <c r="D49" s="90" t="n"/>
      <c r="E49" s="90" t="n"/>
      <c r="F49" s="90" t="n"/>
      <c r="G49" s="91" t="n"/>
      <c r="H49" s="5">
        <f>SUM(H50)</f>
        <v/>
      </c>
      <c r="K49" t="n">
        <v>80.89</v>
      </c>
      <c r="L49">
        <f>H49-K49</f>
        <v/>
      </c>
    </row>
    <row r="50">
      <c r="A50" s="65" t="inlineStr">
        <is>
          <t>2.3.1</t>
        </is>
      </c>
      <c r="B50" s="66" t="inlineStr">
        <is>
          <t>02.15.01</t>
        </is>
      </c>
      <c r="C50" s="8" t="inlineStr">
        <is>
          <t>PREMOLDADO DE CONCRETO</t>
        </is>
      </c>
      <c r="D50" s="66" t="inlineStr">
        <is>
          <t>SUDECAP</t>
        </is>
      </c>
      <c r="E50" s="66" t="inlineStr">
        <is>
          <t>M</t>
        </is>
      </c>
      <c r="F50" s="67" t="n">
        <v>8.4</v>
      </c>
      <c r="G50" s="68">
        <f>COMPOSICOES!G427</f>
        <v/>
      </c>
      <c r="H50" s="92">
        <f>ROUND(F50*G50, 2)</f>
        <v/>
      </c>
      <c r="K50" t="n">
        <v>9.630000000000001</v>
      </c>
      <c r="L50">
        <f>G50-K50</f>
        <v/>
      </c>
    </row>
    <row r="51" ht="20.1" customHeight="1">
      <c r="A51" s="60" t="inlineStr">
        <is>
          <t>2.4</t>
        </is>
      </c>
      <c r="B51" s="60" t="inlineStr">
        <is>
          <t>REMOÇAO DE CERCA E ALAMBRADO</t>
        </is>
      </c>
      <c r="C51" s="90" t="n"/>
      <c r="D51" s="90" t="n"/>
      <c r="E51" s="90" t="n"/>
      <c r="F51" s="90" t="n"/>
      <c r="G51" s="91" t="n"/>
      <c r="H51" s="5">
        <f>SUM(H52)</f>
        <v/>
      </c>
      <c r="K51" t="n">
        <v>55.12</v>
      </c>
      <c r="L51">
        <f>H51-K51</f>
        <v/>
      </c>
    </row>
    <row r="52" ht="16.5" customHeight="1">
      <c r="A52" s="65" t="inlineStr">
        <is>
          <t>2.4.1</t>
        </is>
      </c>
      <c r="B52" s="66" t="inlineStr">
        <is>
          <t>CPU 02.23.90</t>
        </is>
      </c>
      <c r="C52" s="8" t="inlineStr">
        <is>
          <t>REMOÇÃO DE CERCA EM MOURÃO DE CONCRETO, INCL. CARGA. [REF.:SIURB-17.60.05 (E)]</t>
        </is>
      </c>
      <c r="D52" s="66" t="inlineStr">
        <is>
          <t>Composições Próprias</t>
        </is>
      </c>
      <c r="E52" s="66" t="inlineStr">
        <is>
          <t>M</t>
        </is>
      </c>
      <c r="F52" s="67" t="n">
        <v>56.82</v>
      </c>
      <c r="G52" s="68">
        <f>COMPOSICOES!G435</f>
        <v/>
      </c>
      <c r="H52" s="92">
        <f>ROUND(F52*G52, 2)</f>
        <v/>
      </c>
      <c r="K52" t="n">
        <v>0.97</v>
      </c>
      <c r="L52">
        <f>G52-K52</f>
        <v/>
      </c>
    </row>
    <row r="53" ht="20.1" customHeight="1">
      <c r="A53" s="60" t="inlineStr">
        <is>
          <t>2.5</t>
        </is>
      </c>
      <c r="B53" s="60" t="inlineStr">
        <is>
          <t>TRANSPORTE DE MATERIAL DEMOLIDO EM CARRINHO DE MAO</t>
        </is>
      </c>
      <c r="C53" s="90" t="n"/>
      <c r="D53" s="90" t="n"/>
      <c r="E53" s="90" t="n"/>
      <c r="F53" s="90" t="n"/>
      <c r="G53" s="91" t="n"/>
      <c r="H53" s="5">
        <f>SUM(H54)</f>
        <v/>
      </c>
      <c r="K53" t="n">
        <v>492.29</v>
      </c>
      <c r="L53">
        <f>H53-K53</f>
        <v/>
      </c>
    </row>
    <row r="54">
      <c r="A54" s="65" t="inlineStr">
        <is>
          <t>2.5.1</t>
        </is>
      </c>
      <c r="B54" s="66" t="inlineStr">
        <is>
          <t>02.26.01</t>
        </is>
      </c>
      <c r="C54" s="8" t="inlineStr">
        <is>
          <t>DMT &lt;= 50,0 M</t>
        </is>
      </c>
      <c r="D54" s="66" t="inlineStr">
        <is>
          <t>SUDECAP</t>
        </is>
      </c>
      <c r="E54" s="66" t="inlineStr">
        <is>
          <t>M3</t>
        </is>
      </c>
      <c r="F54" s="67" t="n">
        <v>17.04</v>
      </c>
      <c r="G54" s="68">
        <f>COMPOSICOES!G443</f>
        <v/>
      </c>
      <c r="H54" s="92">
        <f>ROUND(F54*G54, 2)</f>
        <v/>
      </c>
      <c r="K54" t="n">
        <v>28.89</v>
      </c>
      <c r="L54">
        <f>G54-K54</f>
        <v/>
      </c>
    </row>
    <row r="55" ht="20.1" customHeight="1">
      <c r="A55" s="60" t="inlineStr">
        <is>
          <t>2.6</t>
        </is>
      </c>
      <c r="B55" s="60" t="inlineStr">
        <is>
          <t>CARGA DE MATERIAL DEMOLIDO SOBRE CAMINHAO</t>
        </is>
      </c>
      <c r="C55" s="90" t="n"/>
      <c r="D55" s="90" t="n"/>
      <c r="E55" s="90" t="n"/>
      <c r="F55" s="90" t="n"/>
      <c r="G55" s="91" t="n"/>
      <c r="H55" s="5">
        <f>SUM(H56)</f>
        <v/>
      </c>
      <c r="K55" t="n">
        <v>60.49</v>
      </c>
      <c r="L55">
        <f>H55-K55</f>
        <v/>
      </c>
    </row>
    <row r="56">
      <c r="A56" s="65" t="inlineStr">
        <is>
          <t>2.6.1</t>
        </is>
      </c>
      <c r="B56" s="66" t="inlineStr">
        <is>
          <t>02.27.02</t>
        </is>
      </c>
      <c r="C56" s="8" t="inlineStr">
        <is>
          <t>MECANICA</t>
        </is>
      </c>
      <c r="D56" s="66" t="inlineStr">
        <is>
          <t>SUDECAP</t>
        </is>
      </c>
      <c r="E56" s="66" t="inlineStr">
        <is>
          <t>M3</t>
        </is>
      </c>
      <c r="F56" s="67" t="n">
        <v>17.04</v>
      </c>
      <c r="G56" s="68">
        <f>COMPOSICOES!G454</f>
        <v/>
      </c>
      <c r="H56" s="92">
        <f>ROUND(F56*G56, 2)</f>
        <v/>
      </c>
      <c r="K56" t="n">
        <v>3.55</v>
      </c>
      <c r="L56">
        <f>G56-K56</f>
        <v/>
      </c>
    </row>
    <row r="57" ht="20.1" customHeight="1">
      <c r="A57" s="60" t="inlineStr">
        <is>
          <t>2.7</t>
        </is>
      </c>
      <c r="B57" s="60" t="inlineStr">
        <is>
          <t>TRANSPORTE DE MATERIAL DEMOLIDO EM CAMINHAO</t>
        </is>
      </c>
      <c r="C57" s="90" t="n"/>
      <c r="D57" s="90" t="n"/>
      <c r="E57" s="90" t="n"/>
      <c r="F57" s="90" t="n"/>
      <c r="G57" s="91" t="n"/>
      <c r="H57" s="5">
        <f>SUM(H58)</f>
        <v/>
      </c>
      <c r="K57" t="n">
        <v>536.55</v>
      </c>
      <c r="L57">
        <f>H57-K57</f>
        <v/>
      </c>
    </row>
    <row r="58">
      <c r="A58" s="65" t="inlineStr">
        <is>
          <t>2.7.1</t>
        </is>
      </c>
      <c r="B58" s="66" t="inlineStr">
        <is>
          <t>02.28.04</t>
        </is>
      </c>
      <c r="C58" s="8" t="inlineStr">
        <is>
          <t>DMT  &gt; 5 KM</t>
        </is>
      </c>
      <c r="D58" s="66" t="inlineStr">
        <is>
          <t>SUDECAP</t>
        </is>
      </c>
      <c r="E58" s="66" t="inlineStr">
        <is>
          <t>M3KM</t>
        </is>
      </c>
      <c r="F58" s="67" t="n">
        <v>218.11</v>
      </c>
      <c r="G58" s="68">
        <f>COMPOSICOES!G463</f>
        <v/>
      </c>
      <c r="H58" s="92">
        <f>ROUND(F58*G58, 2)</f>
        <v/>
      </c>
      <c r="K58" t="n">
        <v>2.46</v>
      </c>
      <c r="L58">
        <f>G58-K58</f>
        <v/>
      </c>
    </row>
    <row r="59" ht="20.1" customHeight="1">
      <c r="A59" s="60" t="inlineStr">
        <is>
          <t>2.8</t>
        </is>
      </c>
      <c r="B59" s="60" t="inlineStr">
        <is>
          <t>TRANSPORTE DE MAT.DE QUALQUER NATUREZA EM CAÇAMBA</t>
        </is>
      </c>
      <c r="C59" s="90" t="n"/>
      <c r="D59" s="90" t="n"/>
      <c r="E59" s="90" t="n"/>
      <c r="F59" s="90" t="n"/>
      <c r="G59" s="91" t="n"/>
      <c r="H59" s="5">
        <f>SUM(H60)</f>
        <v/>
      </c>
      <c r="K59" t="n">
        <v>1447.84</v>
      </c>
      <c r="L59">
        <f>H59-K59</f>
        <v/>
      </c>
    </row>
    <row r="60">
      <c r="A60" s="65" t="inlineStr">
        <is>
          <t>2.8.1</t>
        </is>
      </c>
      <c r="B60" s="66" t="inlineStr">
        <is>
          <t>02.29.01</t>
        </is>
      </c>
      <c r="C60" s="8" t="inlineStr">
        <is>
          <t>CAÇAMBA 5m³</t>
        </is>
      </c>
      <c r="D60" s="66" t="inlineStr">
        <is>
          <t>SUDECAP</t>
        </is>
      </c>
      <c r="E60" s="66" t="inlineStr">
        <is>
          <t>VG</t>
        </is>
      </c>
      <c r="F60" s="67" t="n">
        <v>4</v>
      </c>
      <c r="G60" s="68">
        <f>COMPOSICOES!G471</f>
        <v/>
      </c>
      <c r="H60" s="92">
        <f>ROUND(F60*G60, 2)</f>
        <v/>
      </c>
      <c r="K60" t="n">
        <v>361.96</v>
      </c>
      <c r="L60">
        <f>G60-K60</f>
        <v/>
      </c>
    </row>
    <row r="61" ht="20.1" customHeight="1">
      <c r="A61" s="60" t="inlineStr">
        <is>
          <t>3</t>
        </is>
      </c>
      <c r="B61" s="60" t="inlineStr">
        <is>
          <t>TRABALHOS EM TERRA</t>
        </is>
      </c>
      <c r="C61" s="90" t="n"/>
      <c r="D61" s="90" t="n"/>
      <c r="E61" s="90" t="n"/>
      <c r="F61" s="90" t="n"/>
      <c r="G61" s="91" t="n"/>
      <c r="H61" s="5">
        <f>SUM(H62,H64,H66,H70,H72,H74,H76,H78,H80)</f>
        <v/>
      </c>
      <c r="K61" t="n">
        <v>26723.66</v>
      </c>
      <c r="L61">
        <f>H61-K61</f>
        <v/>
      </c>
    </row>
    <row r="62" ht="20.1" customHeight="1">
      <c r="A62" s="60" t="inlineStr">
        <is>
          <t>3.1</t>
        </is>
      </c>
      <c r="B62" s="60" t="inlineStr">
        <is>
          <t>DESMATAMENTO, DESTOCAMENTO E LIMPEZA DO TERRENO</t>
        </is>
      </c>
      <c r="C62" s="90" t="n"/>
      <c r="D62" s="90" t="n"/>
      <c r="E62" s="90" t="n"/>
      <c r="F62" s="90" t="n"/>
      <c r="G62" s="91" t="n"/>
      <c r="H62" s="5">
        <f>SUM(H63)</f>
        <v/>
      </c>
      <c r="K62" t="n">
        <v>601.49</v>
      </c>
      <c r="L62">
        <f>H62-K62</f>
        <v/>
      </c>
    </row>
    <row r="63">
      <c r="A63" s="65" t="inlineStr">
        <is>
          <t>3.1.1</t>
        </is>
      </c>
      <c r="B63" s="66" t="inlineStr">
        <is>
          <t>03.01.02</t>
        </is>
      </c>
      <c r="C63" s="8" t="inlineStr">
        <is>
          <t>DESMATAMENTO,DESTOC.E LIMPEZA,INCL.TRANSP. ATE 50M</t>
        </is>
      </c>
      <c r="D63" s="66" t="inlineStr">
        <is>
          <t>SUDECAP</t>
        </is>
      </c>
      <c r="E63" s="66" t="inlineStr">
        <is>
          <t>M2</t>
        </is>
      </c>
      <c r="F63" s="67" t="n">
        <v>707.63</v>
      </c>
      <c r="G63" s="68">
        <f>COMPOSICOES!G482</f>
        <v/>
      </c>
      <c r="H63" s="92">
        <f>ROUND(F63*G63, 2)</f>
        <v/>
      </c>
      <c r="K63" t="n">
        <v>0.85</v>
      </c>
      <c r="L63">
        <f>G63-K63</f>
        <v/>
      </c>
    </row>
    <row r="64" ht="20.1" customHeight="1">
      <c r="A64" s="60" t="inlineStr">
        <is>
          <t>3.2</t>
        </is>
      </c>
      <c r="B64" s="60" t="inlineStr">
        <is>
          <t>CARGA DE MATERIAL DE QQUER NATUREZA SOBRE CAMINHAO</t>
        </is>
      </c>
      <c r="C64" s="90" t="n"/>
      <c r="D64" s="90" t="n"/>
      <c r="E64" s="90" t="n"/>
      <c r="F64" s="90" t="n"/>
      <c r="G64" s="91" t="n"/>
      <c r="H64" s="5">
        <f>SUM(H65)</f>
        <v/>
      </c>
      <c r="K64" t="n">
        <v>615.65</v>
      </c>
      <c r="L64">
        <f>H64-K64</f>
        <v/>
      </c>
    </row>
    <row r="65">
      <c r="A65" s="65" t="inlineStr">
        <is>
          <t>3.2.1</t>
        </is>
      </c>
      <c r="B65" s="66" t="inlineStr">
        <is>
          <t>03.12.03</t>
        </is>
      </c>
      <c r="C65" s="8" t="inlineStr">
        <is>
          <t>MECANICA</t>
        </is>
      </c>
      <c r="D65" s="66" t="inlineStr">
        <is>
          <t>SUDECAP</t>
        </is>
      </c>
      <c r="E65" s="66" t="inlineStr">
        <is>
          <t>M3</t>
        </is>
      </c>
      <c r="F65" s="67" t="n">
        <v>176.91</v>
      </c>
      <c r="G65" s="68">
        <f>COMPOSICOES!G493</f>
        <v/>
      </c>
      <c r="H65" s="92">
        <f>ROUND(F65*G65, 2)</f>
        <v/>
      </c>
      <c r="K65" t="n">
        <v>3.48</v>
      </c>
      <c r="L65">
        <f>G65-K65</f>
        <v/>
      </c>
    </row>
    <row r="66" ht="20.1" customHeight="1">
      <c r="A66" s="60" t="inlineStr">
        <is>
          <t>3.3</t>
        </is>
      </c>
      <c r="B66" s="60" t="inlineStr">
        <is>
          <t>TRANSPORTE DE MATERIAL DE QUALQUER NATUREZA</t>
        </is>
      </c>
      <c r="C66" s="90" t="n"/>
      <c r="D66" s="90" t="n"/>
      <c r="E66" s="90" t="n"/>
      <c r="F66" s="90" t="n"/>
      <c r="G66" s="91" t="n"/>
      <c r="H66" s="5">
        <f>SUM(H67,H68,H69)</f>
        <v/>
      </c>
      <c r="K66" t="n">
        <v>8155.95</v>
      </c>
      <c r="L66">
        <f>H66-K66</f>
        <v/>
      </c>
    </row>
    <row r="67">
      <c r="A67" s="65" t="inlineStr">
        <is>
          <t>3.3.1</t>
        </is>
      </c>
      <c r="B67" s="66" t="inlineStr">
        <is>
          <t>03.13.04</t>
        </is>
      </c>
      <c r="C67" s="8" t="inlineStr">
        <is>
          <t>DMT  &gt; 5 KM</t>
        </is>
      </c>
      <c r="D67" s="66" t="inlineStr">
        <is>
          <t>SUDECAP</t>
        </is>
      </c>
      <c r="E67" s="66" t="inlineStr">
        <is>
          <t>M3KM</t>
        </is>
      </c>
      <c r="F67" s="67" t="n">
        <v>2264.45</v>
      </c>
      <c r="G67" s="68">
        <f>COMPOSICOES!G502</f>
        <v/>
      </c>
      <c r="H67" s="92">
        <f>ROUND(F67*G67, 2)</f>
        <v/>
      </c>
      <c r="K67" t="n">
        <v>2.46</v>
      </c>
      <c r="L67">
        <f>G67-K67</f>
        <v/>
      </c>
    </row>
    <row r="68" ht="33" customHeight="1">
      <c r="A68" s="65" t="inlineStr">
        <is>
          <t>3.3.2</t>
        </is>
      </c>
      <c r="B68" s="66" t="inlineStr">
        <is>
          <t>03.13.90</t>
        </is>
      </c>
      <c r="C68" s="8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D68" s="66" t="inlineStr">
        <is>
          <t>Composições Próprias</t>
        </is>
      </c>
      <c r="E68" s="66" t="inlineStr">
        <is>
          <t>VG</t>
        </is>
      </c>
      <c r="F68" s="67" t="n">
        <v>20</v>
      </c>
      <c r="G68" s="68">
        <f>COMPOSICOES!G510</f>
        <v/>
      </c>
      <c r="H68" s="92">
        <f>ROUND(F68*G68, 2)</f>
        <v/>
      </c>
      <c r="K68" t="n">
        <v>129.27</v>
      </c>
      <c r="L68">
        <f>G68-K68</f>
        <v/>
      </c>
    </row>
    <row r="69" ht="24.75" customHeight="1">
      <c r="A69" s="65" t="inlineStr">
        <is>
          <t>3.3.3</t>
        </is>
      </c>
      <c r="B69" s="66" t="inlineStr">
        <is>
          <t>03.13.91</t>
        </is>
      </c>
      <c r="C69" s="8" t="inlineStr">
        <is>
          <t>FORNECIMENTO DE MATERIAL DE EMPRÉSTIMO - INCLUI FORNECIMENTO, ESCAVAÇÃO, CARGA E TRANSPORTE [DONA DORA - VESPASIANO - R. Flor de Liz - Jequitibá, Vespasiano - MG, 33200-000]</t>
        </is>
      </c>
      <c r="D69" s="66" t="inlineStr">
        <is>
          <t>Composições Próprias</t>
        </is>
      </c>
      <c r="E69" s="66" t="inlineStr">
        <is>
          <t>M3</t>
        </is>
      </c>
      <c r="F69" s="67" t="n">
        <v>374.23</v>
      </c>
      <c r="G69" s="68">
        <f>COMPOSICOES!G518</f>
        <v/>
      </c>
      <c r="H69" s="92">
        <f>ROUND(F69*G69, 2)</f>
        <v/>
      </c>
      <c r="K69" t="n">
        <v>0</v>
      </c>
      <c r="L69">
        <f>G69-K69</f>
        <v/>
      </c>
    </row>
    <row r="70" ht="20.1" customHeight="1">
      <c r="A70" s="60" t="inlineStr">
        <is>
          <t>3.4</t>
        </is>
      </c>
      <c r="B70" s="60" t="inlineStr">
        <is>
          <t>ATERRO COMPACTADO</t>
        </is>
      </c>
      <c r="C70" s="90" t="n"/>
      <c r="D70" s="90" t="n"/>
      <c r="E70" s="90" t="n"/>
      <c r="F70" s="90" t="n"/>
      <c r="G70" s="91" t="n"/>
      <c r="H70" s="5">
        <f>SUM(H71)</f>
        <v/>
      </c>
      <c r="K70" t="n">
        <v>2083.61</v>
      </c>
      <c r="L70">
        <f>H70-K70</f>
        <v/>
      </c>
    </row>
    <row r="71">
      <c r="A71" s="65" t="inlineStr">
        <is>
          <t>3.4.1</t>
        </is>
      </c>
      <c r="B71" s="66" t="inlineStr">
        <is>
          <t>03.15.01</t>
        </is>
      </c>
      <c r="C71" s="8" t="inlineStr">
        <is>
          <t>COM ROLO VIBRATORIO</t>
        </is>
      </c>
      <c r="D71" s="66" t="inlineStr">
        <is>
          <t>SUDECAP</t>
        </is>
      </c>
      <c r="E71" s="66" t="inlineStr">
        <is>
          <t>M3</t>
        </is>
      </c>
      <c r="F71" s="67" t="n">
        <v>317.14</v>
      </c>
      <c r="G71" s="68">
        <f>COMPOSICOES!G538</f>
        <v/>
      </c>
      <c r="H71" s="92">
        <f>ROUND(F71*G71, 2)</f>
        <v/>
      </c>
      <c r="K71" t="n">
        <v>6.57</v>
      </c>
      <c r="L71">
        <f>G71-K71</f>
        <v/>
      </c>
    </row>
    <row r="72" ht="20.1" customHeight="1">
      <c r="A72" s="60" t="inlineStr">
        <is>
          <t>3.5</t>
        </is>
      </c>
      <c r="B72" s="60" t="inlineStr">
        <is>
          <t>ESCAVAÇAO MECANICA DE VALAS COM DESCARGA LATERAL</t>
        </is>
      </c>
      <c r="C72" s="90" t="n"/>
      <c r="D72" s="90" t="n"/>
      <c r="E72" s="90" t="n"/>
      <c r="F72" s="90" t="n"/>
      <c r="G72" s="91" t="n"/>
      <c r="H72" s="5">
        <f>SUM(H73)</f>
        <v/>
      </c>
      <c r="K72" t="n">
        <v>678.61</v>
      </c>
      <c r="L72">
        <f>H72-K72</f>
        <v/>
      </c>
    </row>
    <row r="73">
      <c r="A73" s="65" t="inlineStr">
        <is>
          <t>3.5.1</t>
        </is>
      </c>
      <c r="B73" s="66" t="inlineStr">
        <is>
          <t>03.18.01</t>
        </is>
      </c>
      <c r="C73" s="8" t="inlineStr">
        <is>
          <t>H &lt;= 1.5 M</t>
        </is>
      </c>
      <c r="D73" s="66" t="inlineStr">
        <is>
          <t>SUDECAP</t>
        </is>
      </c>
      <c r="E73" s="66" t="inlineStr">
        <is>
          <t>M3</t>
        </is>
      </c>
      <c r="F73" s="67" t="n">
        <v>96.12</v>
      </c>
      <c r="G73" s="68">
        <f>COMPOSICOES!G550</f>
        <v/>
      </c>
      <c r="H73" s="92">
        <f>ROUND(F73*G73, 2)</f>
        <v/>
      </c>
      <c r="K73" t="n">
        <v>7.06</v>
      </c>
      <c r="L73">
        <f>G73-K73</f>
        <v/>
      </c>
    </row>
    <row r="74" ht="20.1" customHeight="1">
      <c r="A74" s="60" t="inlineStr">
        <is>
          <t>3.6</t>
        </is>
      </c>
      <c r="B74" s="60" t="inlineStr">
        <is>
          <t>REATERRO DE VALA</t>
        </is>
      </c>
      <c r="C74" s="90" t="n"/>
      <c r="D74" s="90" t="n"/>
      <c r="E74" s="90" t="n"/>
      <c r="F74" s="90" t="n"/>
      <c r="G74" s="91" t="n"/>
      <c r="H74" s="5">
        <f>SUM(H75)</f>
        <v/>
      </c>
      <c r="K74" t="n">
        <v>3378.97</v>
      </c>
      <c r="L74">
        <f>H74-K74</f>
        <v/>
      </c>
    </row>
    <row r="75">
      <c r="A75" s="65" t="inlineStr">
        <is>
          <t>3.6.1</t>
        </is>
      </c>
      <c r="B75" s="66" t="inlineStr">
        <is>
          <t>03.22.01</t>
        </is>
      </c>
      <c r="C75" s="8" t="inlineStr">
        <is>
          <t>MANUAL</t>
        </is>
      </c>
      <c r="D75" s="66" t="inlineStr">
        <is>
          <t>SUDECAP</t>
        </is>
      </c>
      <c r="E75" s="66" t="inlineStr">
        <is>
          <t>M3</t>
        </is>
      </c>
      <c r="F75" s="67" t="n">
        <v>58.48</v>
      </c>
      <c r="G75" s="68">
        <f>COMPOSICOES!G558</f>
        <v/>
      </c>
      <c r="H75" s="92">
        <f>ROUND(F75*G75, 2)</f>
        <v/>
      </c>
      <c r="K75" t="n">
        <v>57.78</v>
      </c>
      <c r="L75">
        <f>G75-K75</f>
        <v/>
      </c>
    </row>
    <row r="76" ht="20.1" customHeight="1">
      <c r="A76" s="60" t="inlineStr">
        <is>
          <t>3.7</t>
        </is>
      </c>
      <c r="B76" s="60" t="inlineStr">
        <is>
          <t>REGULARIZAÇAO E COMPACTAÇAO DE TERRENO</t>
        </is>
      </c>
      <c r="C76" s="90" t="n"/>
      <c r="D76" s="90" t="n"/>
      <c r="E76" s="90" t="n"/>
      <c r="F76" s="90" t="n"/>
      <c r="G76" s="91" t="n"/>
      <c r="H76" s="5">
        <f>SUM(H77)</f>
        <v/>
      </c>
      <c r="K76" t="n">
        <v>4722.25</v>
      </c>
      <c r="L76">
        <f>H76-K76</f>
        <v/>
      </c>
    </row>
    <row r="77">
      <c r="A77" s="65" t="inlineStr">
        <is>
          <t>3.7.1</t>
        </is>
      </c>
      <c r="B77" s="66" t="inlineStr">
        <is>
          <t>03.23.03</t>
        </is>
      </c>
      <c r="C77" s="8" t="inlineStr">
        <is>
          <t>COM PLACA VIBRATORIA</t>
        </is>
      </c>
      <c r="D77" s="66" t="inlineStr">
        <is>
          <t>SUDECAP</t>
        </is>
      </c>
      <c r="E77" s="66" t="inlineStr">
        <is>
          <t>M2</t>
        </is>
      </c>
      <c r="F77" s="67" t="n">
        <v>869.66</v>
      </c>
      <c r="G77" s="68">
        <f>COMPOSICOES!G570</f>
        <v/>
      </c>
      <c r="H77" s="92">
        <f>ROUND(F77*G77, 2)</f>
        <v/>
      </c>
      <c r="K77" t="n">
        <v>5.43</v>
      </c>
      <c r="L77">
        <f>G77-K77</f>
        <v/>
      </c>
    </row>
    <row r="78" ht="20.1" customHeight="1">
      <c r="A78" s="60" t="inlineStr">
        <is>
          <t>3.8</t>
        </is>
      </c>
      <c r="B78" s="60" t="inlineStr">
        <is>
          <t>TRANSPORTE DE MATERIAL DE QUALQUER NATUREZA EM CARRINHO DE MAO</t>
        </is>
      </c>
      <c r="C78" s="90" t="n"/>
      <c r="D78" s="90" t="n"/>
      <c r="E78" s="90" t="n"/>
      <c r="F78" s="90" t="n"/>
      <c r="G78" s="91" t="n"/>
      <c r="H78" s="5">
        <f>SUM(H79)</f>
        <v/>
      </c>
      <c r="K78" t="n">
        <v>1781.65</v>
      </c>
      <c r="L78">
        <f>H78-K78</f>
        <v/>
      </c>
    </row>
    <row r="79">
      <c r="A79" s="65" t="inlineStr">
        <is>
          <t>3.8.1</t>
        </is>
      </c>
      <c r="B79" s="66" t="inlineStr">
        <is>
          <t>03.24.01</t>
        </is>
      </c>
      <c r="C79" s="8" t="inlineStr">
        <is>
          <t>DMT &lt;= 50,00 M</t>
        </is>
      </c>
      <c r="D79" s="66" t="inlineStr">
        <is>
          <t>SUDECAP</t>
        </is>
      </c>
      <c r="E79" s="66" t="inlineStr">
        <is>
          <t>M3</t>
        </is>
      </c>
      <c r="F79" s="67" t="n">
        <v>61.67</v>
      </c>
      <c r="G79" s="68">
        <f>COMPOSICOES!G578</f>
        <v/>
      </c>
      <c r="H79" s="92">
        <f>ROUND(F79*G79, 2)</f>
        <v/>
      </c>
      <c r="K79" t="n">
        <v>28.89</v>
      </c>
      <c r="L79">
        <f>G79-K79</f>
        <v/>
      </c>
    </row>
    <row r="80" ht="20.1" customHeight="1">
      <c r="A80" s="60" t="inlineStr">
        <is>
          <t>3.9</t>
        </is>
      </c>
      <c r="B80" s="60" t="inlineStr">
        <is>
          <t>TRANSPORTE DE MAT.DE QUALQUER NATUREZA EM CAÇAMBA</t>
        </is>
      </c>
      <c r="C80" s="90" t="n"/>
      <c r="D80" s="90" t="n"/>
      <c r="E80" s="90" t="n"/>
      <c r="F80" s="90" t="n"/>
      <c r="G80" s="91" t="n"/>
      <c r="H80" s="5">
        <f>SUM(H81)</f>
        <v/>
      </c>
      <c r="K80" t="n">
        <v>4705.48</v>
      </c>
      <c r="L80">
        <f>H80-K80</f>
        <v/>
      </c>
    </row>
    <row r="81">
      <c r="A81" s="65" t="inlineStr">
        <is>
          <t>3.9.1</t>
        </is>
      </c>
      <c r="B81" s="66" t="inlineStr">
        <is>
          <t>03.25.01</t>
        </is>
      </c>
      <c r="C81" s="8" t="inlineStr">
        <is>
          <t>CAÇAMBA 5m³</t>
        </is>
      </c>
      <c r="D81" s="66" t="inlineStr">
        <is>
          <t>SUDECAP</t>
        </is>
      </c>
      <c r="E81" s="66" t="inlineStr">
        <is>
          <t>VG</t>
        </is>
      </c>
      <c r="F81" s="67" t="n">
        <v>13</v>
      </c>
      <c r="G81" s="68">
        <f>COMPOSICOES!G586</f>
        <v/>
      </c>
      <c r="H81" s="92">
        <f>ROUND(F81*G81, 2)</f>
        <v/>
      </c>
      <c r="K81" t="n">
        <v>361.96</v>
      </c>
      <c r="L81">
        <f>G81-K81</f>
        <v/>
      </c>
    </row>
    <row r="82" ht="20.1" customHeight="1">
      <c r="A82" s="60" t="inlineStr">
        <is>
          <t>4</t>
        </is>
      </c>
      <c r="B82" s="60" t="inlineStr">
        <is>
          <t>FUNDAÇÕES</t>
        </is>
      </c>
      <c r="C82" s="90" t="n"/>
      <c r="D82" s="90" t="n"/>
      <c r="E82" s="90" t="n"/>
      <c r="F82" s="90" t="n"/>
      <c r="G82" s="91" t="n"/>
      <c r="H82" s="5">
        <f>SUM(H83,H85,H88,H92,H100)</f>
        <v/>
      </c>
      <c r="K82" t="n">
        <v>66387.95</v>
      </c>
      <c r="L82">
        <f>H82-K82</f>
        <v/>
      </c>
    </row>
    <row r="83" ht="20.1" customHeight="1">
      <c r="A83" s="60" t="inlineStr">
        <is>
          <t>4.1</t>
        </is>
      </c>
      <c r="B83" s="60" t="inlineStr">
        <is>
          <t>ESTACA BROCA PERFURADA A TRADO MANUAL</t>
        </is>
      </c>
      <c r="C83" s="90" t="n"/>
      <c r="D83" s="90" t="n"/>
      <c r="E83" s="90" t="n"/>
      <c r="F83" s="90" t="n"/>
      <c r="G83" s="91" t="n"/>
      <c r="H83" s="5">
        <f>SUM(H84)</f>
        <v/>
      </c>
      <c r="K83" t="n">
        <v>13540.04</v>
      </c>
      <c r="L83">
        <f>H83-K83</f>
        <v/>
      </c>
    </row>
    <row r="84" ht="16.5" customHeight="1">
      <c r="A84" s="65" t="inlineStr">
        <is>
          <t>4.1.1</t>
        </is>
      </c>
      <c r="B84" s="66" t="inlineStr">
        <is>
          <t>04.03.26</t>
        </is>
      </c>
      <c r="C84" s="8" t="inlineStr">
        <is>
          <t>ESTACA ESCAVADA COM TRADO MANUAL, D=25CM, INCLUSIVE CONCRETO EXCLUSIVE ARMAÇÃO</t>
        </is>
      </c>
      <c r="D84" s="66" t="inlineStr">
        <is>
          <t>SUDECAP</t>
        </is>
      </c>
      <c r="E84" s="66" t="inlineStr">
        <is>
          <t>M</t>
        </is>
      </c>
      <c r="F84" s="67" t="n">
        <v>146</v>
      </c>
      <c r="G84" s="68">
        <f>COMPOSICOES!G599</f>
        <v/>
      </c>
      <c r="H84" s="92">
        <f>ROUND(F84*G84, 2)</f>
        <v/>
      </c>
      <c r="K84" t="n">
        <v>92.73999999999999</v>
      </c>
      <c r="L84">
        <f>G84-K84</f>
        <v/>
      </c>
    </row>
    <row r="85" ht="20.1" customHeight="1">
      <c r="A85" s="60" t="inlineStr">
        <is>
          <t>4.2</t>
        </is>
      </c>
      <c r="B85" s="60" t="inlineStr">
        <is>
          <t>ESTACA BROCA PERFURADA A TRADO MECANIZADO</t>
        </is>
      </c>
      <c r="C85" s="90" t="n"/>
      <c r="D85" s="90" t="n"/>
      <c r="E85" s="90" t="n"/>
      <c r="F85" s="90" t="n"/>
      <c r="G85" s="91" t="n"/>
      <c r="H85" s="5">
        <f>SUM(H86,H87)</f>
        <v/>
      </c>
      <c r="K85" t="n">
        <v>7877.91</v>
      </c>
      <c r="L85">
        <f>H85-K85</f>
        <v/>
      </c>
    </row>
    <row r="86">
      <c r="A86" s="65" t="inlineStr">
        <is>
          <t>4.2.1</t>
        </is>
      </c>
      <c r="B86" s="66" t="inlineStr">
        <is>
          <t>04.04.01</t>
        </is>
      </c>
      <c r="C86" s="8" t="inlineStr">
        <is>
          <t>MOBILIZAÇAO E DESMOBILIZAÇAO DE EQUIPAMENTO</t>
        </is>
      </c>
      <c r="D86" s="66" t="inlineStr">
        <is>
          <t>SUDECAP</t>
        </is>
      </c>
      <c r="E86" s="66" t="inlineStr">
        <is>
          <t>UN</t>
        </is>
      </c>
      <c r="F86" s="67" t="n">
        <v>1</v>
      </c>
      <c r="G86" s="68">
        <f>COMPOSICOES!G607</f>
        <v/>
      </c>
      <c r="H86" s="92">
        <f>ROUND(F86*G86, 2)</f>
        <v/>
      </c>
      <c r="K86" t="n">
        <v>4524.45</v>
      </c>
      <c r="L86">
        <f>G86-K86</f>
        <v/>
      </c>
    </row>
    <row r="87" ht="24.75" customHeight="1">
      <c r="A87" s="65" t="inlineStr">
        <is>
          <t>4.2.2</t>
        </is>
      </c>
      <c r="B87" s="66" t="inlineStr">
        <is>
          <t>CPU 04.04.90</t>
        </is>
      </c>
      <c r="C87" s="8" t="inlineStr">
        <is>
          <t>ESTACA TRADO MECANIZADO, SEM FLUIDO ESTABILIZANTE, D=30CM, INCL. CONCRETO, EXCL.  ARMAÇÃO  - BASEADA DA SUDECAP (04.04.08)</t>
        </is>
      </c>
      <c r="D87" s="66" t="inlineStr">
        <is>
          <t>Composições Próprias</t>
        </is>
      </c>
      <c r="E87" s="66" t="inlineStr">
        <is>
          <t>M</t>
        </is>
      </c>
      <c r="F87" s="67" t="n">
        <v>33</v>
      </c>
      <c r="G87" s="68">
        <f>COMPOSICOES!G619</f>
        <v/>
      </c>
      <c r="H87" s="92">
        <f>ROUND(F87*G87, 2)</f>
        <v/>
      </c>
      <c r="K87" t="n">
        <v>101.62</v>
      </c>
      <c r="L87">
        <f>G87-K87</f>
        <v/>
      </c>
    </row>
    <row r="88" ht="20.1" customHeight="1">
      <c r="A88" s="60" t="inlineStr">
        <is>
          <t>4.3</t>
        </is>
      </c>
      <c r="B88" s="60" t="inlineStr">
        <is>
          <t>FORMA, ESCORAMENTO, DESFORMA E LIMPEZA EM FUNDAÇAO</t>
        </is>
      </c>
      <c r="C88" s="90" t="n"/>
      <c r="D88" s="90" t="n"/>
      <c r="E88" s="90" t="n"/>
      <c r="F88" s="90" t="n"/>
      <c r="G88" s="91" t="n"/>
      <c r="H88" s="5">
        <f>SUM(H89,H90,H91)</f>
        <v/>
      </c>
      <c r="K88" t="n">
        <v>13605.5</v>
      </c>
      <c r="L88">
        <f>H88-K88</f>
        <v/>
      </c>
    </row>
    <row r="89" ht="24.75" customHeight="1">
      <c r="A89" s="65" t="inlineStr">
        <is>
          <t>4.3.1</t>
        </is>
      </c>
      <c r="B89" s="66" t="inlineStr">
        <is>
          <t>04.13.19</t>
        </is>
      </c>
      <c r="C89" s="8" t="inlineStr">
        <is>
          <t>FORMA PARA BLOCO DE COROAMENTO EM CHAPA DE MADEIRA COMPENSADA RESINADA 12MM, 3 APROVEITAMENTOS - FABRICAÇÃO, MONTAGEM E DESMONTAGEM</t>
        </is>
      </c>
      <c r="D89" s="66" t="inlineStr">
        <is>
          <t>SUDECAP</t>
        </is>
      </c>
      <c r="E89" s="66" t="inlineStr">
        <is>
          <t>M2</t>
        </is>
      </c>
      <c r="F89" s="67" t="n">
        <v>9.6</v>
      </c>
      <c r="G89" s="68">
        <f>COMPOSICOES!G637</f>
        <v/>
      </c>
      <c r="H89" s="92">
        <f>ROUND(F89*G89, 2)</f>
        <v/>
      </c>
      <c r="K89" t="n">
        <v>154.81</v>
      </c>
      <c r="L89">
        <f>G89-K89</f>
        <v/>
      </c>
    </row>
    <row r="90" ht="24.75" customHeight="1">
      <c r="A90" s="65" t="inlineStr">
        <is>
          <t>4.3.2</t>
        </is>
      </c>
      <c r="B90" s="66" t="inlineStr">
        <is>
          <t>04.13.20</t>
        </is>
      </c>
      <c r="C90" s="8" t="inlineStr">
        <is>
          <t>FORMA PARA BALDRAME EM CHAPA DE MADEIRA COMPENSADA RESINADA 12MM, 3 APROVEITAMENTOS - FABRICAÇÃO, MONTAGEM E DESMONTAGEM</t>
        </is>
      </c>
      <c r="D90" s="66" t="inlineStr">
        <is>
          <t>SUDECAP</t>
        </is>
      </c>
      <c r="E90" s="66" t="inlineStr">
        <is>
          <t>M2</t>
        </is>
      </c>
      <c r="F90" s="67" t="n">
        <v>22.8</v>
      </c>
      <c r="G90" s="68">
        <f>COMPOSICOES!G654</f>
        <v/>
      </c>
      <c r="H90" s="92">
        <f>ROUND(F90*G90, 2)</f>
        <v/>
      </c>
      <c r="K90" t="n">
        <v>106.78</v>
      </c>
      <c r="L90">
        <f>G90-K90</f>
        <v/>
      </c>
    </row>
    <row r="91" ht="24.75" customHeight="1">
      <c r="A91" s="65" t="inlineStr">
        <is>
          <t>4.3.3</t>
        </is>
      </c>
      <c r="B91" s="66" t="inlineStr">
        <is>
          <t>19.10.12</t>
        </is>
      </c>
      <c r="C91" s="8" t="inlineStr">
        <is>
          <t>FORMA PARA ALA DE REDE TUBULAR EM CHAPA DE MADEIRA COMPENSADA RESINADA 12MM, TRAVAMENTO METÁLICO, 3 APROVEITAMENTOS - FABRICAÇÃO, MONTAGEM E DESMONTAGEM</t>
        </is>
      </c>
      <c r="D91" s="66" t="inlineStr">
        <is>
          <t>SUDECAP</t>
        </is>
      </c>
      <c r="E91" s="66" t="inlineStr">
        <is>
          <t>M2</t>
        </is>
      </c>
      <c r="F91" s="67" t="n">
        <v>127.28</v>
      </c>
      <c r="G91" s="68">
        <f>COMPOSICOES!G672</f>
        <v/>
      </c>
      <c r="H91" s="92">
        <f>ROUND(F91*G91, 2)</f>
        <v/>
      </c>
      <c r="K91" t="n">
        <v>76.09</v>
      </c>
      <c r="L91">
        <f>G91-K91</f>
        <v/>
      </c>
    </row>
    <row r="92" ht="20.1" customHeight="1">
      <c r="A92" s="60" t="inlineStr">
        <is>
          <t>4.4</t>
        </is>
      </c>
      <c r="B92" s="60" t="inlineStr">
        <is>
          <t>ARMAÇAO EM FUNDAÇÃO (CORTE, DOBRA E COLOCAÇAO)</t>
        </is>
      </c>
      <c r="C92" s="90" t="n"/>
      <c r="D92" s="90" t="n"/>
      <c r="E92" s="90" t="n"/>
      <c r="F92" s="90" t="n"/>
      <c r="G92" s="91" t="n"/>
      <c r="H92" s="5">
        <f>SUM(H93,H94,H95,H96,H97,H98,H99)</f>
        <v/>
      </c>
      <c r="K92" t="n">
        <v>17314.52</v>
      </c>
      <c r="L92">
        <f>H92-K92</f>
        <v/>
      </c>
    </row>
    <row r="93" ht="16.5" customHeight="1">
      <c r="A93" s="65" t="inlineStr">
        <is>
          <t>4.4.1</t>
        </is>
      </c>
      <c r="B93" s="66" t="inlineStr">
        <is>
          <t>04.15.31</t>
        </is>
      </c>
      <c r="C93" s="8" t="inlineStr">
        <is>
          <t>AÇO CA-60 D = 4,2 MM, CORTE, DOBRA E COLOCAÇAO EM FUNDAÇÃO REF 96543</t>
        </is>
      </c>
      <c r="D93" s="66" t="inlineStr">
        <is>
          <t>SUDECAP</t>
        </is>
      </c>
      <c r="E93" s="66" t="inlineStr">
        <is>
          <t>KG</t>
        </is>
      </c>
      <c r="F93" s="67" t="n">
        <v>13.05</v>
      </c>
      <c r="G93" s="68">
        <f>COMPOSICOES!G686</f>
        <v/>
      </c>
      <c r="H93" s="92">
        <f>ROUND(F93*G93, 2)</f>
        <v/>
      </c>
      <c r="K93" t="n">
        <v>19.56</v>
      </c>
      <c r="L93">
        <f>G93-K93</f>
        <v/>
      </c>
    </row>
    <row r="94" ht="16.5" customHeight="1">
      <c r="A94" s="65" t="inlineStr">
        <is>
          <t>4.4.2</t>
        </is>
      </c>
      <c r="B94" s="66" t="inlineStr">
        <is>
          <t>04.15.32</t>
        </is>
      </c>
      <c r="C94" s="8" t="inlineStr">
        <is>
          <t>AÇO CA-60 D = 5 MM, CORTE, DOBRA E COLOCAÇAO EM FUNDAÇÃO REF 96543</t>
        </is>
      </c>
      <c r="D94" s="66" t="inlineStr">
        <is>
          <t>SUDECAP</t>
        </is>
      </c>
      <c r="E94" s="66" t="inlineStr">
        <is>
          <t>KG</t>
        </is>
      </c>
      <c r="F94" s="67" t="n">
        <v>149.33</v>
      </c>
      <c r="G94" s="68">
        <f>COMPOSICOES!G700</f>
        <v/>
      </c>
      <c r="H94" s="92">
        <f>ROUND(F94*G94, 2)</f>
        <v/>
      </c>
      <c r="K94" t="n">
        <v>19.56</v>
      </c>
      <c r="L94">
        <f>G94-K94</f>
        <v/>
      </c>
    </row>
    <row r="95" ht="16.5" customHeight="1">
      <c r="A95" s="65" t="inlineStr">
        <is>
          <t>4.4.3</t>
        </is>
      </c>
      <c r="B95" s="66" t="inlineStr">
        <is>
          <t>04.15.41</t>
        </is>
      </c>
      <c r="C95" s="8" t="inlineStr">
        <is>
          <t>AÇO CA-50 D = 6,3 MM, CORTE, DOBRA E COLOCAÇAO EM FUNDAÇÃO REF 96544</t>
        </is>
      </c>
      <c r="D95" s="66" t="inlineStr">
        <is>
          <t>SUDECAP</t>
        </is>
      </c>
      <c r="E95" s="66" t="inlineStr">
        <is>
          <t>KG</t>
        </is>
      </c>
      <c r="F95" s="67" t="n">
        <v>48.06</v>
      </c>
      <c r="G95" s="68">
        <f>COMPOSICOES!G714</f>
        <v/>
      </c>
      <c r="H95" s="92">
        <f>ROUND(F95*G95, 2)</f>
        <v/>
      </c>
      <c r="K95" t="n">
        <v>16.78</v>
      </c>
      <c r="L95">
        <f>G95-K95</f>
        <v/>
      </c>
    </row>
    <row r="96" ht="16.5" customHeight="1">
      <c r="A96" s="65" t="inlineStr">
        <is>
          <t>4.4.4</t>
        </is>
      </c>
      <c r="B96" s="66" t="inlineStr">
        <is>
          <t>04.15.42</t>
        </is>
      </c>
      <c r="C96" s="8" t="inlineStr">
        <is>
          <t>AÇO CA-50 D = 8 MM, CORTE, DOBRA E COLOCAÇAO EM FUNDAÇÃO REF 96545</t>
        </is>
      </c>
      <c r="D96" s="66" t="inlineStr">
        <is>
          <t>SUDECAP</t>
        </is>
      </c>
      <c r="E96" s="66" t="inlineStr">
        <is>
          <t>KG</t>
        </is>
      </c>
      <c r="F96" s="67" t="n">
        <v>91.15000000000001</v>
      </c>
      <c r="G96" s="68">
        <f>COMPOSICOES!G728</f>
        <v/>
      </c>
      <c r="H96" s="92">
        <f>ROUND(F96*G96, 2)</f>
        <v/>
      </c>
      <c r="K96" t="n">
        <v>15.15</v>
      </c>
      <c r="L96">
        <f>G96-K96</f>
        <v/>
      </c>
    </row>
    <row r="97" ht="16.5" customHeight="1">
      <c r="A97" s="65" t="inlineStr">
        <is>
          <t>4.4.5</t>
        </is>
      </c>
      <c r="B97" s="66" t="inlineStr">
        <is>
          <t>04.15.43</t>
        </is>
      </c>
      <c r="C97" s="8" t="inlineStr">
        <is>
          <t>AÇO CA-50 D = 10 MM, CORTE, DOBRA E COLOCAÇAO EM FUNDAÇÃO REF 96546</t>
        </is>
      </c>
      <c r="D97" s="66" t="inlineStr">
        <is>
          <t>SUDECAP</t>
        </is>
      </c>
      <c r="E97" s="66" t="inlineStr">
        <is>
          <t>KG</t>
        </is>
      </c>
      <c r="F97" s="67" t="n">
        <v>147.35</v>
      </c>
      <c r="G97" s="68">
        <f>COMPOSICOES!G742</f>
        <v/>
      </c>
      <c r="H97" s="92">
        <f>ROUND(F97*G97, 2)</f>
        <v/>
      </c>
      <c r="K97" t="n">
        <v>13.57</v>
      </c>
      <c r="L97">
        <f>G97-K97</f>
        <v/>
      </c>
    </row>
    <row r="98" ht="16.5" customHeight="1">
      <c r="A98" s="65" t="inlineStr">
        <is>
          <t>4.4.6</t>
        </is>
      </c>
      <c r="B98" s="66" t="inlineStr">
        <is>
          <t>04.15.44</t>
        </is>
      </c>
      <c r="C98" s="8" t="inlineStr">
        <is>
          <t>AÇO CA-50 D = 12,5 MM, CORTE, DOBRA E COLOCAÇAO EM FUNDAÇÃO REF 96547</t>
        </is>
      </c>
      <c r="D98" s="66" t="inlineStr">
        <is>
          <t>SUDECAP</t>
        </is>
      </c>
      <c r="E98" s="66" t="inlineStr">
        <is>
          <t>KG</t>
        </is>
      </c>
      <c r="F98" s="67" t="n">
        <v>67.16</v>
      </c>
      <c r="G98" s="68">
        <f>COMPOSICOES!G756</f>
        <v/>
      </c>
      <c r="H98" s="92">
        <f>ROUND(F98*G98, 2)</f>
        <v/>
      </c>
      <c r="K98" t="n">
        <v>12.37</v>
      </c>
      <c r="L98">
        <f>G98-K98</f>
        <v/>
      </c>
    </row>
    <row r="99" ht="16.5" customHeight="1">
      <c r="A99" s="65" t="inlineStr">
        <is>
          <t>4.4.7</t>
        </is>
      </c>
      <c r="B99" s="66" t="inlineStr">
        <is>
          <t>04.15.45</t>
        </is>
      </c>
      <c r="C99" s="8" t="inlineStr">
        <is>
          <t>AÇO CA-50 D = 16 MM, CORTE, DOBRA E COLOCAÇAO EM FUNDAÇÃO REF 96548</t>
        </is>
      </c>
      <c r="D99" s="66" t="inlineStr">
        <is>
          <t>SUDECAP</t>
        </is>
      </c>
      <c r="E99" s="66" t="inlineStr">
        <is>
          <t>KG</t>
        </is>
      </c>
      <c r="F99" s="67" t="n">
        <v>782.22</v>
      </c>
      <c r="G99" s="68">
        <f>COMPOSICOES!G770</f>
        <v/>
      </c>
      <c r="H99" s="92">
        <f>ROUND(F99*G99, 2)</f>
        <v/>
      </c>
      <c r="K99" t="n">
        <v>11.66</v>
      </c>
      <c r="L99">
        <f>G99-K99</f>
        <v/>
      </c>
    </row>
    <row r="100" ht="20.1" customHeight="1">
      <c r="A100" s="60" t="inlineStr">
        <is>
          <t>4.5</t>
        </is>
      </c>
      <c r="B100" s="60" t="inlineStr">
        <is>
          <t>CONCRETO CONVENCIONAL B1,B2 LANÇADO EM FUNDAÇAO</t>
        </is>
      </c>
      <c r="C100" s="90" t="n"/>
      <c r="D100" s="90" t="n"/>
      <c r="E100" s="90" t="n"/>
      <c r="F100" s="90" t="n"/>
      <c r="G100" s="91" t="n"/>
      <c r="H100" s="5">
        <f>SUM(H101,H102,H103)</f>
        <v/>
      </c>
      <c r="K100" t="n">
        <v>14049.98</v>
      </c>
      <c r="L100">
        <f>H100-K100</f>
        <v/>
      </c>
    </row>
    <row r="101" ht="16.5" customHeight="1">
      <c r="A101" s="65" t="inlineStr">
        <is>
          <t>4.5.1</t>
        </is>
      </c>
      <c r="B101" s="66" t="inlineStr">
        <is>
          <t>04.21.03</t>
        </is>
      </c>
      <c r="C101" s="8" t="inlineStr">
        <is>
          <t>CONCRETO 1:3:6, BRITA CALCARIA, PREPARADO EM OBRA E LANÇADO EM FUNDAÇÃO</t>
        </is>
      </c>
      <c r="D101" s="66" t="inlineStr">
        <is>
          <t>SUDECAP</t>
        </is>
      </c>
      <c r="E101" s="66" t="inlineStr">
        <is>
          <t>M3</t>
        </is>
      </c>
      <c r="F101" s="67" t="n">
        <v>2.66</v>
      </c>
      <c r="G101" s="68">
        <f>COMPOSICOES!G779</f>
        <v/>
      </c>
      <c r="H101" s="92">
        <f>ROUND(F101*G101, 2)</f>
        <v/>
      </c>
      <c r="K101" t="n">
        <v>741.03</v>
      </c>
      <c r="L101">
        <f>G101-K101</f>
        <v/>
      </c>
    </row>
    <row r="102" ht="16.5" customHeight="1">
      <c r="A102" s="65" t="inlineStr">
        <is>
          <t>4.5.2</t>
        </is>
      </c>
      <c r="B102" s="66" t="inlineStr">
        <is>
          <t>04.21.20</t>
        </is>
      </c>
      <c r="C102" s="8" t="inlineStr">
        <is>
          <t>FCK &gt;= 20 MPA, BRITA CALCÁRIA, PREPARADO EM OBRA E LANÇADO EM FUNDAÇÃO</t>
        </is>
      </c>
      <c r="D102" s="66" t="inlineStr">
        <is>
          <t>SUDECAP</t>
        </is>
      </c>
      <c r="E102" s="66" t="inlineStr">
        <is>
          <t>M3</t>
        </is>
      </c>
      <c r="F102" s="67" t="n">
        <v>9.06</v>
      </c>
      <c r="G102" s="68">
        <f>COMPOSICOES!G788</f>
        <v/>
      </c>
      <c r="H102" s="92">
        <f>ROUND(F102*G102, 2)</f>
        <v/>
      </c>
      <c r="K102" t="n">
        <v>893.23</v>
      </c>
      <c r="L102">
        <f>G102-K102</f>
        <v/>
      </c>
    </row>
    <row r="103" ht="16.5" customHeight="1">
      <c r="A103" s="65" t="inlineStr">
        <is>
          <t>4.5.3</t>
        </is>
      </c>
      <c r="B103" s="66" t="inlineStr">
        <is>
          <t>04.21.25</t>
        </is>
      </c>
      <c r="C103" s="8" t="inlineStr">
        <is>
          <t>FCK &gt;= 25 MPA, BRITA CALCÁRIA, PREPARADO EM OBRA E LANÇADO EM FUNDAÇÃO</t>
        </is>
      </c>
      <c r="D103" s="66" t="inlineStr">
        <is>
          <t>SUDECAP</t>
        </is>
      </c>
      <c r="E103" s="66" t="inlineStr">
        <is>
          <t>M3</t>
        </is>
      </c>
      <c r="F103" s="67" t="n">
        <v>4.2</v>
      </c>
      <c r="G103" s="68">
        <f>COMPOSICOES!G797</f>
        <v/>
      </c>
      <c r="H103" s="92">
        <f>ROUND(F103*G103, 2)</f>
        <v/>
      </c>
      <c r="K103" t="n">
        <v>949.09</v>
      </c>
      <c r="L103">
        <f>G103-K103</f>
        <v/>
      </c>
    </row>
    <row r="104" ht="20.1" customHeight="1">
      <c r="A104" s="60" t="inlineStr">
        <is>
          <t>5</t>
        </is>
      </c>
      <c r="B104" s="60" t="inlineStr">
        <is>
          <t>GALERIA CELULAR E /OU CONTEÇÕES</t>
        </is>
      </c>
      <c r="C104" s="90" t="n"/>
      <c r="D104" s="90" t="n"/>
      <c r="E104" s="90" t="n"/>
      <c r="F104" s="90" t="n"/>
      <c r="G104" s="91" t="n"/>
      <c r="H104" s="5">
        <f>SUM(H105,H107,H109,H111,H114,H116)</f>
        <v/>
      </c>
      <c r="K104" t="n">
        <v>38155.22</v>
      </c>
      <c r="L104">
        <f>H104-K104</f>
        <v/>
      </c>
    </row>
    <row r="105" ht="20.1" customHeight="1">
      <c r="A105" s="60" t="inlineStr">
        <is>
          <t>5.1</t>
        </is>
      </c>
      <c r="B105" s="60" t="inlineStr">
        <is>
          <t>CONCRETO DE REGULARIZAÇAO</t>
        </is>
      </c>
      <c r="C105" s="90" t="n"/>
      <c r="D105" s="90" t="n"/>
      <c r="E105" s="90" t="n"/>
      <c r="F105" s="90" t="n"/>
      <c r="G105" s="91" t="n"/>
      <c r="H105" s="5">
        <f>SUM(H106)</f>
        <v/>
      </c>
      <c r="K105" t="n">
        <v>2308.08</v>
      </c>
      <c r="L105">
        <f>H105-K105</f>
        <v/>
      </c>
    </row>
    <row r="106">
      <c r="A106" s="65" t="inlineStr">
        <is>
          <t>5.1.1</t>
        </is>
      </c>
      <c r="B106" s="66" t="inlineStr">
        <is>
          <t>05.03.01</t>
        </is>
      </c>
      <c r="C106" s="8" t="inlineStr">
        <is>
          <t>TRAÇO 1:3:6,FORNEC. E LANÇAMENTO SOBRE ENROCAMENTO</t>
        </is>
      </c>
      <c r="D106" s="66" t="inlineStr">
        <is>
          <t>SUDECAP</t>
        </is>
      </c>
      <c r="E106" s="66" t="inlineStr">
        <is>
          <t>M3</t>
        </is>
      </c>
      <c r="F106" s="67" t="n">
        <v>2.76</v>
      </c>
      <c r="G106" s="68">
        <f>COMPOSICOES!G814</f>
        <v/>
      </c>
      <c r="H106" s="92">
        <f>ROUND(F106*G106, 2)</f>
        <v/>
      </c>
      <c r="K106" t="n">
        <v>836.26</v>
      </c>
      <c r="L106">
        <f>G106-K106</f>
        <v/>
      </c>
    </row>
    <row r="107" ht="20.1" customHeight="1">
      <c r="A107" s="60" t="inlineStr">
        <is>
          <t>5.2</t>
        </is>
      </c>
      <c r="B107" s="60" t="inlineStr">
        <is>
          <t>FORMA INCLUSIVE DESFORMA E LIMPEZA</t>
        </is>
      </c>
      <c r="C107" s="90" t="n"/>
      <c r="D107" s="90" t="n"/>
      <c r="E107" s="90" t="n"/>
      <c r="F107" s="90" t="n"/>
      <c r="G107" s="91" t="n"/>
      <c r="H107" s="5">
        <f>SUM(H108)</f>
        <v/>
      </c>
      <c r="K107" t="n">
        <v>7079</v>
      </c>
      <c r="L107">
        <f>H107-K107</f>
        <v/>
      </c>
    </row>
    <row r="108" ht="24.75" customHeight="1">
      <c r="A108" s="65" t="inlineStr">
        <is>
          <t>5.2.1</t>
        </is>
      </c>
      <c r="B108" s="66" t="inlineStr">
        <is>
          <t>05.04.02</t>
        </is>
      </c>
      <c r="C108" s="8" t="inlineStr">
        <is>
          <t>FORMA PARA GALERIAS E CONTENÇÕES EM CHAPA DE MADEIRA COMPENSADA RESINADA 12MM, 3 APROVEITAMENTOS - FABRICAÇÃO, MONTAGEM E DESMONTAGEM</t>
        </is>
      </c>
      <c r="D108" s="66" t="inlineStr">
        <is>
          <t>SUDECAP</t>
        </is>
      </c>
      <c r="E108" s="66" t="inlineStr">
        <is>
          <t>M2</t>
        </is>
      </c>
      <c r="F108" s="67" t="n">
        <v>67.8</v>
      </c>
      <c r="G108" s="68">
        <f>COMPOSICOES!G833</f>
        <v/>
      </c>
      <c r="H108" s="92">
        <f>ROUND(F108*G108, 2)</f>
        <v/>
      </c>
      <c r="K108" t="n">
        <v>104.41</v>
      </c>
      <c r="L108">
        <f>G108-K108</f>
        <v/>
      </c>
    </row>
    <row r="109" ht="20.1" customHeight="1">
      <c r="A109" s="60" t="inlineStr">
        <is>
          <t>5.3</t>
        </is>
      </c>
      <c r="B109" s="60" t="inlineStr">
        <is>
          <t>CONCRETO ESTRUTURAL, FORN. APLICAÇAO E ADENSAMENTO</t>
        </is>
      </c>
      <c r="C109" s="90" t="n"/>
      <c r="D109" s="90" t="n"/>
      <c r="E109" s="90" t="n"/>
      <c r="F109" s="90" t="n"/>
      <c r="G109" s="91" t="n"/>
      <c r="H109" s="5">
        <f>SUM(H110)</f>
        <v/>
      </c>
      <c r="K109" t="n">
        <v>18456.56</v>
      </c>
      <c r="L109">
        <f>H109-K109</f>
        <v/>
      </c>
    </row>
    <row r="110" ht="16.5" customHeight="1">
      <c r="A110" s="65" t="inlineStr">
        <is>
          <t>5.3.1</t>
        </is>
      </c>
      <c r="B110" s="66" t="inlineStr">
        <is>
          <t>05.07.25</t>
        </is>
      </c>
      <c r="C110" s="8" t="inlineStr">
        <is>
          <t>FCK &gt;= 25 MPA, BRITA CALCÁRIA, PREPARADO EM OBRA E LANÇADO EM GALERIAS/CONTENÇÕES</t>
        </is>
      </c>
      <c r="D110" s="66" t="inlineStr">
        <is>
          <t>SUDECAP</t>
        </is>
      </c>
      <c r="E110" s="66" t="inlineStr">
        <is>
          <t>M3</t>
        </is>
      </c>
      <c r="F110" s="67" t="n">
        <v>19.5</v>
      </c>
      <c r="G110" s="68">
        <f>COMPOSICOES!G842</f>
        <v/>
      </c>
      <c r="H110" s="92">
        <f>ROUND(F110*G110, 2)</f>
        <v/>
      </c>
      <c r="K110" t="n">
        <v>946.49</v>
      </c>
      <c r="L110">
        <f>G110-K110</f>
        <v/>
      </c>
    </row>
    <row r="111" ht="20.1" customHeight="1">
      <c r="A111" s="60" t="inlineStr">
        <is>
          <t>5.4</t>
        </is>
      </c>
      <c r="B111" s="60" t="inlineStr">
        <is>
          <t>FORNECIMENTO E LANÇAMENTO DE MATERIAL DRENANTE</t>
        </is>
      </c>
      <c r="C111" s="90" t="n"/>
      <c r="D111" s="90" t="n"/>
      <c r="E111" s="90" t="n"/>
      <c r="F111" s="90" t="n"/>
      <c r="G111" s="91" t="n"/>
      <c r="H111" s="5">
        <f>SUM(H112,H113)</f>
        <v/>
      </c>
      <c r="K111" t="n">
        <v>8864.48</v>
      </c>
      <c r="L111">
        <f>H111-K111</f>
        <v/>
      </c>
    </row>
    <row r="112">
      <c r="A112" s="65" t="inlineStr">
        <is>
          <t>5.4.1</t>
        </is>
      </c>
      <c r="B112" s="66" t="inlineStr">
        <is>
          <t>05.09.02</t>
        </is>
      </c>
      <c r="C112" s="8" t="inlineStr">
        <is>
          <t>BRITA</t>
        </is>
      </c>
      <c r="D112" s="66" t="inlineStr">
        <is>
          <t>SUDECAP</t>
        </is>
      </c>
      <c r="E112" s="66" t="inlineStr">
        <is>
          <t>M3</t>
        </is>
      </c>
      <c r="F112" s="67" t="n">
        <v>21</v>
      </c>
      <c r="G112" s="68">
        <f>COMPOSICOES!G853</f>
        <v/>
      </c>
      <c r="H112" s="92">
        <f>ROUND(F112*G112, 2)</f>
        <v/>
      </c>
      <c r="K112" t="n">
        <v>262.39</v>
      </c>
      <c r="L112">
        <f>G112-K112</f>
        <v/>
      </c>
    </row>
    <row r="113">
      <c r="A113" s="65" t="inlineStr">
        <is>
          <t>5.4.2</t>
        </is>
      </c>
      <c r="B113" s="66" t="inlineStr">
        <is>
          <t>05.09.03</t>
        </is>
      </c>
      <c r="C113" s="8" t="inlineStr">
        <is>
          <t>AREIA (COM ADENSAMENTO HIDRAULICO)</t>
        </is>
      </c>
      <c r="D113" s="66" t="inlineStr">
        <is>
          <t>SUDECAP</t>
        </is>
      </c>
      <c r="E113" s="66" t="inlineStr">
        <is>
          <t>M3</t>
        </is>
      </c>
      <c r="F113" s="67" t="n">
        <v>16.07</v>
      </c>
      <c r="G113" s="68">
        <f>COMPOSICOES!G867</f>
        <v/>
      </c>
      <c r="H113" s="92">
        <f>ROUND(F113*G113, 2)</f>
        <v/>
      </c>
      <c r="K113" t="n">
        <v>208.73</v>
      </c>
      <c r="L113">
        <f>G113-K113</f>
        <v/>
      </c>
    </row>
    <row r="114" ht="20.1" customHeight="1">
      <c r="A114" s="60" t="inlineStr">
        <is>
          <t>5.5</t>
        </is>
      </c>
      <c r="B114" s="60" t="inlineStr">
        <is>
          <t>MANTA DRENANTE GEOTEXTIL</t>
        </is>
      </c>
      <c r="C114" s="90" t="n"/>
      <c r="D114" s="90" t="n"/>
      <c r="E114" s="90" t="n"/>
      <c r="F114" s="90" t="n"/>
      <c r="G114" s="91" t="n"/>
      <c r="H114" s="5">
        <f>SUM(H115)</f>
        <v/>
      </c>
      <c r="K114" t="n">
        <v>869.8</v>
      </c>
      <c r="L114">
        <f>H114-K114</f>
        <v/>
      </c>
    </row>
    <row r="115">
      <c r="A115" s="65" t="inlineStr">
        <is>
          <t>5.5.1</t>
        </is>
      </c>
      <c r="B115" s="66" t="inlineStr">
        <is>
          <t>05.11.01</t>
        </is>
      </c>
      <c r="C115" s="8" t="inlineStr">
        <is>
          <t>MANTA GEOTEXTIL - 180 G/M2 - RES.TRACAO &gt;=  9 KN/M</t>
        </is>
      </c>
      <c r="D115" s="66" t="inlineStr">
        <is>
          <t>SUDECAP</t>
        </is>
      </c>
      <c r="E115" s="66" t="inlineStr">
        <is>
          <t>M2</t>
        </is>
      </c>
      <c r="F115" s="67" t="n">
        <v>172.58</v>
      </c>
      <c r="G115" s="68">
        <f>COMPOSICOES!G879</f>
        <v/>
      </c>
      <c r="H115" s="92">
        <f>ROUND(F115*G115, 2)</f>
        <v/>
      </c>
      <c r="K115" t="n">
        <v>5.04</v>
      </c>
      <c r="L115">
        <f>G115-K115</f>
        <v/>
      </c>
    </row>
    <row r="116" ht="20.1" customHeight="1">
      <c r="A116" s="60" t="inlineStr">
        <is>
          <t>5.6</t>
        </is>
      </c>
      <c r="B116" s="60" t="inlineStr">
        <is>
          <t>DRENO BARBACAN</t>
        </is>
      </c>
      <c r="C116" s="90" t="n"/>
      <c r="D116" s="90" t="n"/>
      <c r="E116" s="90" t="n"/>
      <c r="F116" s="90" t="n"/>
      <c r="G116" s="91" t="n"/>
      <c r="H116" s="5">
        <f>SUM(H117)</f>
        <v/>
      </c>
      <c r="K116" t="n">
        <v>577.3</v>
      </c>
      <c r="L116">
        <f>H116-K116</f>
        <v/>
      </c>
    </row>
    <row r="117">
      <c r="A117" s="65" t="inlineStr">
        <is>
          <t>5.6.1</t>
        </is>
      </c>
      <c r="B117" s="66" t="inlineStr">
        <is>
          <t>05.12.01</t>
        </is>
      </c>
      <c r="C117" s="8" t="inlineStr">
        <is>
          <t>DRENO BARBACÃ DN 50 MM E COMPRIMENTO DE 0,50M</t>
        </is>
      </c>
      <c r="D117" s="66" t="inlineStr">
        <is>
          <t>SUDECAP</t>
        </is>
      </c>
      <c r="E117" s="66" t="inlineStr">
        <is>
          <t>UN</t>
        </is>
      </c>
      <c r="F117" s="67" t="n">
        <v>46</v>
      </c>
      <c r="G117" s="68">
        <f>COMPOSICOES!G890</f>
        <v/>
      </c>
      <c r="H117" s="92">
        <f>ROUND(F117*G117, 2)</f>
        <v/>
      </c>
      <c r="K117" t="n">
        <v>12.55</v>
      </c>
      <c r="L117">
        <f>G117-K117</f>
        <v/>
      </c>
    </row>
    <row r="118" ht="20.1" customHeight="1">
      <c r="A118" s="60" t="inlineStr">
        <is>
          <t>6</t>
        </is>
      </c>
      <c r="B118" s="60" t="inlineStr">
        <is>
          <t>ESTRUTURAS DE CONCRETO E METALICA</t>
        </is>
      </c>
      <c r="C118" s="90" t="n"/>
      <c r="D118" s="90" t="n"/>
      <c r="E118" s="90" t="n"/>
      <c r="F118" s="90" t="n"/>
      <c r="G118" s="91" t="n"/>
      <c r="H118" s="5">
        <f>SUM(H119,H123,H131,H134)</f>
        <v/>
      </c>
      <c r="K118" t="n">
        <v>45390.23</v>
      </c>
      <c r="L118">
        <f>H118-K118</f>
        <v/>
      </c>
    </row>
    <row r="119" ht="20.1" customHeight="1">
      <c r="A119" s="60" t="inlineStr">
        <is>
          <t>6.1</t>
        </is>
      </c>
      <c r="B119" s="60" t="inlineStr">
        <is>
          <t>FORMA, ESCORAMENTO, DESFORMA E LIMPEZA - ESTRUTURA</t>
        </is>
      </c>
      <c r="C119" s="90" t="n"/>
      <c r="D119" s="90" t="n"/>
      <c r="E119" s="90" t="n"/>
      <c r="F119" s="90" t="n"/>
      <c r="G119" s="91" t="n"/>
      <c r="H119" s="5">
        <f>SUM(H120,H121,H122)</f>
        <v/>
      </c>
      <c r="K119" t="n">
        <v>9026.07</v>
      </c>
      <c r="L119">
        <f>H119-K119</f>
        <v/>
      </c>
    </row>
    <row r="120" ht="24.75" customHeight="1">
      <c r="A120" s="65" t="inlineStr">
        <is>
          <t>6.1.1</t>
        </is>
      </c>
      <c r="B120" s="66" t="inlineStr">
        <is>
          <t>06.01.20</t>
        </is>
      </c>
      <c r="C120" s="8" t="inlineStr">
        <is>
          <t>FORMA PARA PILAR RETANGULAR, PÉ DIREITO SIMPLES, EM CHAPA DE MADEIRA COMPENSADA RESINADA 12MM, TRAVAMENTO METÁLICO, 3 APROVEITAMENTOS - FABRICAÇÃO, MONTAGEM E DESMONTAGEM</t>
        </is>
      </c>
      <c r="D120" s="66" t="inlineStr">
        <is>
          <t>SUDECAP</t>
        </is>
      </c>
      <c r="E120" s="66" t="inlineStr">
        <is>
          <t>M2</t>
        </is>
      </c>
      <c r="F120" s="67" t="n">
        <v>27.78</v>
      </c>
      <c r="G120" s="68">
        <f>COMPOSICOES!G910</f>
        <v/>
      </c>
      <c r="H120" s="92">
        <f>ROUND(F120*G120, 2)</f>
        <v/>
      </c>
      <c r="K120" t="n">
        <v>107.75</v>
      </c>
      <c r="L120">
        <f>G120-K120</f>
        <v/>
      </c>
    </row>
    <row r="121" ht="24.75" customHeight="1">
      <c r="A121" s="65" t="inlineStr">
        <is>
          <t>6.1.2</t>
        </is>
      </c>
      <c r="B121" s="66" t="inlineStr">
        <is>
          <t>06.01.21</t>
        </is>
      </c>
      <c r="C121" s="8" t="inlineStr">
        <is>
          <t>FORMA PARA VIGA RETANGULAR, PÉ DIREITO SIMPLES, EM CHAPA DE MADEIRA COMPENSADA RESINADA 12MM, ESCORAMENTO METÁLICO, 3 APROVEITAMENTOS - FABRICAÇÃO, MONTAGEM E DESMONTAGEM</t>
        </is>
      </c>
      <c r="D121" s="66" t="inlineStr">
        <is>
          <t>SUDECAP</t>
        </is>
      </c>
      <c r="E121" s="66" t="inlineStr">
        <is>
          <t>M2</t>
        </is>
      </c>
      <c r="F121" s="67" t="n">
        <v>30.85</v>
      </c>
      <c r="G121" s="68">
        <f>COMPOSICOES!G931</f>
        <v/>
      </c>
      <c r="H121" s="92">
        <f>ROUND(F121*G121, 2)</f>
        <v/>
      </c>
      <c r="K121" t="n">
        <v>148.74</v>
      </c>
      <c r="L121">
        <f>G121-K121</f>
        <v/>
      </c>
    </row>
    <row r="122" ht="24.75" customHeight="1">
      <c r="A122" s="65" t="inlineStr">
        <is>
          <t>6.1.3</t>
        </is>
      </c>
      <c r="B122" s="66" t="inlineStr">
        <is>
          <t>06.01.22</t>
        </is>
      </c>
      <c r="C122" s="8" t="inlineStr">
        <is>
          <t>FORMA PARA LAJE MACIÇA, PÉ DIREITO SIMPLES, EM CHAPA DE MADEIRA COMPENSADA RESINADA 18MM, ESCORAMENTO METÁLICO, 3 APROVEITAMENTOS - FABRICAÇÃO, MONTAGEM E DESMONTAGEM</t>
        </is>
      </c>
      <c r="D122" s="66" t="inlineStr">
        <is>
          <t>SUDECAP</t>
        </is>
      </c>
      <c r="E122" s="66" t="inlineStr">
        <is>
          <t>M2</t>
        </is>
      </c>
      <c r="F122" s="67" t="n">
        <v>21.3</v>
      </c>
      <c r="G122" s="68">
        <f>COMPOSICOES!G946</f>
        <v/>
      </c>
      <c r="H122" s="92">
        <f>ROUND(F122*G122, 2)</f>
        <v/>
      </c>
      <c r="K122" t="n">
        <v>67.8</v>
      </c>
      <c r="L122">
        <f>G122-K122</f>
        <v/>
      </c>
    </row>
    <row r="123" ht="20.1" customHeight="1">
      <c r="A123" s="60" t="inlineStr">
        <is>
          <t>6.2</t>
        </is>
      </c>
      <c r="B123" s="60" t="inlineStr">
        <is>
          <t>ARMAÇAO INCL.CORTE, DOBRA E COLOCAÇAO EM ESTRUTURA</t>
        </is>
      </c>
      <c r="C123" s="90" t="n"/>
      <c r="D123" s="90" t="n"/>
      <c r="E123" s="90" t="n"/>
      <c r="F123" s="90" t="n"/>
      <c r="G123" s="91" t="n"/>
      <c r="H123" s="5">
        <f>SUM(H124,H125,H126,H127,H128,H129,H130)</f>
        <v/>
      </c>
      <c r="K123" t="n">
        <v>25924.85</v>
      </c>
      <c r="L123">
        <f>H123-K123</f>
        <v/>
      </c>
    </row>
    <row r="124">
      <c r="A124" s="65" t="inlineStr">
        <is>
          <t>6.2.1</t>
        </is>
      </c>
      <c r="B124" s="66" t="inlineStr">
        <is>
          <t>06.03.21</t>
        </is>
      </c>
      <c r="C124" s="8" t="inlineStr">
        <is>
          <t>AÇO CA-50    D = 6,3 MM (LAJES)</t>
        </is>
      </c>
      <c r="D124" s="66" t="inlineStr">
        <is>
          <t>SUDECAP</t>
        </is>
      </c>
      <c r="E124" s="66" t="inlineStr">
        <is>
          <t>KG</t>
        </is>
      </c>
      <c r="F124" s="67" t="n">
        <v>136.16</v>
      </c>
      <c r="G124" s="68">
        <f>COMPOSICOES!G960</f>
        <v/>
      </c>
      <c r="H124" s="92">
        <f>ROUND(F124*G124, 2)</f>
        <v/>
      </c>
      <c r="K124" t="n">
        <v>15.29</v>
      </c>
      <c r="L124">
        <f>G124-K124</f>
        <v/>
      </c>
    </row>
    <row r="125">
      <c r="A125" s="65" t="inlineStr">
        <is>
          <t>6.2.2</t>
        </is>
      </c>
      <c r="B125" s="66" t="inlineStr">
        <is>
          <t>06.03.32</t>
        </is>
      </c>
      <c r="C125" s="8" t="inlineStr">
        <is>
          <t>AÇO CA-60    D = 5 MM  (EXCETO LAJES)</t>
        </is>
      </c>
      <c r="D125" s="66" t="inlineStr">
        <is>
          <t>SUDECAP</t>
        </is>
      </c>
      <c r="E125" s="66" t="inlineStr">
        <is>
          <t>KG</t>
        </is>
      </c>
      <c r="F125" s="67" t="n">
        <v>151.48</v>
      </c>
      <c r="G125" s="68">
        <f>COMPOSICOES!G974</f>
        <v/>
      </c>
      <c r="H125" s="92">
        <f>ROUND(F125*G125, 2)</f>
        <v/>
      </c>
      <c r="K125" t="n">
        <v>20.2</v>
      </c>
      <c r="L125">
        <f>G125-K125</f>
        <v/>
      </c>
    </row>
    <row r="126">
      <c r="A126" s="65" t="inlineStr">
        <is>
          <t>6.2.3</t>
        </is>
      </c>
      <c r="B126" s="66" t="inlineStr">
        <is>
          <t>06.03.41</t>
        </is>
      </c>
      <c r="C126" s="8" t="inlineStr">
        <is>
          <t>AÇO CA-50    D = 6,3 MM (EXCETO LAJES)</t>
        </is>
      </c>
      <c r="D126" s="66" t="inlineStr">
        <is>
          <t>SUDECAP</t>
        </is>
      </c>
      <c r="E126" s="66" t="inlineStr">
        <is>
          <t>KG</t>
        </is>
      </c>
      <c r="F126" s="67" t="n">
        <v>192.4</v>
      </c>
      <c r="G126" s="68">
        <f>COMPOSICOES!G988</f>
        <v/>
      </c>
      <c r="H126" s="92">
        <f>ROUND(F126*G126, 2)</f>
        <v/>
      </c>
      <c r="K126" t="n">
        <v>17.18</v>
      </c>
      <c r="L126">
        <f>G126-K126</f>
        <v/>
      </c>
    </row>
    <row r="127">
      <c r="A127" s="65" t="inlineStr">
        <is>
          <t>6.2.4</t>
        </is>
      </c>
      <c r="B127" s="66" t="inlineStr">
        <is>
          <t>06.03.42</t>
        </is>
      </c>
      <c r="C127" s="8" t="inlineStr">
        <is>
          <t>AÇO CA-50    D = 8 MM (EXCETO LAJES)</t>
        </is>
      </c>
      <c r="D127" s="66" t="inlineStr">
        <is>
          <t>SUDECAP</t>
        </is>
      </c>
      <c r="E127" s="66" t="inlineStr">
        <is>
          <t>KG</t>
        </is>
      </c>
      <c r="F127" s="67" t="n">
        <v>249.16</v>
      </c>
      <c r="G127" s="68">
        <f>COMPOSICOES!G1002</f>
        <v/>
      </c>
      <c r="H127" s="92">
        <f>ROUND(F127*G127, 2)</f>
        <v/>
      </c>
      <c r="K127" t="n">
        <v>15.36</v>
      </c>
      <c r="L127">
        <f>G127-K127</f>
        <v/>
      </c>
    </row>
    <row r="128">
      <c r="A128" s="65" t="inlineStr">
        <is>
          <t>6.2.5</t>
        </is>
      </c>
      <c r="B128" s="66" t="inlineStr">
        <is>
          <t>06.03.43</t>
        </is>
      </c>
      <c r="C128" s="8" t="inlineStr">
        <is>
          <t>AÇO CA-50    D = 10 MM (EXCETO LAJES)</t>
        </is>
      </c>
      <c r="D128" s="66" t="inlineStr">
        <is>
          <t>SUDECAP</t>
        </is>
      </c>
      <c r="E128" s="66" t="inlineStr">
        <is>
          <t>KG</t>
        </is>
      </c>
      <c r="F128" s="67" t="n">
        <v>974.84</v>
      </c>
      <c r="G128" s="68">
        <f>COMPOSICOES!G1016</f>
        <v/>
      </c>
      <c r="H128" s="92">
        <f>ROUND(F128*G128, 2)</f>
        <v/>
      </c>
      <c r="K128" t="n">
        <v>13.64</v>
      </c>
      <c r="L128">
        <f>G128-K128</f>
        <v/>
      </c>
    </row>
    <row r="129">
      <c r="A129" s="65" t="inlineStr">
        <is>
          <t>6.2.6</t>
        </is>
      </c>
      <c r="B129" s="66" t="inlineStr">
        <is>
          <t>06.03.44</t>
        </is>
      </c>
      <c r="C129" s="8" t="inlineStr">
        <is>
          <t>AÇO CA-50    D = 12,5 MM (EXCETO LAJES)</t>
        </is>
      </c>
      <c r="D129" s="66" t="inlineStr">
        <is>
          <t>SUDECAP</t>
        </is>
      </c>
      <c r="E129" s="66" t="inlineStr">
        <is>
          <t>KG</t>
        </is>
      </c>
      <c r="F129" s="67" t="n">
        <v>9.630000000000001</v>
      </c>
      <c r="G129" s="68">
        <f>COMPOSICOES!G1030</f>
        <v/>
      </c>
      <c r="H129" s="92">
        <f>ROUND(F129*G129, 2)</f>
        <v/>
      </c>
      <c r="K129" t="n">
        <v>12.29</v>
      </c>
      <c r="L129">
        <f>G129-K129</f>
        <v/>
      </c>
    </row>
    <row r="130">
      <c r="A130" s="65" t="inlineStr">
        <is>
          <t>6.2.7</t>
        </is>
      </c>
      <c r="B130" s="66" t="inlineStr">
        <is>
          <t>06.03.45</t>
        </is>
      </c>
      <c r="C130" s="8" t="inlineStr">
        <is>
          <t>AÇO CA-50    D = 16 MM (EXCETO LAJES)</t>
        </is>
      </c>
      <c r="D130" s="66" t="inlineStr">
        <is>
          <t>SUDECAP</t>
        </is>
      </c>
      <c r="E130" s="66" t="inlineStr">
        <is>
          <t>KG</t>
        </is>
      </c>
      <c r="F130" s="67" t="n">
        <v>20.52</v>
      </c>
      <c r="G130" s="68">
        <f>COMPOSICOES!G1044</f>
        <v/>
      </c>
      <c r="H130" s="92">
        <f>ROUND(F130*G130, 2)</f>
        <v/>
      </c>
      <c r="K130" t="n">
        <v>11.47</v>
      </c>
      <c r="L130">
        <f>G130-K130</f>
        <v/>
      </c>
    </row>
    <row r="131" ht="20.1" customHeight="1">
      <c r="A131" s="60" t="inlineStr">
        <is>
          <t>6.3</t>
        </is>
      </c>
      <c r="B131" s="60" t="inlineStr">
        <is>
          <t>TELA SOLDADA</t>
        </is>
      </c>
      <c r="C131" s="90" t="n"/>
      <c r="D131" s="90" t="n"/>
      <c r="E131" s="90" t="n"/>
      <c r="F131" s="90" t="n"/>
      <c r="G131" s="91" t="n"/>
      <c r="H131" s="5">
        <f>SUM(H132,H133)</f>
        <v/>
      </c>
      <c r="K131" t="n">
        <v>10439.31</v>
      </c>
      <c r="L131">
        <f>H131-K131</f>
        <v/>
      </c>
    </row>
    <row r="132">
      <c r="A132" s="65" t="inlineStr">
        <is>
          <t>6.3.1</t>
        </is>
      </c>
      <c r="B132" s="66" t="inlineStr">
        <is>
          <t>06.04.02</t>
        </is>
      </c>
      <c r="C132" s="8" t="inlineStr">
        <is>
          <t>FORNECIMENTO E COLOCAÇÃO DE TELA Q-138</t>
        </is>
      </c>
      <c r="D132" s="66" t="inlineStr">
        <is>
          <t>SUDECAP</t>
        </is>
      </c>
      <c r="E132" s="66" t="inlineStr">
        <is>
          <t>KG</t>
        </is>
      </c>
      <c r="F132" s="67" t="n">
        <v>261.95</v>
      </c>
      <c r="G132" s="68">
        <f>COMPOSICOES!G1058</f>
        <v/>
      </c>
      <c r="H132" s="92">
        <f>ROUND(F132*G132, 2)</f>
        <v/>
      </c>
      <c r="K132" t="n">
        <v>13.51</v>
      </c>
      <c r="L132">
        <f>G132-K132</f>
        <v/>
      </c>
    </row>
    <row r="133" ht="16.5" customHeight="1">
      <c r="A133" s="65" t="inlineStr">
        <is>
          <t>6.3.2</t>
        </is>
      </c>
      <c r="B133" s="66" t="inlineStr">
        <is>
          <t>06.07.25</t>
        </is>
      </c>
      <c r="C133" s="8" t="inlineStr">
        <is>
          <t>FCK &gt;= 25 MPA, BRITA CALCÁRIA, USINADO CONVENCIONAL,  LANÇADO EM ESTRUTURA</t>
        </is>
      </c>
      <c r="D133" s="66" t="inlineStr">
        <is>
          <t>SUDECAP</t>
        </is>
      </c>
      <c r="E133" s="66" t="inlineStr">
        <is>
          <t>M3</t>
        </is>
      </c>
      <c r="F133" s="67" t="n">
        <v>7.48</v>
      </c>
      <c r="G133" s="68">
        <f>COMPOSICOES!G1069</f>
        <v/>
      </c>
      <c r="H133" s="92">
        <f>ROUND(F133*G133, 2)</f>
        <v/>
      </c>
      <c r="K133" t="n">
        <v>922.51</v>
      </c>
      <c r="L133">
        <f>G133-K133</f>
        <v/>
      </c>
    </row>
    <row r="134" ht="20.1" customHeight="1">
      <c r="A134" s="60" t="inlineStr">
        <is>
          <t>6.4</t>
        </is>
      </c>
      <c r="B134" s="60" t="inlineStr">
        <is>
          <t>CONCRETO USINADO B1,B2 LANÇADO EM ESTRUTURA</t>
        </is>
      </c>
      <c r="C134" s="90" t="n"/>
      <c r="D134" s="90" t="n"/>
      <c r="E134" s="90" t="n"/>
      <c r="F134" s="90" t="n"/>
      <c r="G134" s="91" t="n"/>
      <c r="H134" s="5" t="n">
        <v>0</v>
      </c>
    </row>
    <row r="135" ht="20.1" customHeight="1">
      <c r="A135" s="60" t="inlineStr">
        <is>
          <t>7</t>
        </is>
      </c>
      <c r="B135" s="60" t="inlineStr">
        <is>
          <t>ALVENARIAS E DIVISOES</t>
        </is>
      </c>
      <c r="C135" s="90" t="n"/>
      <c r="D135" s="90" t="n"/>
      <c r="E135" s="90" t="n"/>
      <c r="F135" s="90" t="n"/>
      <c r="G135" s="91" t="n"/>
      <c r="H135" s="5">
        <f>SUM(H136,H138,H143,H145)</f>
        <v/>
      </c>
      <c r="K135" t="n">
        <v>24415.82</v>
      </c>
      <c r="L135">
        <f>H135-K135</f>
        <v/>
      </c>
    </row>
    <row r="136" ht="20.1" customHeight="1">
      <c r="A136" s="60" t="inlineStr">
        <is>
          <t>7.1</t>
        </is>
      </c>
      <c r="B136" s="60" t="inlineStr">
        <is>
          <t>ALVENARIA DE TIJOLO FURADO(BLOCO CERAMICO VEDAÇÃO)</t>
        </is>
      </c>
      <c r="C136" s="90" t="n"/>
      <c r="D136" s="90" t="n"/>
      <c r="E136" s="90" t="n"/>
      <c r="F136" s="90" t="n"/>
      <c r="G136" s="91" t="n"/>
      <c r="H136" s="5">
        <f>SUM(H137)</f>
        <v/>
      </c>
      <c r="K136" t="n">
        <v>49.52</v>
      </c>
      <c r="L136">
        <f>H136-K136</f>
        <v/>
      </c>
    </row>
    <row r="137">
      <c r="A137" s="65" t="inlineStr">
        <is>
          <t>7.1.1</t>
        </is>
      </c>
      <c r="B137" s="66" t="inlineStr">
        <is>
          <t>07.03.11</t>
        </is>
      </c>
      <c r="C137" s="8" t="inlineStr">
        <is>
          <t>E= 30 CM, COM OS FUROS APARENTES, TIPO COBOGO</t>
        </is>
      </c>
      <c r="D137" s="66" t="inlineStr">
        <is>
          <t>SUDECAP</t>
        </is>
      </c>
      <c r="E137" s="66" t="inlineStr">
        <is>
          <t>M2</t>
        </is>
      </c>
      <c r="F137" s="67" t="n">
        <v>0.32</v>
      </c>
      <c r="G137" s="68">
        <f>COMPOSICOES!G1084</f>
        <v/>
      </c>
      <c r="H137" s="92">
        <f>ROUND(F137*G137, 2)</f>
        <v/>
      </c>
      <c r="K137" t="n">
        <v>154.76</v>
      </c>
      <c r="L137">
        <f>G137-K137</f>
        <v/>
      </c>
    </row>
    <row r="138" ht="20.1" customHeight="1">
      <c r="A138" s="60" t="inlineStr">
        <is>
          <t>7.2</t>
        </is>
      </c>
      <c r="B138" s="60" t="inlineStr">
        <is>
          <t>ALVENARIA DE BLOCO DE CONCRETO</t>
        </is>
      </c>
      <c r="C138" s="90" t="n"/>
      <c r="D138" s="90" t="n"/>
      <c r="E138" s="90" t="n"/>
      <c r="F138" s="90" t="n"/>
      <c r="G138" s="91" t="n"/>
      <c r="H138" s="5">
        <f>SUM(H139,H140,H141,H142)</f>
        <v/>
      </c>
      <c r="K138" t="n">
        <v>12222.19</v>
      </c>
      <c r="L138">
        <f>H138-K138</f>
        <v/>
      </c>
    </row>
    <row r="139">
      <c r="A139" s="65" t="inlineStr">
        <is>
          <t>7.2.1</t>
        </is>
      </c>
      <c r="B139" s="66" t="inlineStr">
        <is>
          <t>07.05.03</t>
        </is>
      </c>
      <c r="C139" s="8" t="inlineStr">
        <is>
          <t>E= 10 CM, A REVESTIR, VEDAÇAO</t>
        </is>
      </c>
      <c r="D139" s="66" t="inlineStr">
        <is>
          <t>SUDECAP</t>
        </is>
      </c>
      <c r="E139" s="66" t="inlineStr">
        <is>
          <t>M2</t>
        </is>
      </c>
      <c r="F139" s="67" t="n">
        <v>0.78</v>
      </c>
      <c r="G139" s="68">
        <f>COMPOSICOES!G1099</f>
        <v/>
      </c>
      <c r="H139" s="92">
        <f>ROUND(F139*G139, 2)</f>
        <v/>
      </c>
      <c r="K139" t="n">
        <v>71.45999999999999</v>
      </c>
      <c r="L139">
        <f>G139-K139</f>
        <v/>
      </c>
    </row>
    <row r="140">
      <c r="A140" s="65" t="inlineStr">
        <is>
          <t>7.2.2</t>
        </is>
      </c>
      <c r="B140" s="66" t="inlineStr">
        <is>
          <t>07.05.05</t>
        </is>
      </c>
      <c r="C140" s="8" t="inlineStr">
        <is>
          <t>E= 15 CM, A REVESTIR, VEDAÇAO</t>
        </is>
      </c>
      <c r="D140" s="66" t="inlineStr">
        <is>
          <t>SUDECAP</t>
        </is>
      </c>
      <c r="E140" s="66" t="inlineStr">
        <is>
          <t>M2</t>
        </is>
      </c>
      <c r="F140" s="67" t="n">
        <v>78.90000000000001</v>
      </c>
      <c r="G140" s="68">
        <f>COMPOSICOES!G1114</f>
        <v/>
      </c>
      <c r="H140" s="92">
        <f>ROUND(F140*G140, 2)</f>
        <v/>
      </c>
      <c r="K140" t="n">
        <v>82.54000000000001</v>
      </c>
      <c r="L140">
        <f>G140-K140</f>
        <v/>
      </c>
    </row>
    <row r="141">
      <c r="A141" s="65" t="inlineStr">
        <is>
          <t>7.2.3</t>
        </is>
      </c>
      <c r="B141" s="66" t="inlineStr">
        <is>
          <t>07.05.07</t>
        </is>
      </c>
      <c r="C141" s="8" t="inlineStr">
        <is>
          <t>E= 20 CM, A REVESTIR, VEDAÇAO</t>
        </is>
      </c>
      <c r="D141" s="66" t="inlineStr">
        <is>
          <t>SUDECAP</t>
        </is>
      </c>
      <c r="E141" s="66" t="inlineStr">
        <is>
          <t>M2</t>
        </is>
      </c>
      <c r="F141" s="67" t="n">
        <v>28.26</v>
      </c>
      <c r="G141" s="68">
        <f>COMPOSICOES!G1129</f>
        <v/>
      </c>
      <c r="H141" s="92">
        <f>ROUND(F141*G141, 2)</f>
        <v/>
      </c>
      <c r="K141" t="n">
        <v>96.84</v>
      </c>
      <c r="L141">
        <f>G141-K141</f>
        <v/>
      </c>
    </row>
    <row r="142">
      <c r="A142" s="65" t="inlineStr">
        <is>
          <t>7.2.4</t>
        </is>
      </c>
      <c r="B142" s="66" t="inlineStr">
        <is>
          <t>07.05.17</t>
        </is>
      </c>
      <c r="C142" s="8" t="inlineStr">
        <is>
          <t>E= 20 CM, APARENTE, VEDAÇAO</t>
        </is>
      </c>
      <c r="D142" s="66" t="inlineStr">
        <is>
          <t>SUDECAP</t>
        </is>
      </c>
      <c r="E142" s="66" t="inlineStr">
        <is>
          <t>M2</t>
        </is>
      </c>
      <c r="F142" s="67" t="n">
        <v>28.1</v>
      </c>
      <c r="G142" s="68">
        <f>COMPOSICOES!G1144</f>
        <v/>
      </c>
      <c r="H142" s="92">
        <f>ROUND(F142*G142, 2)</f>
        <v/>
      </c>
      <c r="K142" t="n">
        <v>103.82</v>
      </c>
      <c r="L142">
        <f>G142-K142</f>
        <v/>
      </c>
    </row>
    <row r="143" ht="20.1" customHeight="1">
      <c r="A143" s="60" t="inlineStr">
        <is>
          <t>7.3</t>
        </is>
      </c>
      <c r="B143" s="60" t="inlineStr">
        <is>
          <t>ALVENARIA DE BLOCO DE CONCRETO ESTRUTURAL</t>
        </is>
      </c>
      <c r="C143" s="90" t="n"/>
      <c r="D143" s="90" t="n"/>
      <c r="E143" s="90" t="n"/>
      <c r="F143" s="90" t="n"/>
      <c r="G143" s="91" t="n"/>
      <c r="H143" s="5">
        <f>SUM(H144)</f>
        <v/>
      </c>
      <c r="K143" t="n">
        <v>11239.98</v>
      </c>
      <c r="L143">
        <f>H143-K143</f>
        <v/>
      </c>
    </row>
    <row r="144">
      <c r="A144" s="65" t="inlineStr">
        <is>
          <t>7.3.1</t>
        </is>
      </c>
      <c r="B144" s="66" t="inlineStr">
        <is>
          <t>07.06.03</t>
        </is>
      </c>
      <c r="C144" s="8" t="inlineStr">
        <is>
          <t>E= 20 CM, ESTRUTURAL</t>
        </is>
      </c>
      <c r="D144" s="66" t="inlineStr">
        <is>
          <t>SUDECAP</t>
        </is>
      </c>
      <c r="E144" s="66" t="inlineStr">
        <is>
          <t>M2</t>
        </is>
      </c>
      <c r="F144" s="67" t="n">
        <v>106.53</v>
      </c>
      <c r="G144" s="68">
        <f>COMPOSICOES!G1159</f>
        <v/>
      </c>
      <c r="H144" s="92">
        <f>ROUND(F144*G144, 2)</f>
        <v/>
      </c>
      <c r="K144" t="n">
        <v>105.51</v>
      </c>
      <c r="L144">
        <f>G144-K144</f>
        <v/>
      </c>
    </row>
    <row r="145" ht="20.1" customHeight="1">
      <c r="A145" s="60" t="inlineStr">
        <is>
          <t>7.4</t>
        </is>
      </c>
      <c r="B145" s="60" t="inlineStr">
        <is>
          <t>VERGAS E CONTRA-VERGAS DE CONCRETO PRE-FABRICADAS</t>
        </is>
      </c>
      <c r="C145" s="90" t="n"/>
      <c r="D145" s="90" t="n"/>
      <c r="E145" s="90" t="n"/>
      <c r="F145" s="90" t="n"/>
      <c r="G145" s="91" t="n"/>
      <c r="H145" s="5">
        <f>SUM(H146)</f>
        <v/>
      </c>
      <c r="K145" t="n">
        <v>904.13</v>
      </c>
      <c r="L145">
        <f>H145-K145</f>
        <v/>
      </c>
    </row>
    <row r="146">
      <c r="A146" s="65" t="inlineStr">
        <is>
          <t>7.4.1</t>
        </is>
      </c>
      <c r="B146" s="66" t="inlineStr">
        <is>
          <t>07.35.02</t>
        </is>
      </c>
      <c r="C146" s="8" t="inlineStr">
        <is>
          <t>15 CM X 10 CM (LARGURA X ALTURA)</t>
        </is>
      </c>
      <c r="D146" s="66" t="inlineStr">
        <is>
          <t>SUDECAP</t>
        </is>
      </c>
      <c r="E146" s="66" t="inlineStr">
        <is>
          <t>M</t>
        </is>
      </c>
      <c r="F146" s="67" t="n">
        <v>13.3</v>
      </c>
      <c r="G146" s="68">
        <f>COMPOSICOES!G1169</f>
        <v/>
      </c>
      <c r="H146" s="92">
        <f>ROUND(F146*G146, 2)</f>
        <v/>
      </c>
      <c r="K146" t="n">
        <v>67.98</v>
      </c>
      <c r="L146">
        <f>G146-K146</f>
        <v/>
      </c>
    </row>
    <row r="147" ht="20.1" customHeight="1">
      <c r="A147" s="60" t="inlineStr">
        <is>
          <t>8</t>
        </is>
      </c>
      <c r="B147" s="60" t="inlineStr">
        <is>
          <t>COBERTURAS E FORROS</t>
        </is>
      </c>
      <c r="C147" s="90" t="n"/>
      <c r="D147" s="90" t="n"/>
      <c r="E147" s="90" t="n"/>
      <c r="F147" s="90" t="n"/>
      <c r="G147" s="91" t="n"/>
      <c r="H147" s="5">
        <f>SUM(H148,H151)</f>
        <v/>
      </c>
      <c r="K147" t="n">
        <v>3185.35</v>
      </c>
      <c r="L147">
        <f>H147-K147</f>
        <v/>
      </c>
    </row>
    <row r="148" ht="20.1" customHeight="1">
      <c r="A148" s="60" t="inlineStr">
        <is>
          <t>8.1</t>
        </is>
      </c>
      <c r="B148" s="60" t="inlineStr">
        <is>
          <t>COBERTURA EM TELHA FIBROCIMENTO</t>
        </is>
      </c>
      <c r="C148" s="90" t="n"/>
      <c r="D148" s="90" t="n"/>
      <c r="E148" s="90" t="n"/>
      <c r="F148" s="90" t="n"/>
      <c r="G148" s="91" t="n"/>
      <c r="H148" s="5">
        <f>SUM(H149,H150)</f>
        <v/>
      </c>
      <c r="K148" t="n">
        <v>3185.35</v>
      </c>
      <c r="L148">
        <f>H148-K148</f>
        <v/>
      </c>
    </row>
    <row r="149">
      <c r="A149" s="65" t="inlineStr">
        <is>
          <t>8.1.1</t>
        </is>
      </c>
      <c r="B149" s="66" t="inlineStr">
        <is>
          <t>08.09.08</t>
        </is>
      </c>
      <c r="C149" s="8" t="inlineStr">
        <is>
          <t>ONDULADA E= 8,00 MM</t>
        </is>
      </c>
      <c r="D149" s="66" t="inlineStr">
        <is>
          <t>SUDECAP</t>
        </is>
      </c>
      <c r="E149" s="66" t="inlineStr">
        <is>
          <t>M2</t>
        </is>
      </c>
      <c r="F149" s="67" t="n">
        <v>26.28</v>
      </c>
      <c r="G149" s="68">
        <f>COMPOSICOES!G1183</f>
        <v/>
      </c>
      <c r="H149" s="92">
        <f>ROUND(F149*G149, 2)</f>
        <v/>
      </c>
      <c r="K149" t="n">
        <v>109.88</v>
      </c>
      <c r="L149">
        <f>G149-K149</f>
        <v/>
      </c>
    </row>
    <row r="150">
      <c r="A150" s="65" t="inlineStr">
        <is>
          <t>8.1.2</t>
        </is>
      </c>
      <c r="B150" s="66" t="inlineStr">
        <is>
          <t>08.87.41</t>
        </is>
      </c>
      <c r="C150" s="8" t="inlineStr">
        <is>
          <t>Nº 24 GSG, DESENVOLVIMENTO =  15 CM</t>
        </is>
      </c>
      <c r="D150" s="66" t="inlineStr">
        <is>
          <t>SUDECAP</t>
        </is>
      </c>
      <c r="E150" s="66" t="inlineStr">
        <is>
          <t>M</t>
        </is>
      </c>
      <c r="F150" s="67" t="n">
        <v>7.4</v>
      </c>
      <c r="G150" s="68">
        <f>COMPOSICOES!G1196</f>
        <v/>
      </c>
      <c r="H150" s="92">
        <f>ROUND(F150*G150, 2)</f>
        <v/>
      </c>
      <c r="K150" t="n">
        <v>40.23</v>
      </c>
      <c r="L150">
        <f>G150-K150</f>
        <v/>
      </c>
    </row>
    <row r="151" ht="20.1" customHeight="1">
      <c r="A151" s="60" t="inlineStr">
        <is>
          <t>8.2</t>
        </is>
      </c>
      <c r="B151" s="60" t="inlineStr">
        <is>
          <t>RUFO E CONTRA-RUFO DE CHAPA GALVANIZADA</t>
        </is>
      </c>
      <c r="C151" s="90" t="n"/>
      <c r="D151" s="90" t="n"/>
      <c r="E151" s="90" t="n"/>
      <c r="F151" s="90" t="n"/>
      <c r="G151" s="91" t="n"/>
      <c r="H151" s="5" t="n">
        <v>0</v>
      </c>
    </row>
    <row r="152" ht="20.1" customHeight="1">
      <c r="A152" s="60" t="inlineStr">
        <is>
          <t>9</t>
        </is>
      </c>
      <c r="B152" s="60" t="inlineStr">
        <is>
          <t>IMPERMEABILIZAÇOES E ISOLAMENTOS</t>
        </is>
      </c>
      <c r="C152" s="90" t="n"/>
      <c r="D152" s="90" t="n"/>
      <c r="E152" s="90" t="n"/>
      <c r="F152" s="90" t="n"/>
      <c r="G152" s="91" t="n"/>
      <c r="H152" s="5">
        <f>SUM(H153,H155,H157)</f>
        <v/>
      </c>
      <c r="K152" t="n">
        <v>7448.65</v>
      </c>
      <c r="L152">
        <f>H152-K152</f>
        <v/>
      </c>
    </row>
    <row r="153" ht="20.1" customHeight="1">
      <c r="A153" s="60" t="inlineStr">
        <is>
          <t>9.1</t>
        </is>
      </c>
      <c r="B153" s="60" t="inlineStr">
        <is>
          <t>IMPERMEABILIZAÇAO COM ARGAMASSA RIGIDA (CIM/AREIA)</t>
        </is>
      </c>
      <c r="C153" s="90" t="n"/>
      <c r="D153" s="90" t="n"/>
      <c r="E153" s="90" t="n"/>
      <c r="F153" s="90" t="n"/>
      <c r="G153" s="91" t="n"/>
      <c r="H153" s="5">
        <f>SUM(H154)</f>
        <v/>
      </c>
      <c r="K153" t="n">
        <v>5159.12</v>
      </c>
      <c r="L153">
        <f>H153-K153</f>
        <v/>
      </c>
    </row>
    <row r="154">
      <c r="A154" s="65" t="inlineStr">
        <is>
          <t>9.1.1</t>
        </is>
      </c>
      <c r="B154" s="66" t="inlineStr">
        <is>
          <t>09.07.03</t>
        </is>
      </c>
      <c r="C154" s="8" t="inlineStr">
        <is>
          <t>TRAÇO 1:3, ESP=2.5 CM C/ ADITIVO SIKA-1 OU EQUIVALENTE</t>
        </is>
      </c>
      <c r="D154" s="66" t="inlineStr">
        <is>
          <t>SUDECAP</t>
        </is>
      </c>
      <c r="E154" s="66" t="inlineStr">
        <is>
          <t>M2</t>
        </is>
      </c>
      <c r="F154" s="67" t="n">
        <v>83.97</v>
      </c>
      <c r="G154" s="68">
        <f>COMPOSICOES!G1211</f>
        <v/>
      </c>
      <c r="H154" s="92">
        <f>ROUND(F154*G154, 2)</f>
        <v/>
      </c>
      <c r="K154" t="n">
        <v>61.44</v>
      </c>
      <c r="L154">
        <f>G154-K154</f>
        <v/>
      </c>
    </row>
    <row r="155" ht="20.1" customHeight="1">
      <c r="A155" s="60" t="inlineStr">
        <is>
          <t>9.2</t>
        </is>
      </c>
      <c r="B155" s="60" t="inlineStr">
        <is>
          <t>IMPERMEABILIZAÇAO C/ MANTA ASFALTICA PRE-FABRICADA</t>
        </is>
      </c>
      <c r="C155" s="90" t="n"/>
      <c r="D155" s="90" t="n"/>
      <c r="E155" s="90" t="n"/>
      <c r="F155" s="90" t="n"/>
      <c r="G155" s="91" t="n"/>
      <c r="H155" s="5">
        <f>SUM(H156)</f>
        <v/>
      </c>
      <c r="K155" t="n">
        <v>1593.21</v>
      </c>
      <c r="L155">
        <f>H155-K155</f>
        <v/>
      </c>
    </row>
    <row r="156">
      <c r="A156" s="65" t="inlineStr">
        <is>
          <t>9.2.1</t>
        </is>
      </c>
      <c r="B156" s="66" t="inlineStr">
        <is>
          <t>09.11.01</t>
        </is>
      </c>
      <c r="C156" s="8" t="inlineStr">
        <is>
          <t>TIPO 3 NBR-9952 COM ASFALTO MODIFICADO SBS E=4,0MM</t>
        </is>
      </c>
      <c r="D156" s="66" t="inlineStr">
        <is>
          <t>SUDECAP</t>
        </is>
      </c>
      <c r="E156" s="66" t="inlineStr">
        <is>
          <t>M2</t>
        </is>
      </c>
      <c r="F156" s="67" t="n">
        <v>28.66</v>
      </c>
      <c r="G156" s="68">
        <f>COMPOSICOES!G1219</f>
        <v/>
      </c>
      <c r="H156" s="92">
        <f>ROUND(F156*G156, 2)</f>
        <v/>
      </c>
      <c r="K156" t="n">
        <v>55.59</v>
      </c>
      <c r="L156">
        <f>G156-K156</f>
        <v/>
      </c>
    </row>
    <row r="157" ht="20.1" customHeight="1">
      <c r="A157" s="60" t="inlineStr">
        <is>
          <t>9.3</t>
        </is>
      </c>
      <c r="B157" s="60" t="inlineStr">
        <is>
          <t>PINTURA ASFALTICA IMPERMEABILIZANTE</t>
        </is>
      </c>
      <c r="C157" s="90" t="n"/>
      <c r="D157" s="90" t="n"/>
      <c r="E157" s="90" t="n"/>
      <c r="F157" s="90" t="n"/>
      <c r="G157" s="91" t="n"/>
      <c r="H157" s="5">
        <f>SUM(H158)</f>
        <v/>
      </c>
      <c r="K157" t="n">
        <v>696.3200000000001</v>
      </c>
      <c r="L157">
        <f>H157-K157</f>
        <v/>
      </c>
    </row>
    <row r="158" ht="16.5" customHeight="1">
      <c r="A158" s="65" t="inlineStr">
        <is>
          <t>9.3.1</t>
        </is>
      </c>
      <c r="B158" s="66" t="inlineStr">
        <is>
          <t>09.12.01</t>
        </is>
      </c>
      <c r="C158" s="8" t="inlineStr">
        <is>
          <t>PINTURA COM TINTA ASFALTICA IMPERMEABILIZANTE DILUIDA EM SOLVENTE, PARA MATERIAIS CIMENTICIOS, METAL E MADEIRA</t>
        </is>
      </c>
      <c r="D158" s="66" t="inlineStr">
        <is>
          <t>SUDECAP</t>
        </is>
      </c>
      <c r="E158" s="66" t="inlineStr">
        <is>
          <t>M2</t>
        </is>
      </c>
      <c r="F158" s="67" t="n">
        <v>41.3</v>
      </c>
      <c r="G158" s="68">
        <f>COMPOSICOES!G1231</f>
        <v/>
      </c>
      <c r="H158" s="92">
        <f>ROUND(F158*G158, 2)</f>
        <v/>
      </c>
      <c r="K158" t="n">
        <v>16.86</v>
      </c>
      <c r="L158">
        <f>G158-K158</f>
        <v/>
      </c>
    </row>
    <row r="159" ht="20.1" customHeight="1">
      <c r="A159" s="60" t="inlineStr">
        <is>
          <t>10</t>
        </is>
      </c>
      <c r="B159" s="60" t="inlineStr">
        <is>
          <t>INSTALAÇÕES HIDROSSANITÁRIAS</t>
        </is>
      </c>
      <c r="C159" s="90" t="n"/>
      <c r="D159" s="90" t="n"/>
      <c r="E159" s="90" t="n"/>
      <c r="F159" s="90" t="n"/>
      <c r="G159" s="91" t="n"/>
      <c r="H159" s="5">
        <f>SUM(H160,H165,H168,H170,H173,H178,H182,H185,H193,H195,H197,H202,H205,H208,H210,H212,H221,H225)</f>
        <v/>
      </c>
      <c r="K159" t="n">
        <v>22923.11</v>
      </c>
      <c r="L159">
        <f>H159-K159</f>
        <v/>
      </c>
    </row>
    <row r="160" ht="20.1" customHeight="1">
      <c r="A160" s="60" t="inlineStr">
        <is>
          <t>10.1</t>
        </is>
      </c>
      <c r="B160" s="60" t="inlineStr">
        <is>
          <t>TUBO PVC AGUA SOLDA CLASSE 15 INCLUSIVE CONEXOES</t>
        </is>
      </c>
      <c r="C160" s="90" t="n"/>
      <c r="D160" s="90" t="n"/>
      <c r="E160" s="90" t="n"/>
      <c r="F160" s="90" t="n"/>
      <c r="G160" s="91" t="n"/>
      <c r="H160" s="5">
        <f>SUM(H161,H162,H163,H164)</f>
        <v/>
      </c>
      <c r="K160" t="n">
        <v>2607.26</v>
      </c>
      <c r="L160">
        <f>H160-K160</f>
        <v/>
      </c>
    </row>
    <row r="161">
      <c r="A161" s="65" t="inlineStr">
        <is>
          <t>10.1.1</t>
        </is>
      </c>
      <c r="B161" s="66" t="inlineStr">
        <is>
          <t>10.03.01</t>
        </is>
      </c>
      <c r="C161" s="8" t="inlineStr">
        <is>
          <t>D=  20 MM (1/2")</t>
        </is>
      </c>
      <c r="D161" s="66" t="inlineStr">
        <is>
          <t>SUDECAP</t>
        </is>
      </c>
      <c r="E161" s="66" t="inlineStr">
        <is>
          <t>M</t>
        </is>
      </c>
      <c r="F161" s="67" t="n">
        <v>183.97</v>
      </c>
      <c r="G161" s="68">
        <f>COMPOSICOES!G1245</f>
        <v/>
      </c>
      <c r="H161" s="92">
        <f>ROUND(F161*G161, 2)</f>
        <v/>
      </c>
      <c r="K161" t="n">
        <v>9.23</v>
      </c>
      <c r="L161">
        <f>G161-K161</f>
        <v/>
      </c>
    </row>
    <row r="162">
      <c r="A162" s="65" t="inlineStr">
        <is>
          <t>10.1.2</t>
        </is>
      </c>
      <c r="B162" s="66" t="inlineStr">
        <is>
          <t>10.03.02</t>
        </is>
      </c>
      <c r="C162" s="8" t="inlineStr">
        <is>
          <t>D=  25 MM (3/4")</t>
        </is>
      </c>
      <c r="D162" s="66" t="inlineStr">
        <is>
          <t>SUDECAP</t>
        </is>
      </c>
      <c r="E162" s="66" t="inlineStr">
        <is>
          <t>M</t>
        </is>
      </c>
      <c r="F162" s="67" t="n">
        <v>38.86</v>
      </c>
      <c r="G162" s="68">
        <f>COMPOSICOES!G1259</f>
        <v/>
      </c>
      <c r="H162" s="92">
        <f>ROUND(F162*G162, 2)</f>
        <v/>
      </c>
      <c r="K162" t="n">
        <v>11.48</v>
      </c>
      <c r="L162">
        <f>G162-K162</f>
        <v/>
      </c>
    </row>
    <row r="163">
      <c r="A163" s="65" t="inlineStr">
        <is>
          <t>10.1.3</t>
        </is>
      </c>
      <c r="B163" s="66" t="inlineStr">
        <is>
          <t>10.03.05</t>
        </is>
      </c>
      <c r="C163" s="8" t="inlineStr">
        <is>
          <t>D=  50 MM (1 1/2")</t>
        </is>
      </c>
      <c r="D163" s="66" t="inlineStr">
        <is>
          <t>SUDECAP</t>
        </is>
      </c>
      <c r="E163" s="66" t="inlineStr">
        <is>
          <t>M</t>
        </is>
      </c>
      <c r="F163" s="67" t="n">
        <v>8.140000000000001</v>
      </c>
      <c r="G163" s="68">
        <f>COMPOSICOES!G1273</f>
        <v/>
      </c>
      <c r="H163" s="92">
        <f>ROUND(F163*G163, 2)</f>
        <v/>
      </c>
      <c r="K163" t="n">
        <v>34.08</v>
      </c>
      <c r="L163">
        <f>G163-K163</f>
        <v/>
      </c>
    </row>
    <row r="164">
      <c r="A164" s="65" t="inlineStr">
        <is>
          <t>10.1.4</t>
        </is>
      </c>
      <c r="B164" s="66" t="inlineStr">
        <is>
          <t>10.03.07</t>
        </is>
      </c>
      <c r="C164" s="8" t="inlineStr">
        <is>
          <t>D=  75 MM (2 1/2")</t>
        </is>
      </c>
      <c r="D164" s="66" t="inlineStr">
        <is>
          <t>SUDECAP</t>
        </is>
      </c>
      <c r="E164" s="66" t="inlineStr">
        <is>
          <t>M</t>
        </is>
      </c>
      <c r="F164" s="67" t="n">
        <v>2</v>
      </c>
      <c r="G164" s="68">
        <f>COMPOSICOES!G1287</f>
        <v/>
      </c>
      <c r="H164" s="92">
        <f>ROUND(F164*G164, 2)</f>
        <v/>
      </c>
      <c r="K164" t="n">
        <v>92.84999999999999</v>
      </c>
      <c r="L164">
        <f>G164-K164</f>
        <v/>
      </c>
    </row>
    <row r="165" ht="20.1" customHeight="1">
      <c r="A165" s="60" t="inlineStr">
        <is>
          <t>10.2</t>
        </is>
      </c>
      <c r="B165" s="60" t="inlineStr">
        <is>
          <t>TUBO PVC ESGOTO, PB, VIROLA E ANEL, INCL. CONEXOES</t>
        </is>
      </c>
      <c r="C165" s="90" t="n"/>
      <c r="D165" s="90" t="n"/>
      <c r="E165" s="90" t="n"/>
      <c r="F165" s="90" t="n"/>
      <c r="G165" s="91" t="n"/>
      <c r="H165" s="5">
        <f>SUM(H166,H167)</f>
        <v/>
      </c>
      <c r="K165" t="n">
        <v>1988.47</v>
      </c>
      <c r="L165">
        <f>H165-K165</f>
        <v/>
      </c>
    </row>
    <row r="166">
      <c r="A166" s="65" t="inlineStr">
        <is>
          <t>10.2.1</t>
        </is>
      </c>
      <c r="B166" s="66" t="inlineStr">
        <is>
          <t>10.10.02</t>
        </is>
      </c>
      <c r="C166" s="8" t="inlineStr">
        <is>
          <t>D=  50 MM</t>
        </is>
      </c>
      <c r="D166" s="66" t="inlineStr">
        <is>
          <t>SUDECAP</t>
        </is>
      </c>
      <c r="E166" s="66" t="inlineStr">
        <is>
          <t>M</t>
        </is>
      </c>
      <c r="F166" s="67" t="n">
        <v>8.199999999999999</v>
      </c>
      <c r="G166" s="68">
        <f>COMPOSICOES!G1300</f>
        <v/>
      </c>
      <c r="H166" s="92">
        <f>ROUND(F166*G166, 2)</f>
        <v/>
      </c>
      <c r="K166" t="n">
        <v>30.53</v>
      </c>
      <c r="L166">
        <f>G166-K166</f>
        <v/>
      </c>
    </row>
    <row r="167">
      <c r="A167" s="65" t="inlineStr">
        <is>
          <t>10.2.2</t>
        </is>
      </c>
      <c r="B167" s="66" t="inlineStr">
        <is>
          <t>10.10.04</t>
        </is>
      </c>
      <c r="C167" s="8" t="inlineStr">
        <is>
          <t>D= 100 MM</t>
        </is>
      </c>
      <c r="D167" s="66" t="inlineStr">
        <is>
          <t>SUDECAP</t>
        </is>
      </c>
      <c r="E167" s="66" t="inlineStr">
        <is>
          <t>M</t>
        </is>
      </c>
      <c r="F167" s="67" t="n">
        <v>39.05</v>
      </c>
      <c r="G167" s="68">
        <f>COMPOSICOES!G1313</f>
        <v/>
      </c>
      <c r="H167" s="92">
        <f>ROUND(F167*G167, 2)</f>
        <v/>
      </c>
      <c r="K167" t="n">
        <v>44.51</v>
      </c>
      <c r="L167">
        <f>G167-K167</f>
        <v/>
      </c>
    </row>
    <row r="168" ht="20.1" customHeight="1">
      <c r="A168" s="60" t="inlineStr">
        <is>
          <t>10.3</t>
        </is>
      </c>
      <c r="B168" s="60" t="inlineStr">
        <is>
          <t>TUBO PVC ESGOTO PONTA/BOLSA, SOLDA, INCL.CONEXOES</t>
        </is>
      </c>
      <c r="C168" s="90" t="n"/>
      <c r="D168" s="90" t="n"/>
      <c r="E168" s="90" t="n"/>
      <c r="F168" s="90" t="n"/>
      <c r="G168" s="91" t="n"/>
      <c r="H168" s="5">
        <f>SUM(H169)</f>
        <v/>
      </c>
      <c r="K168" t="n">
        <v>84.09999999999999</v>
      </c>
      <c r="L168">
        <f>H168-K168</f>
        <v/>
      </c>
    </row>
    <row r="169">
      <c r="A169" s="65" t="inlineStr">
        <is>
          <t>10.3.1</t>
        </is>
      </c>
      <c r="B169" s="66" t="inlineStr">
        <is>
          <t>10.12.01</t>
        </is>
      </c>
      <c r="C169" s="8" t="inlineStr">
        <is>
          <t>D=  40 MM</t>
        </is>
      </c>
      <c r="D169" s="66" t="inlineStr">
        <is>
          <t>SUDECAP</t>
        </is>
      </c>
      <c r="E169" s="66" t="inlineStr">
        <is>
          <t>M</t>
        </is>
      </c>
      <c r="F169" s="67" t="n">
        <v>5.36</v>
      </c>
      <c r="G169" s="68">
        <f>COMPOSICOES!G1326</f>
        <v/>
      </c>
      <c r="H169" s="92">
        <f>ROUND(F169*G169, 2)</f>
        <v/>
      </c>
      <c r="K169" t="n">
        <v>15.69</v>
      </c>
      <c r="L169">
        <f>G169-K169</f>
        <v/>
      </c>
    </row>
    <row r="170" ht="20.1" customHeight="1">
      <c r="A170" s="60" t="inlineStr">
        <is>
          <t>10.4</t>
        </is>
      </c>
      <c r="B170" s="60" t="inlineStr">
        <is>
          <t>CONEXOES</t>
        </is>
      </c>
      <c r="C170" s="90" t="n"/>
      <c r="D170" s="90" t="n"/>
      <c r="E170" s="90" t="n"/>
      <c r="F170" s="90" t="n"/>
      <c r="G170" s="91" t="n"/>
      <c r="H170" s="5">
        <f>SUM(H171,H172)</f>
        <v/>
      </c>
      <c r="K170" t="n">
        <v>325.1</v>
      </c>
      <c r="L170">
        <f>H170-K170</f>
        <v/>
      </c>
    </row>
    <row r="171">
      <c r="A171" s="65" t="inlineStr">
        <is>
          <t>10.4.1</t>
        </is>
      </c>
      <c r="B171" s="66" t="inlineStr">
        <is>
          <t>10.18.01</t>
        </is>
      </c>
      <c r="C171" s="8" t="inlineStr">
        <is>
          <t>ADAPTADOR PVC ROSCA E FLANGE P/ CX.D'AGUA D= 1/2"</t>
        </is>
      </c>
      <c r="D171" s="66" t="inlineStr">
        <is>
          <t>SUDECAP</t>
        </is>
      </c>
      <c r="E171" s="66" t="inlineStr">
        <is>
          <t>UN</t>
        </is>
      </c>
      <c r="F171" s="67" t="n">
        <v>1</v>
      </c>
      <c r="G171" s="68">
        <f>COMPOSICOES!G1339</f>
        <v/>
      </c>
      <c r="H171" s="92">
        <f>ROUND(F171*G171, 2)</f>
        <v/>
      </c>
      <c r="K171" t="n">
        <v>23.85</v>
      </c>
      <c r="L171">
        <f>G171-K171</f>
        <v/>
      </c>
    </row>
    <row r="172">
      <c r="A172" s="65" t="inlineStr">
        <is>
          <t>10.4.2</t>
        </is>
      </c>
      <c r="B172" s="66" t="inlineStr">
        <is>
          <t>10.18.08</t>
        </is>
      </c>
      <c r="C172" s="8" t="inlineStr">
        <is>
          <t>ADAPTADOR PVC ROSCA E FLANGE P/ CX D'AGUA D=2 1/2"</t>
        </is>
      </c>
      <c r="D172" s="66" t="inlineStr">
        <is>
          <t>SUDECAP</t>
        </is>
      </c>
      <c r="E172" s="66" t="inlineStr">
        <is>
          <t>UN</t>
        </is>
      </c>
      <c r="F172" s="67" t="n">
        <v>1</v>
      </c>
      <c r="G172" s="68">
        <f>COMPOSICOES!G1352</f>
        <v/>
      </c>
      <c r="H172" s="92">
        <f>ROUND(F172*G172, 2)</f>
        <v/>
      </c>
      <c r="K172" t="n">
        <v>301.25</v>
      </c>
      <c r="L172">
        <f>G172-K172</f>
        <v/>
      </c>
    </row>
    <row r="173" ht="20.1" customHeight="1">
      <c r="A173" s="60" t="inlineStr">
        <is>
          <t>10.5</t>
        </is>
      </c>
      <c r="B173" s="60" t="inlineStr">
        <is>
          <t>REGISTRO DE GAVETA</t>
        </is>
      </c>
      <c r="C173" s="90" t="n"/>
      <c r="D173" s="90" t="n"/>
      <c r="E173" s="90" t="n"/>
      <c r="F173" s="90" t="n"/>
      <c r="G173" s="91" t="n"/>
      <c r="H173" s="5">
        <f>SUM(H174,H175,H176,H177)</f>
        <v/>
      </c>
      <c r="K173" t="n">
        <v>1278.65</v>
      </c>
      <c r="L173">
        <f>H173-K173</f>
        <v/>
      </c>
    </row>
    <row r="174">
      <c r="A174" s="65" t="inlineStr">
        <is>
          <t>10.5.1</t>
        </is>
      </c>
      <c r="B174" s="66" t="inlineStr">
        <is>
          <t>10.22.01</t>
        </is>
      </c>
      <c r="C174" s="8" t="inlineStr">
        <is>
          <t>REGISTRO GAVETA BRUTO 1510-B 1/2"FABRIMAR /EQUIVALENTE</t>
        </is>
      </c>
      <c r="D174" s="66" t="inlineStr">
        <is>
          <t>SUDECAP</t>
        </is>
      </c>
      <c r="E174" s="66" t="inlineStr">
        <is>
          <t>UN</t>
        </is>
      </c>
      <c r="F174" s="67" t="n">
        <v>5</v>
      </c>
      <c r="G174" s="68">
        <f>COMPOSICOES!G1365</f>
        <v/>
      </c>
      <c r="H174" s="92">
        <f>ROUND(F174*G174, 2)</f>
        <v/>
      </c>
      <c r="K174" t="n">
        <v>79.64</v>
      </c>
      <c r="L174">
        <f>G174-K174</f>
        <v/>
      </c>
    </row>
    <row r="175">
      <c r="A175" s="65" t="inlineStr">
        <is>
          <t>10.5.2</t>
        </is>
      </c>
      <c r="B175" s="66" t="inlineStr">
        <is>
          <t>10.22.05</t>
        </is>
      </c>
      <c r="C175" s="8" t="inlineStr">
        <is>
          <t>REGISTRO GAVETA BRUTO 1510-B 1 1/2" FABRIMAR/ EQUIVALENTE</t>
        </is>
      </c>
      <c r="D175" s="66" t="inlineStr">
        <is>
          <t>SUDECAP</t>
        </is>
      </c>
      <c r="E175" s="66" t="inlineStr">
        <is>
          <t>UN</t>
        </is>
      </c>
      <c r="F175" s="67" t="n">
        <v>1</v>
      </c>
      <c r="G175" s="68">
        <f>COMPOSICOES!G1378</f>
        <v/>
      </c>
      <c r="H175" s="92">
        <f>ROUND(F175*G175, 2)</f>
        <v/>
      </c>
      <c r="K175" t="n">
        <v>167.59</v>
      </c>
      <c r="L175">
        <f>G175-K175</f>
        <v/>
      </c>
    </row>
    <row r="176">
      <c r="A176" s="65" t="inlineStr">
        <is>
          <t>10.5.3</t>
        </is>
      </c>
      <c r="B176" s="66" t="inlineStr">
        <is>
          <t>10.22.07</t>
        </is>
      </c>
      <c r="C176" s="8" t="inlineStr">
        <is>
          <t>REGISTRO GAVETA BRUTO 1502 2 1/2" DECA / EQUIVALENTE</t>
        </is>
      </c>
      <c r="D176" s="66" t="inlineStr">
        <is>
          <t>SUDECAP</t>
        </is>
      </c>
      <c r="E176" s="66" t="inlineStr">
        <is>
          <t>UN</t>
        </is>
      </c>
      <c r="F176" s="67" t="n">
        <v>1</v>
      </c>
      <c r="G176" s="68">
        <f>COMPOSICOES!G1391</f>
        <v/>
      </c>
      <c r="H176" s="92">
        <f>ROUND(F176*G176, 2)</f>
        <v/>
      </c>
      <c r="K176" t="n">
        <v>546.36</v>
      </c>
      <c r="L176">
        <f>G176-K176</f>
        <v/>
      </c>
    </row>
    <row r="177">
      <c r="A177" s="65" t="inlineStr">
        <is>
          <t>10.5.4</t>
        </is>
      </c>
      <c r="B177" s="66" t="inlineStr">
        <is>
          <t>10.22.45</t>
        </is>
      </c>
      <c r="C177" s="8" t="inlineStr">
        <is>
          <t>COM CANOPLA C-1509 DL, D=1 1/2"FABRIMAR OU EQUIVALENTE</t>
        </is>
      </c>
      <c r="D177" s="66" t="inlineStr">
        <is>
          <t>SUDECAP</t>
        </is>
      </c>
      <c r="E177" s="66" t="inlineStr">
        <is>
          <t>UN</t>
        </is>
      </c>
      <c r="F177" s="67" t="n">
        <v>1</v>
      </c>
      <c r="G177" s="68">
        <f>COMPOSICOES!G1404</f>
        <v/>
      </c>
      <c r="H177" s="92">
        <f>ROUND(F177*G177, 2)</f>
        <v/>
      </c>
      <c r="K177" t="n">
        <v>166.5</v>
      </c>
      <c r="L177">
        <f>G177-K177</f>
        <v/>
      </c>
    </row>
    <row r="178" ht="20.1" customHeight="1">
      <c r="A178" s="60" t="inlineStr">
        <is>
          <t>10.6</t>
        </is>
      </c>
      <c r="B178" s="60" t="inlineStr">
        <is>
          <t>TORNEIRA</t>
        </is>
      </c>
      <c r="C178" s="90" t="n"/>
      <c r="D178" s="90" t="n"/>
      <c r="E178" s="90" t="n"/>
      <c r="F178" s="90" t="n"/>
      <c r="G178" s="91" t="n"/>
      <c r="H178" s="5">
        <f>SUM(H179,H180,H181)</f>
        <v/>
      </c>
      <c r="K178" t="n">
        <v>378.18</v>
      </c>
      <c r="L178">
        <f>H178-K178</f>
        <v/>
      </c>
    </row>
    <row r="179">
      <c r="A179" s="65" t="inlineStr">
        <is>
          <t>10.6.1</t>
        </is>
      </c>
      <c r="B179" s="66" t="inlineStr">
        <is>
          <t>10.24.05</t>
        </is>
      </c>
      <c r="C179" s="8" t="inlineStr">
        <is>
          <t>P/PIA PAREDE SAIDA LATERAL 1168-DL FABRIMAR/EQUIVALENTE</t>
        </is>
      </c>
      <c r="D179" s="66" t="inlineStr">
        <is>
          <t>SUDECAP</t>
        </is>
      </c>
      <c r="E179" s="66" t="inlineStr">
        <is>
          <t>UN</t>
        </is>
      </c>
      <c r="F179" s="67" t="n">
        <v>1</v>
      </c>
      <c r="G179" s="68">
        <f>COMPOSICOES!G1417</f>
        <v/>
      </c>
      <c r="H179" s="92">
        <f>ROUND(F179*G179, 2)</f>
        <v/>
      </c>
      <c r="K179" t="n">
        <v>111.33</v>
      </c>
      <c r="L179">
        <f>G179-K179</f>
        <v/>
      </c>
    </row>
    <row r="180">
      <c r="A180" s="65" t="inlineStr">
        <is>
          <t>10.6.2</t>
        </is>
      </c>
      <c r="B180" s="66" t="inlineStr">
        <is>
          <t>10.24.12</t>
        </is>
      </c>
      <c r="C180" s="8" t="inlineStr">
        <is>
          <t>P/TANQUE 1153-MY FABRIMAR/EQUIVALENTE</t>
        </is>
      </c>
      <c r="D180" s="66" t="inlineStr">
        <is>
          <t>SUDECAP</t>
        </is>
      </c>
      <c r="E180" s="66" t="inlineStr">
        <is>
          <t>UN</t>
        </is>
      </c>
      <c r="F180" s="67" t="n">
        <v>1</v>
      </c>
      <c r="G180" s="68">
        <f>COMPOSICOES!G1430</f>
        <v/>
      </c>
      <c r="H180" s="92">
        <f>ROUND(F180*G180, 2)</f>
        <v/>
      </c>
      <c r="K180" t="n">
        <v>88.59</v>
      </c>
      <c r="L180">
        <f>G180-K180</f>
        <v/>
      </c>
    </row>
    <row r="181" ht="16.5" customHeight="1">
      <c r="A181" s="65" t="inlineStr">
        <is>
          <t>10.6.3</t>
        </is>
      </c>
      <c r="B181" s="66" t="inlineStr">
        <is>
          <t>10.24.21</t>
        </is>
      </c>
      <c r="C181" s="8" t="inlineStr">
        <is>
          <t>TONEIRA P/ LAVATORIO REF.1193 LINHA PERTUTTI DOCOL OU EQUIVALENTE</t>
        </is>
      </c>
      <c r="D181" s="66" t="inlineStr">
        <is>
          <t>SUDECAP</t>
        </is>
      </c>
      <c r="E181" s="66" t="inlineStr">
        <is>
          <t>UN</t>
        </is>
      </c>
      <c r="F181" s="67" t="n">
        <v>1</v>
      </c>
      <c r="G181" s="68">
        <f>COMPOSICOES!G1443</f>
        <v/>
      </c>
      <c r="H181" s="92">
        <f>ROUND(F181*G181, 2)</f>
        <v/>
      </c>
      <c r="K181" t="n">
        <v>178.26</v>
      </c>
      <c r="L181">
        <f>G181-K181</f>
        <v/>
      </c>
    </row>
    <row r="182" ht="20.1" customHeight="1">
      <c r="A182" s="60" t="inlineStr">
        <is>
          <t>10.7</t>
        </is>
      </c>
      <c r="B182" s="60" t="inlineStr">
        <is>
          <t>VALVULA</t>
        </is>
      </c>
      <c r="C182" s="90" t="n"/>
      <c r="D182" s="90" t="n"/>
      <c r="E182" s="90" t="n"/>
      <c r="F182" s="90" t="n"/>
      <c r="G182" s="91" t="n"/>
      <c r="H182" s="5">
        <f>SUM(H183,H184)</f>
        <v/>
      </c>
      <c r="K182" t="n">
        <v>1368.3</v>
      </c>
      <c r="L182">
        <f>H182-K182</f>
        <v/>
      </c>
    </row>
    <row r="183">
      <c r="A183" s="65" t="inlineStr">
        <is>
          <t>10.7.1</t>
        </is>
      </c>
      <c r="B183" s="66" t="inlineStr">
        <is>
          <t>10.25.22</t>
        </is>
      </c>
      <c r="C183" s="8" t="inlineStr">
        <is>
          <t>VAL.DESCARGA E ACAB.BENEFIT DOCOL PNE OU EQUIVALENTE</t>
        </is>
      </c>
      <c r="D183" s="66" t="inlineStr">
        <is>
          <t>SUDECAP</t>
        </is>
      </c>
      <c r="E183" s="66" t="inlineStr">
        <is>
          <t>UN</t>
        </is>
      </c>
      <c r="F183" s="67" t="n">
        <v>1</v>
      </c>
      <c r="G183" s="68">
        <f>COMPOSICOES!G1457</f>
        <v/>
      </c>
      <c r="H183" s="92">
        <f>ROUND(F183*G183, 2)</f>
        <v/>
      </c>
      <c r="K183" t="n">
        <v>845.67</v>
      </c>
      <c r="L183">
        <f>G183-K183</f>
        <v/>
      </c>
    </row>
    <row r="184" ht="16.5" customHeight="1">
      <c r="A184" s="65" t="inlineStr">
        <is>
          <t>10.7.2</t>
        </is>
      </c>
      <c r="B184" s="66" t="inlineStr">
        <is>
          <t>10.25.26</t>
        </is>
      </c>
      <c r="C184" s="8" t="inlineStr">
        <is>
          <t>VALV. DESCARGA E ACAB. ANTIVANDALISMO 1 1/2" DOCOL OU EQUIVALENTE</t>
        </is>
      </c>
      <c r="D184" s="66" t="inlineStr">
        <is>
          <t>SUDECAP</t>
        </is>
      </c>
      <c r="E184" s="66" t="inlineStr">
        <is>
          <t>UN</t>
        </is>
      </c>
      <c r="F184" s="67" t="n">
        <v>1</v>
      </c>
      <c r="G184" s="68">
        <f>COMPOSICOES!G1471</f>
        <v/>
      </c>
      <c r="H184" s="92">
        <f>ROUND(F184*G184, 2)</f>
        <v/>
      </c>
      <c r="K184" t="n">
        <v>522.63</v>
      </c>
      <c r="L184">
        <f>G184-K184</f>
        <v/>
      </c>
    </row>
    <row r="185" ht="20.1" customHeight="1">
      <c r="A185" s="60" t="inlineStr">
        <is>
          <t>10.8</t>
        </is>
      </c>
      <c r="B185" s="60" t="inlineStr">
        <is>
          <t>CHUVEIRO, LIGAÇAO E SIFAO</t>
        </is>
      </c>
      <c r="C185" s="90" t="n"/>
      <c r="D185" s="90" t="n"/>
      <c r="E185" s="90" t="n"/>
      <c r="F185" s="90" t="n"/>
      <c r="G185" s="91" t="n"/>
      <c r="H185" s="5">
        <f>SUM(H186,H187,H188,H189,H190,H191,H192)</f>
        <v/>
      </c>
      <c r="K185" t="n">
        <v>881.26</v>
      </c>
      <c r="L185">
        <f>H185-K185</f>
        <v/>
      </c>
    </row>
    <row r="186">
      <c r="A186" s="65" t="inlineStr">
        <is>
          <t>10.8.1</t>
        </is>
      </c>
      <c r="B186" s="66" t="inlineStr">
        <is>
          <t>10.27.03</t>
        </is>
      </c>
      <c r="C186" s="8" t="inlineStr">
        <is>
          <t>BRACO P/ CHUVEIRO PVC 1/2" X 40 CM LORENZETTI/EQUIVALENTE</t>
        </is>
      </c>
      <c r="D186" s="66" t="inlineStr">
        <is>
          <t>SUDECAP</t>
        </is>
      </c>
      <c r="E186" s="66" t="inlineStr">
        <is>
          <t>UN</t>
        </is>
      </c>
      <c r="F186" s="67" t="n">
        <v>1</v>
      </c>
      <c r="G186" s="68">
        <f>COMPOSICOES!G1484</f>
        <v/>
      </c>
      <c r="H186" s="92">
        <f>ROUND(F186*G186, 2)</f>
        <v/>
      </c>
      <c r="K186" t="n">
        <v>46.41</v>
      </c>
      <c r="L186">
        <f>G186-K186</f>
        <v/>
      </c>
    </row>
    <row r="187">
      <c r="A187" s="65" t="inlineStr">
        <is>
          <t>10.8.2</t>
        </is>
      </c>
      <c r="B187" s="66" t="inlineStr">
        <is>
          <t>10.27.15</t>
        </is>
      </c>
      <c r="C187" s="8" t="inlineStr">
        <is>
          <t>CHUVEIRO ELETRICO CROMADO  D= 1/2"  LORENZETTI/EQUIVALENTE</t>
        </is>
      </c>
      <c r="D187" s="66" t="inlineStr">
        <is>
          <t>SUDECAP</t>
        </is>
      </c>
      <c r="E187" s="66" t="inlineStr">
        <is>
          <t>UN</t>
        </is>
      </c>
      <c r="F187" s="67" t="n">
        <v>1</v>
      </c>
      <c r="G187" s="68">
        <f>COMPOSICOES!G1496</f>
        <v/>
      </c>
      <c r="H187" s="92">
        <f>ROUND(F187*G187, 2)</f>
        <v/>
      </c>
      <c r="K187" t="n">
        <v>294.59</v>
      </c>
      <c r="L187">
        <f>G187-K187</f>
        <v/>
      </c>
    </row>
    <row r="188">
      <c r="A188" s="65" t="inlineStr">
        <is>
          <t>10.8.3</t>
        </is>
      </c>
      <c r="B188" s="66" t="inlineStr">
        <is>
          <t>10.27.23</t>
        </is>
      </c>
      <c r="C188" s="8" t="inlineStr">
        <is>
          <t>DUCHINHA ACQUA-JET  C-2195 DL         FABRIMAR/EQUIVALENTE</t>
        </is>
      </c>
      <c r="D188" s="66" t="inlineStr">
        <is>
          <t>SUDECAP</t>
        </is>
      </c>
      <c r="E188" s="66" t="inlineStr">
        <is>
          <t>UN</t>
        </is>
      </c>
      <c r="F188" s="67" t="n">
        <v>1</v>
      </c>
      <c r="G188" s="68">
        <f>COMPOSICOES!G1508</f>
        <v/>
      </c>
      <c r="H188" s="92">
        <f>ROUND(F188*G188, 2)</f>
        <v/>
      </c>
      <c r="K188" t="n">
        <v>214.45</v>
      </c>
      <c r="L188">
        <f>G188-K188</f>
        <v/>
      </c>
    </row>
    <row r="189" ht="16.5" customHeight="1">
      <c r="A189" s="65" t="inlineStr">
        <is>
          <t>10.8.4</t>
        </is>
      </c>
      <c r="B189" s="66" t="inlineStr">
        <is>
          <t>10.27.31</t>
        </is>
      </c>
      <c r="C189" s="8" t="inlineStr">
        <is>
          <t>LIGAÇAO FLEXIVEL 1/2"X0,40M 4607-40 MXF FABRIMAR OU EQUIVALENTE</t>
        </is>
      </c>
      <c r="D189" s="66" t="inlineStr">
        <is>
          <t>SUDECAP</t>
        </is>
      </c>
      <c r="E189" s="66" t="inlineStr">
        <is>
          <t>UN</t>
        </is>
      </c>
      <c r="F189" s="67" t="n">
        <v>1</v>
      </c>
      <c r="G189" s="68">
        <f>COMPOSICOES!G1521</f>
        <v/>
      </c>
      <c r="H189" s="92">
        <f>ROUND(F189*G189, 2)</f>
        <v/>
      </c>
      <c r="K189" t="n">
        <v>60.67</v>
      </c>
      <c r="L189">
        <f>G189-K189</f>
        <v/>
      </c>
    </row>
    <row r="190">
      <c r="A190" s="65" t="inlineStr">
        <is>
          <t>10.8.5</t>
        </is>
      </c>
      <c r="B190" s="66" t="inlineStr">
        <is>
          <t>10.27.51</t>
        </is>
      </c>
      <c r="C190" s="8" t="inlineStr">
        <is>
          <t>TUBO LIGAÇAO AGUA-VASO METAL CROM. C/ SOBRECANOPLA</t>
        </is>
      </c>
      <c r="D190" s="66" t="inlineStr">
        <is>
          <t>SUDECAP</t>
        </is>
      </c>
      <c r="E190" s="66" t="inlineStr">
        <is>
          <t>UN</t>
        </is>
      </c>
      <c r="F190" s="67" t="n">
        <v>1</v>
      </c>
      <c r="G190" s="68">
        <f>COMPOSICOES!G1533</f>
        <v/>
      </c>
      <c r="H190" s="92">
        <f>ROUND(F190*G190, 2)</f>
        <v/>
      </c>
      <c r="K190" t="n">
        <v>43.29</v>
      </c>
      <c r="L190">
        <f>G190-K190</f>
        <v/>
      </c>
    </row>
    <row r="191">
      <c r="A191" s="65" t="inlineStr">
        <is>
          <t>10.8.6</t>
        </is>
      </c>
      <c r="B191" s="66" t="inlineStr">
        <is>
          <t>10.27.55</t>
        </is>
      </c>
      <c r="C191" s="8" t="inlineStr">
        <is>
          <t>BOLSA DE BORRACHA 340  D= 1 1/2"</t>
        </is>
      </c>
      <c r="D191" s="66" t="inlineStr">
        <is>
          <t>SUDECAP</t>
        </is>
      </c>
      <c r="E191" s="66" t="inlineStr">
        <is>
          <t>UN</t>
        </is>
      </c>
      <c r="F191" s="67" t="n">
        <v>1</v>
      </c>
      <c r="G191" s="68">
        <f>COMPOSICOES!G1545</f>
        <v/>
      </c>
      <c r="H191" s="92">
        <f>ROUND(F191*G191, 2)</f>
        <v/>
      </c>
      <c r="K191" t="n">
        <v>16.93</v>
      </c>
      <c r="L191">
        <f>G191-K191</f>
        <v/>
      </c>
    </row>
    <row r="192">
      <c r="A192" s="65" t="inlineStr">
        <is>
          <t>10.8.7</t>
        </is>
      </c>
      <c r="B192" s="66" t="inlineStr">
        <is>
          <t>10.27.63</t>
        </is>
      </c>
      <c r="C192" s="8" t="inlineStr">
        <is>
          <t>SIFAO PIA COPO REGULAVEL 1 1/2" X 1 1/2" SIGMA/EQUIVALENTE</t>
        </is>
      </c>
      <c r="D192" s="66" t="inlineStr">
        <is>
          <t>SUDECAP</t>
        </is>
      </c>
      <c r="E192" s="66" t="inlineStr">
        <is>
          <t>UN</t>
        </is>
      </c>
      <c r="F192" s="67" t="n">
        <v>1</v>
      </c>
      <c r="G192" s="68">
        <f>COMPOSICOES!G1557</f>
        <v/>
      </c>
      <c r="H192" s="92">
        <f>ROUND(F192*G192, 2)</f>
        <v/>
      </c>
      <c r="K192" t="n">
        <v>204.92</v>
      </c>
      <c r="L192">
        <f>G192-K192</f>
        <v/>
      </c>
    </row>
    <row r="193" ht="20.1" customHeight="1">
      <c r="A193" s="60" t="inlineStr">
        <is>
          <t>10.9</t>
        </is>
      </c>
      <c r="B193" s="60" t="inlineStr">
        <is>
          <t>LIGACAO DE AGUA</t>
        </is>
      </c>
      <c r="C193" s="90" t="n"/>
      <c r="D193" s="90" t="n"/>
      <c r="E193" s="90" t="n"/>
      <c r="F193" s="90" t="n"/>
      <c r="G193" s="91" t="n"/>
      <c r="H193" s="5">
        <f>SUM(H194)</f>
        <v/>
      </c>
      <c r="K193" t="n">
        <v>212.21</v>
      </c>
      <c r="L193">
        <f>H193-K193</f>
        <v/>
      </c>
    </row>
    <row r="194">
      <c r="A194" s="65" t="inlineStr">
        <is>
          <t>10.9.1</t>
        </is>
      </c>
      <c r="B194" s="66" t="inlineStr">
        <is>
          <t>10.29.01</t>
        </is>
      </c>
      <c r="C194" s="8" t="inlineStr">
        <is>
          <t>KIT CAVALETE METAL COM REGISTRO 1/2" COPASA</t>
        </is>
      </c>
      <c r="D194" s="66" t="inlineStr">
        <is>
          <t>SUDECAP</t>
        </is>
      </c>
      <c r="E194" s="66" t="inlineStr">
        <is>
          <t>UN</t>
        </is>
      </c>
      <c r="F194" s="67" t="n">
        <v>1</v>
      </c>
      <c r="G194" s="68">
        <f>COMPOSICOES!G1570</f>
        <v/>
      </c>
      <c r="H194" s="92">
        <f>ROUND(F194*G194, 2)</f>
        <v/>
      </c>
      <c r="K194" t="n">
        <v>212.21</v>
      </c>
      <c r="L194">
        <f>G194-K194</f>
        <v/>
      </c>
    </row>
    <row r="195" ht="20.1" customHeight="1">
      <c r="A195" s="60" t="inlineStr">
        <is>
          <t>10.10</t>
        </is>
      </c>
      <c r="B195" s="60" t="inlineStr">
        <is>
          <t>ACESSORIO DE FIXAÇAO</t>
        </is>
      </c>
      <c r="C195" s="90" t="n"/>
      <c r="D195" s="90" t="n"/>
      <c r="E195" s="90" t="n"/>
      <c r="F195" s="90" t="n"/>
      <c r="G195" s="91" t="n"/>
      <c r="H195" s="5">
        <f>SUM(H196)</f>
        <v/>
      </c>
      <c r="K195" t="n">
        <v>21.98</v>
      </c>
      <c r="L195">
        <f>H195-K195</f>
        <v/>
      </c>
    </row>
    <row r="196">
      <c r="A196" s="65" t="inlineStr">
        <is>
          <t>10.10.1</t>
        </is>
      </c>
      <c r="B196" s="66" t="inlineStr">
        <is>
          <t>10.30.01</t>
        </is>
      </c>
      <c r="C196" s="8" t="inlineStr">
        <is>
          <t>PARAFUSO CASTELO COM BUCHA N.8 E ARRUELA</t>
        </is>
      </c>
      <c r="D196" s="66" t="inlineStr">
        <is>
          <t>SUDECAP</t>
        </is>
      </c>
      <c r="E196" s="66" t="inlineStr">
        <is>
          <t>UN</t>
        </is>
      </c>
      <c r="F196" s="67" t="n">
        <v>2</v>
      </c>
      <c r="G196" s="68">
        <f>COMPOSICOES!G1582</f>
        <v/>
      </c>
      <c r="H196" s="92">
        <f>ROUND(F196*G196, 2)</f>
        <v/>
      </c>
      <c r="K196" t="n">
        <v>10.99</v>
      </c>
      <c r="L196">
        <f>G196-K196</f>
        <v/>
      </c>
    </row>
    <row r="197" ht="20.1" customHeight="1">
      <c r="A197" s="60" t="inlineStr">
        <is>
          <t>10.11</t>
        </is>
      </c>
      <c r="B197" s="60" t="inlineStr">
        <is>
          <t>CAIXA E RALO</t>
        </is>
      </c>
      <c r="C197" s="90" t="n"/>
      <c r="D197" s="90" t="n"/>
      <c r="E197" s="90" t="n"/>
      <c r="F197" s="90" t="n"/>
      <c r="G197" s="91" t="n"/>
      <c r="H197" s="5">
        <f>SUM(H198,H199,H200,H201)</f>
        <v/>
      </c>
      <c r="K197" t="n">
        <v>2759.33</v>
      </c>
      <c r="L197">
        <f>H197-K197</f>
        <v/>
      </c>
    </row>
    <row r="198" ht="16.5" customHeight="1">
      <c r="A198" s="65" t="inlineStr">
        <is>
          <t>10.11.1</t>
        </is>
      </c>
      <c r="B198" s="66" t="inlineStr">
        <is>
          <t>CPU 10.35.05</t>
        </is>
      </c>
      <c r="C198" s="8" t="inlineStr">
        <is>
          <t>FORNECIMENTO E INSTALAÇÃO DE CX. ALVENARIA 30X30X50CM C/TAMPA FERRO P/REGISTROCOM CADEADO</t>
        </is>
      </c>
      <c r="D198" s="66" t="inlineStr">
        <is>
          <t>Composições Próprias</t>
        </is>
      </c>
      <c r="E198" s="66" t="inlineStr">
        <is>
          <t>UN</t>
        </is>
      </c>
      <c r="F198" s="67" t="n">
        <v>4</v>
      </c>
      <c r="G198" s="68">
        <f>COMPOSICOES!G1593</f>
        <v/>
      </c>
      <c r="H198" s="92">
        <f>ROUND(F198*G198, 2)</f>
        <v/>
      </c>
      <c r="K198" t="n">
        <v>391.88</v>
      </c>
      <c r="L198">
        <f>G198-K198</f>
        <v/>
      </c>
    </row>
    <row r="199" ht="16.5" customHeight="1">
      <c r="A199" s="65" t="inlineStr">
        <is>
          <t>10.11.2</t>
        </is>
      </c>
      <c r="B199" s="66" t="inlineStr">
        <is>
          <t>CPU 10.35.06</t>
        </is>
      </c>
      <c r="C199" s="8" t="inlineStr">
        <is>
          <t>FORNECIMENTO E INSTALAÇÃO DE KIT COM BOTOEIRA E ALARME PARA SANITÁRIO PNE</t>
        </is>
      </c>
      <c r="D199" s="66" t="inlineStr">
        <is>
          <t>Composições Próprias</t>
        </is>
      </c>
      <c r="E199" s="66" t="inlineStr">
        <is>
          <t>UN</t>
        </is>
      </c>
      <c r="F199" s="67" t="n">
        <v>1</v>
      </c>
      <c r="G199" s="68">
        <f>COMPOSICOES!G1605</f>
        <v/>
      </c>
      <c r="H199" s="92">
        <f>ROUND(F199*G199, 2)</f>
        <v/>
      </c>
      <c r="K199" t="n">
        <v>514.6799999999999</v>
      </c>
      <c r="L199">
        <f>G199-K199</f>
        <v/>
      </c>
    </row>
    <row r="200">
      <c r="A200" s="65" t="inlineStr">
        <is>
          <t>10.11.3</t>
        </is>
      </c>
      <c r="B200" s="66" t="inlineStr">
        <is>
          <t>10.35.50</t>
        </is>
      </c>
      <c r="C200" s="8" t="inlineStr">
        <is>
          <t>CAIXA D'AGUA POLIETILENO COM TAMPA 310 L</t>
        </is>
      </c>
      <c r="D200" s="66" t="inlineStr">
        <is>
          <t>SUDECAP</t>
        </is>
      </c>
      <c r="E200" s="66" t="inlineStr">
        <is>
          <t>UN</t>
        </is>
      </c>
      <c r="F200" s="67" t="n">
        <v>1</v>
      </c>
      <c r="G200" s="68">
        <f>COMPOSICOES!G1617</f>
        <v/>
      </c>
      <c r="H200" s="92">
        <f>ROUND(F200*G200, 2)</f>
        <v/>
      </c>
      <c r="K200" t="n">
        <v>351.41</v>
      </c>
      <c r="L200">
        <f>G200-K200</f>
        <v/>
      </c>
    </row>
    <row r="201">
      <c r="A201" s="65" t="inlineStr">
        <is>
          <t>10.11.4</t>
        </is>
      </c>
      <c r="B201" s="66" t="inlineStr">
        <is>
          <t>10.35.69</t>
        </is>
      </c>
      <c r="C201" s="8" t="inlineStr">
        <is>
          <t>CX.DE GORDURA PRE-FABRICADA SIMPLES  D=400MMX635MM</t>
        </is>
      </c>
      <c r="D201" s="66" t="inlineStr">
        <is>
          <t>SUDECAP</t>
        </is>
      </c>
      <c r="E201" s="66" t="inlineStr">
        <is>
          <t>UN</t>
        </is>
      </c>
      <c r="F201" s="67" t="n">
        <v>1</v>
      </c>
      <c r="G201" s="68">
        <f>COMPOSICOES!G1629</f>
        <v/>
      </c>
      <c r="H201" s="92">
        <f>ROUND(F201*G201, 2)</f>
        <v/>
      </c>
      <c r="K201" t="n">
        <v>325.72</v>
      </c>
      <c r="L201">
        <f>G201-K201</f>
        <v/>
      </c>
    </row>
    <row r="202" ht="20.1" customHeight="1">
      <c r="A202" s="60" t="inlineStr">
        <is>
          <t>10.12</t>
        </is>
      </c>
      <c r="B202" s="60" t="inlineStr">
        <is>
          <t>LAVATORIO</t>
        </is>
      </c>
      <c r="C202" s="90" t="n"/>
      <c r="D202" s="90" t="n"/>
      <c r="E202" s="90" t="n"/>
      <c r="F202" s="90" t="n"/>
      <c r="G202" s="91" t="n"/>
      <c r="H202" s="5">
        <f>SUM(H203,H204)</f>
        <v/>
      </c>
      <c r="K202" t="n">
        <v>971.96</v>
      </c>
      <c r="L202">
        <f>H202-K202</f>
        <v/>
      </c>
    </row>
    <row r="203">
      <c r="A203" s="65" t="inlineStr">
        <is>
          <t>10.12.1</t>
        </is>
      </c>
      <c r="B203" s="66" t="inlineStr">
        <is>
          <t>10.40.05</t>
        </is>
      </c>
      <c r="C203" s="8" t="inlineStr">
        <is>
          <t>LAV.SUSP.(41X29,5CM)AZALEA CELITE/EQUIVALENTE COMPLETO</t>
        </is>
      </c>
      <c r="D203" s="66" t="inlineStr">
        <is>
          <t>SUDECAP</t>
        </is>
      </c>
      <c r="E203" s="66" t="inlineStr">
        <is>
          <t>UN</t>
        </is>
      </c>
      <c r="F203" s="67" t="n">
        <v>1</v>
      </c>
      <c r="G203" s="68">
        <f>COMPOSICOES!G1646</f>
        <v/>
      </c>
      <c r="H203" s="92">
        <f>ROUND(F203*G203, 2)</f>
        <v/>
      </c>
      <c r="K203" t="n">
        <v>667.65</v>
      </c>
      <c r="L203">
        <f>G203-K203</f>
        <v/>
      </c>
    </row>
    <row r="204">
      <c r="A204" s="65" t="inlineStr">
        <is>
          <t>10.12.2</t>
        </is>
      </c>
      <c r="B204" s="66" t="inlineStr">
        <is>
          <t>10.40.54</t>
        </is>
      </c>
      <c r="C204" s="8" t="inlineStr">
        <is>
          <t>LAVAT. CANTO LINHA IZY BRANCO REF.101 DECA/EQUIVALENTE</t>
        </is>
      </c>
      <c r="D204" s="66" t="inlineStr">
        <is>
          <t>SUDECAP</t>
        </is>
      </c>
      <c r="E204" s="66" t="inlineStr">
        <is>
          <t>UN</t>
        </is>
      </c>
      <c r="F204" s="67" t="n">
        <v>1</v>
      </c>
      <c r="G204" s="68">
        <f>COMPOSICOES!G1658</f>
        <v/>
      </c>
      <c r="H204" s="92">
        <f>ROUND(F204*G204, 2)</f>
        <v/>
      </c>
      <c r="K204" t="n">
        <v>304.31</v>
      </c>
      <c r="L204">
        <f>G204-K204</f>
        <v/>
      </c>
    </row>
    <row r="205" ht="20.1" customHeight="1">
      <c r="A205" s="60" t="inlineStr">
        <is>
          <t>10.13</t>
        </is>
      </c>
      <c r="B205" s="60" t="inlineStr">
        <is>
          <t>VASO SANITARIO</t>
        </is>
      </c>
      <c r="C205" s="90" t="n"/>
      <c r="D205" s="90" t="n"/>
      <c r="E205" s="90" t="n"/>
      <c r="F205" s="90" t="n"/>
      <c r="G205" s="91" t="n"/>
      <c r="H205" s="5">
        <f>SUM(H206,H207)</f>
        <v/>
      </c>
      <c r="K205" t="n">
        <v>1789.81</v>
      </c>
      <c r="L205">
        <f>H205-K205</f>
        <v/>
      </c>
    </row>
    <row r="206">
      <c r="A206" s="65" t="inlineStr">
        <is>
          <t>10.13.1</t>
        </is>
      </c>
      <c r="B206" s="66" t="inlineStr">
        <is>
          <t>10.41.02</t>
        </is>
      </c>
      <c r="C206" s="8" t="inlineStr">
        <is>
          <t>CONVENCIONAL BRANCA,AZALEA CELITE/EQUIVALENTE COMPLETO</t>
        </is>
      </c>
      <c r="D206" s="66" t="inlineStr">
        <is>
          <t>SUDECAP</t>
        </is>
      </c>
      <c r="E206" s="66" t="inlineStr">
        <is>
          <t>UN</t>
        </is>
      </c>
      <c r="F206" s="67" t="n">
        <v>1</v>
      </c>
      <c r="G206" s="68">
        <f>COMPOSICOES!G1678</f>
        <v/>
      </c>
      <c r="H206" s="92">
        <f>ROUND(F206*G206, 2)</f>
        <v/>
      </c>
      <c r="K206" t="n">
        <v>941.49</v>
      </c>
      <c r="L206">
        <f>G206-K206</f>
        <v/>
      </c>
    </row>
    <row r="207" ht="16.5" customHeight="1">
      <c r="A207" s="65" t="inlineStr">
        <is>
          <t>10.13.2</t>
        </is>
      </c>
      <c r="B207" s="66" t="inlineStr">
        <is>
          <t>10.41.07</t>
        </is>
      </c>
      <c r="C207" s="8" t="inlineStr">
        <is>
          <t>VASO SANITARIO ESP. DECA P510 S/ABERTURA E ASSENTO OU EQUIVALENTE</t>
        </is>
      </c>
      <c r="D207" s="66" t="inlineStr">
        <is>
          <t>SUDECAP</t>
        </is>
      </c>
      <c r="E207" s="66" t="inlineStr">
        <is>
          <t>UN</t>
        </is>
      </c>
      <c r="F207" s="67" t="n">
        <v>1</v>
      </c>
      <c r="G207" s="68">
        <f>COMPOSICOES!G1691</f>
        <v/>
      </c>
      <c r="H207" s="92">
        <f>ROUND(F207*G207, 2)</f>
        <v/>
      </c>
      <c r="K207" t="n">
        <v>848.3200000000001</v>
      </c>
      <c r="L207">
        <f>G207-K207</f>
        <v/>
      </c>
    </row>
    <row r="208" ht="20.1" customHeight="1">
      <c r="A208" s="60" t="inlineStr">
        <is>
          <t>10.14</t>
        </is>
      </c>
      <c r="B208" s="60" t="inlineStr">
        <is>
          <t>PIA E CUBA</t>
        </is>
      </c>
      <c r="C208" s="90" t="n"/>
      <c r="D208" s="90" t="n"/>
      <c r="E208" s="90" t="n"/>
      <c r="F208" s="90" t="n"/>
      <c r="G208" s="91" t="n"/>
      <c r="H208" s="5">
        <f>SUM(H209)</f>
        <v/>
      </c>
      <c r="K208" t="n">
        <v>364.32</v>
      </c>
      <c r="L208">
        <f>H208-K208</f>
        <v/>
      </c>
    </row>
    <row r="209">
      <c r="A209" s="65" t="inlineStr">
        <is>
          <t>10.14.1</t>
        </is>
      </c>
      <c r="B209" s="66" t="inlineStr">
        <is>
          <t>10.45.03</t>
        </is>
      </c>
      <c r="C209" s="8" t="inlineStr">
        <is>
          <t>CUBA EM AÇO INOX Nº1 (46X30X15CM)C/VALVULA E SIFAO</t>
        </is>
      </c>
      <c r="D209" s="66" t="inlineStr">
        <is>
          <t>SUDECAP</t>
        </is>
      </c>
      <c r="E209" s="66" t="inlineStr">
        <is>
          <t>UN</t>
        </is>
      </c>
      <c r="F209" s="67" t="n">
        <v>1</v>
      </c>
      <c r="G209" s="68">
        <f>COMPOSICOES!G1706</f>
        <v/>
      </c>
      <c r="H209" s="92">
        <f>ROUND(F209*G209, 2)</f>
        <v/>
      </c>
      <c r="K209" t="n">
        <v>364.32</v>
      </c>
      <c r="L209">
        <f>G209-K209</f>
        <v/>
      </c>
    </row>
    <row r="210" ht="20.1" customHeight="1">
      <c r="A210" s="60" t="inlineStr">
        <is>
          <t>10.15</t>
        </is>
      </c>
      <c r="B210" s="60" t="inlineStr">
        <is>
          <t>TANQUE</t>
        </is>
      </c>
      <c r="C210" s="90" t="n"/>
      <c r="D210" s="90" t="n"/>
      <c r="E210" s="90" t="n"/>
      <c r="F210" s="90" t="n"/>
      <c r="G210" s="91" t="n"/>
      <c r="H210" s="5">
        <f>SUM(H211)</f>
        <v/>
      </c>
      <c r="K210" t="n">
        <v>1211.51</v>
      </c>
      <c r="L210">
        <f>H210-K210</f>
        <v/>
      </c>
    </row>
    <row r="211">
      <c r="A211" s="65" t="inlineStr">
        <is>
          <t>10.15.1</t>
        </is>
      </c>
      <c r="B211" s="66" t="inlineStr">
        <is>
          <t>10.46.04</t>
        </is>
      </c>
      <c r="C211" s="8" t="inlineStr">
        <is>
          <t>LOUÇA BRANCA (22LTS) C/COLUNA CELITE/EQUIVALENTE COMPLETO</t>
        </is>
      </c>
      <c r="D211" s="66" t="inlineStr">
        <is>
          <t>SUDECAP</t>
        </is>
      </c>
      <c r="E211" s="66" t="inlineStr">
        <is>
          <t>UN</t>
        </is>
      </c>
      <c r="F211" s="67" t="n">
        <v>1</v>
      </c>
      <c r="G211" s="68">
        <f>COMPOSICOES!G1722</f>
        <v/>
      </c>
      <c r="H211" s="92">
        <f>ROUND(F211*G211, 2)</f>
        <v/>
      </c>
      <c r="K211" t="n">
        <v>1211.51</v>
      </c>
      <c r="L211">
        <f>G211-K211</f>
        <v/>
      </c>
    </row>
    <row r="212" ht="20.1" customHeight="1">
      <c r="A212" s="60" t="inlineStr">
        <is>
          <t>10.16</t>
        </is>
      </c>
      <c r="B212" s="60" t="inlineStr">
        <is>
          <t>COMPLEMENTO</t>
        </is>
      </c>
      <c r="C212" s="90" t="n"/>
      <c r="D212" s="90" t="n"/>
      <c r="E212" s="90" t="n"/>
      <c r="F212" s="90" t="n"/>
      <c r="G212" s="91" t="n"/>
      <c r="H212" s="5">
        <f>SUM(H213,H214,H215,H216,H217,H218,H219,H220)</f>
        <v/>
      </c>
      <c r="K212" t="n">
        <v>2509.89</v>
      </c>
      <c r="L212">
        <f>H212-K212</f>
        <v/>
      </c>
    </row>
    <row r="213">
      <c r="A213" s="65" t="inlineStr">
        <is>
          <t>10.16.1</t>
        </is>
      </c>
      <c r="B213" s="66" t="inlineStr">
        <is>
          <t>10.48.01</t>
        </is>
      </c>
      <c r="C213" s="8" t="inlineStr">
        <is>
          <t>PAPELEIRA LOUÇA BRANCA 602 CELITE/EQUIVALENTE</t>
        </is>
      </c>
      <c r="D213" s="66" t="inlineStr">
        <is>
          <t>SUDECAP</t>
        </is>
      </c>
      <c r="E213" s="66" t="inlineStr">
        <is>
          <t>UN</t>
        </is>
      </c>
      <c r="F213" s="67" t="n">
        <v>2</v>
      </c>
      <c r="G213" s="68">
        <f>COMPOSICOES!G1737</f>
        <v/>
      </c>
      <c r="H213" s="92">
        <f>ROUND(F213*G213, 2)</f>
        <v/>
      </c>
      <c r="K213" t="n">
        <v>102.63</v>
      </c>
      <c r="L213">
        <f>G213-K213</f>
        <v/>
      </c>
    </row>
    <row r="214">
      <c r="A214" s="65" t="inlineStr">
        <is>
          <t>10.16.2</t>
        </is>
      </c>
      <c r="B214" s="66" t="inlineStr">
        <is>
          <t>10.48.02</t>
        </is>
      </c>
      <c r="C214" s="8" t="inlineStr">
        <is>
          <t>PORTA TOALHA DE PAPEL CROMADO NOVOMOY OU EQUIVALENTE</t>
        </is>
      </c>
      <c r="D214" s="66" t="inlineStr">
        <is>
          <t>SUDECAP</t>
        </is>
      </c>
      <c r="E214" s="66" t="inlineStr">
        <is>
          <t>UN</t>
        </is>
      </c>
      <c r="F214" s="67" t="n">
        <v>1</v>
      </c>
      <c r="G214" s="68">
        <f>COMPOSICOES!G1749</f>
        <v/>
      </c>
      <c r="H214" s="92">
        <f>ROUND(F214*G214, 2)</f>
        <v/>
      </c>
      <c r="K214" t="n">
        <v>158.27</v>
      </c>
      <c r="L214">
        <f>G214-K214</f>
        <v/>
      </c>
    </row>
    <row r="215">
      <c r="A215" s="65" t="inlineStr">
        <is>
          <t>10.16.3</t>
        </is>
      </c>
      <c r="B215" s="66" t="inlineStr">
        <is>
          <t>10.48.05</t>
        </is>
      </c>
      <c r="C215" s="8" t="inlineStr">
        <is>
          <t>SABONETEIRA LOUÇA BRANCA REF.604 CELITE/EQUIVALENTE</t>
        </is>
      </c>
      <c r="D215" s="66" t="inlineStr">
        <is>
          <t>SUDECAP</t>
        </is>
      </c>
      <c r="E215" s="66" t="inlineStr">
        <is>
          <t>UN</t>
        </is>
      </c>
      <c r="F215" s="67" t="n">
        <v>1</v>
      </c>
      <c r="G215" s="68">
        <f>COMPOSICOES!G1764</f>
        <v/>
      </c>
      <c r="H215" s="92">
        <f>ROUND(F215*G215, 2)</f>
        <v/>
      </c>
      <c r="K215" t="n">
        <v>76.08</v>
      </c>
      <c r="L215">
        <f>G215-K215</f>
        <v/>
      </c>
    </row>
    <row r="216">
      <c r="A216" s="65" t="inlineStr">
        <is>
          <t>10.16.4</t>
        </is>
      </c>
      <c r="B216" s="66" t="inlineStr">
        <is>
          <t>10.48.09</t>
        </is>
      </c>
      <c r="C216" s="8" t="inlineStr">
        <is>
          <t>PORTA SABAO LIQUIDO REF. SG4001 COLUMBUS OU EQUIVALENTE</t>
        </is>
      </c>
      <c r="D216" s="66" t="inlineStr">
        <is>
          <t>SUDECAP</t>
        </is>
      </c>
      <c r="E216" s="66" t="inlineStr">
        <is>
          <t>UN</t>
        </is>
      </c>
      <c r="F216" s="67" t="n">
        <v>2</v>
      </c>
      <c r="G216" s="68">
        <f>COMPOSICOES!G1776</f>
        <v/>
      </c>
      <c r="H216" s="92">
        <f>ROUND(F216*G216, 2)</f>
        <v/>
      </c>
      <c r="K216" t="n">
        <v>61.2</v>
      </c>
      <c r="L216">
        <f>G216-K216</f>
        <v/>
      </c>
    </row>
    <row r="217">
      <c r="A217" s="65" t="inlineStr">
        <is>
          <t>10.16.5</t>
        </is>
      </c>
      <c r="B217" s="66" t="inlineStr">
        <is>
          <t>10.48.10</t>
        </is>
      </c>
      <c r="C217" s="8" t="inlineStr">
        <is>
          <t>CABIDE LOUÇA BRANCA 2 GANCHOS REF.610 CELITE/EQUIVALENTE</t>
        </is>
      </c>
      <c r="D217" s="66" t="inlineStr">
        <is>
          <t>SUDECAP</t>
        </is>
      </c>
      <c r="E217" s="66" t="inlineStr">
        <is>
          <t>UN</t>
        </is>
      </c>
      <c r="F217" s="67" t="n">
        <v>1</v>
      </c>
      <c r="G217" s="68">
        <f>COMPOSICOES!G1791</f>
        <v/>
      </c>
      <c r="H217" s="92">
        <f>ROUND(F217*G217, 2)</f>
        <v/>
      </c>
      <c r="K217" t="n">
        <v>52.02</v>
      </c>
      <c r="L217">
        <f>G217-K217</f>
        <v/>
      </c>
    </row>
    <row r="218">
      <c r="A218" s="65" t="inlineStr">
        <is>
          <t>10.16.6</t>
        </is>
      </c>
      <c r="B218" s="66" t="inlineStr">
        <is>
          <t>10.48.29</t>
        </is>
      </c>
      <c r="C218" s="8" t="inlineStr">
        <is>
          <t>BANCO ARTICULADO 70X45 CM FORMICA SOLIDA</t>
        </is>
      </c>
      <c r="D218" s="66" t="inlineStr">
        <is>
          <t>SUDECAP</t>
        </is>
      </c>
      <c r="E218" s="66" t="inlineStr">
        <is>
          <t>UN</t>
        </is>
      </c>
      <c r="F218" s="67" t="n">
        <v>1</v>
      </c>
      <c r="G218" s="68">
        <f>COMPOSICOES!G1803</f>
        <v/>
      </c>
      <c r="H218" s="92">
        <f>ROUND(F218*G218, 2)</f>
        <v/>
      </c>
      <c r="K218" t="n">
        <v>1597.74</v>
      </c>
      <c r="L218">
        <f>G218-K218</f>
        <v/>
      </c>
    </row>
    <row r="219" ht="16.5" customHeight="1">
      <c r="A219" s="65" t="inlineStr">
        <is>
          <t>10.16.7</t>
        </is>
      </c>
      <c r="B219" s="66" t="inlineStr">
        <is>
          <t>CPU 10.48.50</t>
        </is>
      </c>
      <c r="C219" s="8" t="inlineStr">
        <is>
          <t>FORNECIMENTO E INSTALAÇÃO DE ENGATE RÁPIDO PARA MANGUEIRA DE 1/2"</t>
        </is>
      </c>
      <c r="D219" s="66" t="inlineStr">
        <is>
          <t>Composições Próprias</t>
        </is>
      </c>
      <c r="E219" s="66" t="inlineStr">
        <is>
          <t>UN</t>
        </is>
      </c>
      <c r="F219" s="67" t="n">
        <v>4</v>
      </c>
      <c r="G219" s="68">
        <f>COMPOSICOES!G1814</f>
        <v/>
      </c>
      <c r="H219" s="92">
        <f>ROUND(F219*G219, 2)</f>
        <v/>
      </c>
      <c r="K219" t="n">
        <v>6.64</v>
      </c>
      <c r="L219">
        <f>G219-K219</f>
        <v/>
      </c>
    </row>
    <row r="220" ht="16.5" customHeight="1">
      <c r="A220" s="65" t="inlineStr">
        <is>
          <t>10.16.8</t>
        </is>
      </c>
      <c r="B220" s="66" t="inlineStr">
        <is>
          <t>89353</t>
        </is>
      </c>
      <c r="C220" s="8" t="inlineStr">
        <is>
          <t>REGISTRO DE GAVETA BRUTO, LATÃO, ROSCÁVEL, 3/4" - FORNECIMENTO E INSTALAÇÃO. AF_08/2021</t>
        </is>
      </c>
      <c r="D220" s="66" t="inlineStr">
        <is>
          <t>SINAPI</t>
        </is>
      </c>
      <c r="E220" s="66" t="inlineStr">
        <is>
          <t>UN</t>
        </is>
      </c>
      <c r="F220" s="67" t="n">
        <v>4</v>
      </c>
      <c r="G220" s="68">
        <f>COMPOSICOES!G1827</f>
        <v/>
      </c>
      <c r="H220" s="92">
        <f>ROUND(F220*G220, 2)</f>
        <v/>
      </c>
      <c r="K220" t="n">
        <v>67.89</v>
      </c>
      <c r="L220">
        <f>G220-K220</f>
        <v/>
      </c>
    </row>
    <row r="221" ht="20.1" customHeight="1">
      <c r="A221" s="60" t="inlineStr">
        <is>
          <t>10.17</t>
        </is>
      </c>
      <c r="B221" s="60" t="inlineStr">
        <is>
          <t>CAIXAS DE PASSAGEM/INSPEÇÃO E COMPLEMENTOS</t>
        </is>
      </c>
      <c r="C221" s="90" t="n"/>
      <c r="D221" s="90" t="n"/>
      <c r="E221" s="90" t="n"/>
      <c r="F221" s="90" t="n"/>
      <c r="G221" s="91" t="n"/>
      <c r="H221" s="5">
        <f>SUM(H222,H223,H224)</f>
        <v/>
      </c>
      <c r="K221" t="n">
        <v>3697.09</v>
      </c>
      <c r="L221">
        <f>H221-K221</f>
        <v/>
      </c>
    </row>
    <row r="222" ht="16.5" customHeight="1">
      <c r="A222" s="65" t="inlineStr">
        <is>
          <t>10.17.1</t>
        </is>
      </c>
      <c r="B222" s="66" t="inlineStr">
        <is>
          <t>10.71.06</t>
        </is>
      </c>
      <c r="C222" s="8" t="inlineStr">
        <is>
          <t>CX PASSAGEM INSPEÇÃO PRÉ FABRICADA CONCRETO 0,4X0,4X0,4 (CXLXH) DRENAGEM ADPT REF 97896</t>
        </is>
      </c>
      <c r="D222" s="66" t="inlineStr">
        <is>
          <t>SUDECAP</t>
        </is>
      </c>
      <c r="E222" s="66" t="inlineStr">
        <is>
          <t>UN</t>
        </is>
      </c>
      <c r="F222" s="67" t="n">
        <v>4</v>
      </c>
      <c r="G222" s="68">
        <f>COMPOSICOES!G1846</f>
        <v/>
      </c>
      <c r="H222" s="92">
        <f>ROUND(F222*G222, 2)</f>
        <v/>
      </c>
      <c r="K222" t="n">
        <v>109.4</v>
      </c>
      <c r="L222">
        <f>G222-K222</f>
        <v/>
      </c>
    </row>
    <row r="223" ht="41.25" customHeight="1">
      <c r="A223" s="65" t="inlineStr">
        <is>
          <t>10.17.2</t>
        </is>
      </c>
      <c r="B223" s="66" t="inlineStr">
        <is>
          <t>ED-49912</t>
        </is>
      </c>
      <c r="C223" s="8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D223" s="66" t="inlineStr">
        <is>
          <t>SETOP</t>
        </is>
      </c>
      <c r="E223" s="66" t="inlineStr">
        <is>
          <t>un</t>
        </is>
      </c>
      <c r="F223" s="67" t="n">
        <v>3</v>
      </c>
      <c r="G223" s="68">
        <f>COMPOSICOES!G1864</f>
        <v/>
      </c>
      <c r="H223" s="92">
        <f>ROUND(F223*G223, 2)</f>
        <v/>
      </c>
      <c r="K223" t="n">
        <v>762.5599999999999</v>
      </c>
      <c r="L223">
        <f>G223-K223</f>
        <v/>
      </c>
    </row>
    <row r="224" ht="41.25" customHeight="1">
      <c r="A224" s="65" t="inlineStr">
        <is>
          <t>10.17.3</t>
        </is>
      </c>
      <c r="B224" s="66" t="inlineStr">
        <is>
          <t>ED-49915</t>
        </is>
      </c>
      <c r="C224" s="8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D224" s="66" t="inlineStr">
        <is>
          <t>SETOP</t>
        </is>
      </c>
      <c r="E224" s="66" t="inlineStr">
        <is>
          <t>un</t>
        </is>
      </c>
      <c r="F224" s="67" t="n">
        <v>1</v>
      </c>
      <c r="G224" s="68">
        <f>COMPOSICOES!G1882</f>
        <v/>
      </c>
      <c r="H224" s="92">
        <f>ROUND(F224*G224, 2)</f>
        <v/>
      </c>
      <c r="K224" t="n">
        <v>971.8099999999999</v>
      </c>
      <c r="L224">
        <f>G224-K224</f>
        <v/>
      </c>
    </row>
    <row r="225" ht="20.1" customHeight="1">
      <c r="A225" s="60" t="inlineStr">
        <is>
          <t>10.18</t>
        </is>
      </c>
      <c r="B225" s="60" t="inlineStr">
        <is>
          <t>PREVENÇAO E COMBATE A INCENDIO</t>
        </is>
      </c>
      <c r="C225" s="90" t="n"/>
      <c r="D225" s="90" t="n"/>
      <c r="E225" s="90" t="n"/>
      <c r="F225" s="90" t="n"/>
      <c r="G225" s="91" t="n"/>
      <c r="H225" s="5">
        <f>SUM(H226,H227,H228)</f>
        <v/>
      </c>
      <c r="K225" t="n">
        <v>473.69</v>
      </c>
      <c r="L225">
        <f>H225-K225</f>
        <v/>
      </c>
    </row>
    <row r="226">
      <c r="A226" s="65" t="inlineStr">
        <is>
          <t>10.18.1</t>
        </is>
      </c>
      <c r="B226" s="66" t="inlineStr">
        <is>
          <t>10.90.03</t>
        </is>
      </c>
      <c r="C226" s="8" t="inlineStr">
        <is>
          <t>EXTINTOR DE INCENDIO  TIPO PO QUIMICO - 6KG</t>
        </is>
      </c>
      <c r="D226" s="66" t="inlineStr">
        <is>
          <t>SUDECAP</t>
        </is>
      </c>
      <c r="E226" s="66" t="inlineStr">
        <is>
          <t>UN</t>
        </is>
      </c>
      <c r="F226" s="67" t="n">
        <v>2</v>
      </c>
      <c r="G226" s="68">
        <f>COMPOSICOES!G1894</f>
        <v/>
      </c>
      <c r="H226" s="92">
        <f>ROUND(F226*G226, 2)</f>
        <v/>
      </c>
      <c r="K226" t="n">
        <v>201.8</v>
      </c>
      <c r="L226">
        <f>G226-K226</f>
        <v/>
      </c>
    </row>
    <row r="227" ht="16.5" customHeight="1">
      <c r="A227" s="65" t="inlineStr">
        <is>
          <t>10.18.2</t>
        </is>
      </c>
      <c r="B227" s="66" t="inlineStr">
        <is>
          <t>ED-50199</t>
        </is>
      </c>
      <c r="C227" s="8" t="inlineStr">
        <is>
          <t>PLACA FOTOLUMINESCENTE PARA SINALIZAÇÃO DE EMERGÊNCIA, TIPO "E5", DIMENSÃO (300X300)MM, INCLUSIVE FIXAÇÃO</t>
        </is>
      </c>
      <c r="D227" s="66" t="inlineStr">
        <is>
          <t>SETOP</t>
        </is>
      </c>
      <c r="E227" s="66" t="inlineStr">
        <is>
          <t>un</t>
        </is>
      </c>
      <c r="F227" s="67" t="n">
        <v>2</v>
      </c>
      <c r="G227" s="68">
        <f>COMPOSICOES!G1906</f>
        <v/>
      </c>
      <c r="H227" s="92">
        <f>ROUND(F227*G227, 2)</f>
        <v/>
      </c>
      <c r="K227" t="n">
        <v>22.08</v>
      </c>
      <c r="L227">
        <f>G227-K227</f>
        <v/>
      </c>
    </row>
    <row r="228" ht="16.5" customHeight="1">
      <c r="A228" s="65" t="inlineStr">
        <is>
          <t>10.18.3</t>
        </is>
      </c>
      <c r="B228" s="66" t="inlineStr">
        <is>
          <t>ED-50205</t>
        </is>
      </c>
      <c r="C228" s="8" t="inlineStr">
        <is>
          <t>PLACA FOTOLUMINESCENTE PARA SINALIZAÇÃO DE EMERGÊNCIA, TIPO "S12", DIMENSÃO (380X190)MM, INCLUSIVE FIXAÇÃO</t>
        </is>
      </c>
      <c r="D228" s="66" t="inlineStr">
        <is>
          <t>SETOP</t>
        </is>
      </c>
      <c r="E228" s="66" t="inlineStr">
        <is>
          <t>un</t>
        </is>
      </c>
      <c r="F228" s="67" t="n">
        <v>1</v>
      </c>
      <c r="G228" s="68">
        <f>COMPOSICOES!G1918</f>
        <v/>
      </c>
      <c r="H228" s="92">
        <f>ROUND(F228*G228, 2)</f>
        <v/>
      </c>
      <c r="K228" t="n">
        <v>25.93</v>
      </c>
      <c r="L228">
        <f>G228-K228</f>
        <v/>
      </c>
    </row>
    <row r="229" ht="20.1" customHeight="1">
      <c r="A229" s="60" t="inlineStr">
        <is>
          <t>11</t>
        </is>
      </c>
      <c r="B229" s="60" t="inlineStr">
        <is>
          <t>INSTALAÇAO ELETRICA E TELEFONICA</t>
        </is>
      </c>
      <c r="C229" s="90" t="n"/>
      <c r="D229" s="90" t="n"/>
      <c r="E229" s="90" t="n"/>
      <c r="F229" s="90" t="n"/>
      <c r="G229" s="91" t="n"/>
      <c r="H229" s="5">
        <f>SUM(H230,H234,H236,H243,H245,H248,H253,H259,H261,H263,H266,H268,H270,H272,H275,H277,H279,H297)</f>
        <v/>
      </c>
      <c r="K229" t="n">
        <v>47967.5</v>
      </c>
      <c r="L229">
        <f>H229-K229</f>
        <v/>
      </c>
    </row>
    <row r="230" ht="20.1" customHeight="1">
      <c r="A230" s="60" t="inlineStr">
        <is>
          <t>11.1</t>
        </is>
      </c>
      <c r="B230" s="60" t="inlineStr">
        <is>
          <t>ELETRODUTO PVC RIGIDO, ROSCA, INCLUSIVE CONEXOES</t>
        </is>
      </c>
      <c r="C230" s="90" t="n"/>
      <c r="D230" s="90" t="n"/>
      <c r="E230" s="90" t="n"/>
      <c r="F230" s="90" t="n"/>
      <c r="G230" s="91" t="n"/>
      <c r="H230" s="5">
        <f>SUM(H231,H232,H233)</f>
        <v/>
      </c>
      <c r="K230" t="n">
        <v>6797.06</v>
      </c>
      <c r="L230">
        <f>H230-K230</f>
        <v/>
      </c>
    </row>
    <row r="231">
      <c r="A231" s="65" t="inlineStr">
        <is>
          <t>11.1.1</t>
        </is>
      </c>
      <c r="B231" s="66" t="inlineStr">
        <is>
          <t>11.01.02</t>
        </is>
      </c>
      <c r="C231" s="8" t="inlineStr">
        <is>
          <t>D= 3/4"</t>
        </is>
      </c>
      <c r="D231" s="66" t="inlineStr">
        <is>
          <t>SUDECAP</t>
        </is>
      </c>
      <c r="E231" s="66" t="inlineStr">
        <is>
          <t>M</t>
        </is>
      </c>
      <c r="F231" s="67" t="n">
        <v>45.2</v>
      </c>
      <c r="G231" s="68">
        <f>COMPOSICOES!G1930</f>
        <v/>
      </c>
      <c r="H231" s="92">
        <f>ROUND(F231*G231, 2)</f>
        <v/>
      </c>
      <c r="K231" t="n">
        <v>11.84</v>
      </c>
      <c r="L231">
        <f>G231-K231</f>
        <v/>
      </c>
    </row>
    <row r="232">
      <c r="A232" s="65" t="inlineStr">
        <is>
          <t>11.1.2</t>
        </is>
      </c>
      <c r="B232" s="66" t="inlineStr">
        <is>
          <t>11.01.03</t>
        </is>
      </c>
      <c r="C232" s="8" t="inlineStr">
        <is>
          <t>D= 1"</t>
        </is>
      </c>
      <c r="D232" s="66" t="inlineStr">
        <is>
          <t>SUDECAP</t>
        </is>
      </c>
      <c r="E232" s="66" t="inlineStr">
        <is>
          <t>M</t>
        </is>
      </c>
      <c r="F232" s="67" t="n">
        <v>135.6</v>
      </c>
      <c r="G232" s="68">
        <f>COMPOSICOES!G1942</f>
        <v/>
      </c>
      <c r="H232" s="92">
        <f>ROUND(F232*G232, 2)</f>
        <v/>
      </c>
      <c r="K232" t="n">
        <v>19.46</v>
      </c>
      <c r="L232">
        <f>G232-K232</f>
        <v/>
      </c>
    </row>
    <row r="233">
      <c r="A233" s="65" t="inlineStr">
        <is>
          <t>11.1.3</t>
        </is>
      </c>
      <c r="B233" s="66" t="inlineStr">
        <is>
          <t>11.01.04</t>
        </is>
      </c>
      <c r="C233" s="8" t="inlineStr">
        <is>
          <t>D= 1 1/4"</t>
        </is>
      </c>
      <c r="D233" s="66" t="inlineStr">
        <is>
          <t>SUDECAP</t>
        </is>
      </c>
      <c r="E233" s="66" t="inlineStr">
        <is>
          <t>M</t>
        </is>
      </c>
      <c r="F233" s="67" t="n">
        <v>150.9</v>
      </c>
      <c r="G233" s="68">
        <f>COMPOSICOES!G1954</f>
        <v/>
      </c>
      <c r="H233" s="92">
        <f>ROUND(F233*G233, 2)</f>
        <v/>
      </c>
      <c r="K233" t="n">
        <v>24.01</v>
      </c>
      <c r="L233">
        <f>G233-K233</f>
        <v/>
      </c>
    </row>
    <row r="234" ht="20.1" customHeight="1">
      <c r="A234" s="60" t="inlineStr">
        <is>
          <t>11.2</t>
        </is>
      </c>
      <c r="B234" s="60" t="inlineStr">
        <is>
          <t>ELETRODUTO GALV. À QUENTE, PESADO, ABNT NBR 5598 OU EQUIVALENTE, INCL. CONEXOES</t>
        </is>
      </c>
      <c r="C234" s="90" t="n"/>
      <c r="D234" s="90" t="n"/>
      <c r="E234" s="90" t="n"/>
      <c r="F234" s="90" t="n"/>
      <c r="G234" s="91" t="n"/>
      <c r="H234" s="5">
        <f>SUM(H235)</f>
        <v/>
      </c>
      <c r="K234" t="n">
        <v>312.78</v>
      </c>
      <c r="L234">
        <f>H234-K234</f>
        <v/>
      </c>
    </row>
    <row r="235">
      <c r="A235" s="65" t="inlineStr">
        <is>
          <t>11.2.1</t>
        </is>
      </c>
      <c r="B235" s="66" t="inlineStr">
        <is>
          <t>11.05.04</t>
        </is>
      </c>
      <c r="C235" s="8" t="inlineStr">
        <is>
          <t>D= 1 1/4"</t>
        </is>
      </c>
      <c r="D235" s="66" t="inlineStr">
        <is>
          <t>SUDECAP</t>
        </is>
      </c>
      <c r="E235" s="66" t="inlineStr">
        <is>
          <t>M</t>
        </is>
      </c>
      <c r="F235" s="67" t="n">
        <v>6</v>
      </c>
      <c r="G235" s="68">
        <f>COMPOSICOES!G1966</f>
        <v/>
      </c>
      <c r="H235" s="92">
        <f>ROUND(F235*G235, 2)</f>
        <v/>
      </c>
      <c r="K235" t="n">
        <v>52.13</v>
      </c>
      <c r="L235">
        <f>G235-K235</f>
        <v/>
      </c>
    </row>
    <row r="236" ht="20.1" customHeight="1">
      <c r="A236" s="60" t="inlineStr">
        <is>
          <t>11.3</t>
        </is>
      </c>
      <c r="B236" s="60" t="inlineStr">
        <is>
          <t>CAIXA E ACESSORIOS</t>
        </is>
      </c>
      <c r="C236" s="90" t="n"/>
      <c r="D236" s="90" t="n"/>
      <c r="E236" s="90" t="n"/>
      <c r="F236" s="90" t="n"/>
      <c r="G236" s="91" t="n"/>
      <c r="H236" s="5">
        <f>SUM(H237,H238,H239,H240,H241,H242)</f>
        <v/>
      </c>
      <c r="K236" t="n">
        <v>3644.87</v>
      </c>
      <c r="L236">
        <f>H236-K236</f>
        <v/>
      </c>
    </row>
    <row r="237">
      <c r="A237" s="65" t="inlineStr">
        <is>
          <t>11.3.1</t>
        </is>
      </c>
      <c r="B237" s="66" t="inlineStr">
        <is>
          <t>11.14.04</t>
        </is>
      </c>
      <c r="C237" s="8" t="inlineStr">
        <is>
          <t>DE PASSAGEM, EMBUTIR 230X230X102MM CPE-20 OU EQUIVALENTE</t>
        </is>
      </c>
      <c r="D237" s="66" t="inlineStr">
        <is>
          <t>SUDECAP</t>
        </is>
      </c>
      <c r="E237" s="66" t="inlineStr">
        <is>
          <t>UN</t>
        </is>
      </c>
      <c r="F237" s="67" t="n">
        <v>10</v>
      </c>
      <c r="G237" s="68">
        <f>COMPOSICOES!G1978</f>
        <v/>
      </c>
      <c r="H237" s="92">
        <f>ROUND(F237*G237, 2)</f>
        <v/>
      </c>
      <c r="K237" t="n">
        <v>77.79000000000001</v>
      </c>
      <c r="L237">
        <f>G237-K237</f>
        <v/>
      </c>
    </row>
    <row r="238" ht="16.5" customHeight="1">
      <c r="A238" s="65" t="inlineStr">
        <is>
          <t>11.3.2</t>
        </is>
      </c>
      <c r="B238" s="66" t="inlineStr">
        <is>
          <t>11.14.20</t>
        </is>
      </c>
      <c r="C238" s="8" t="inlineStr">
        <is>
          <t>CAIXA DE PASSAGEM EM PVC 4"X2" PRETA P/ELETRODUTO ROSCÁVEL/SOLDÁVEL</t>
        </is>
      </c>
      <c r="D238" s="66" t="inlineStr">
        <is>
          <t>SUDECAP</t>
        </is>
      </c>
      <c r="E238" s="66" t="inlineStr">
        <is>
          <t>UN</t>
        </is>
      </c>
      <c r="F238" s="67" t="n">
        <v>31</v>
      </c>
      <c r="G238" s="68">
        <f>COMPOSICOES!G1990</f>
        <v/>
      </c>
      <c r="H238" s="92">
        <f>ROUND(F238*G238, 2)</f>
        <v/>
      </c>
      <c r="K238" t="n">
        <v>9.51</v>
      </c>
      <c r="L238">
        <f>G238-K238</f>
        <v/>
      </c>
    </row>
    <row r="239">
      <c r="A239" s="65" t="inlineStr">
        <is>
          <t>11.3.3</t>
        </is>
      </c>
      <c r="B239" s="66" t="inlineStr">
        <is>
          <t>11.14.37</t>
        </is>
      </c>
      <c r="C239" s="8" t="inlineStr">
        <is>
          <t>TIPO 1, 30X30X40CM C/FUNDO DE BRITA E TAMPA CONCR.</t>
        </is>
      </c>
      <c r="D239" s="66" t="inlineStr">
        <is>
          <t>SUDECAP</t>
        </is>
      </c>
      <c r="E239" s="66" t="inlineStr">
        <is>
          <t>UN</t>
        </is>
      </c>
      <c r="F239" s="67" t="n">
        <v>6</v>
      </c>
      <c r="G239" s="68">
        <f>COMPOSICOES!G2009</f>
        <v/>
      </c>
      <c r="H239" s="92">
        <f>ROUND(F239*G239, 2)</f>
        <v/>
      </c>
      <c r="K239" t="n">
        <v>302.49</v>
      </c>
      <c r="L239">
        <f>G239-K239</f>
        <v/>
      </c>
    </row>
    <row r="240">
      <c r="A240" s="65" t="inlineStr">
        <is>
          <t>11.3.4</t>
        </is>
      </c>
      <c r="B240" s="66" t="inlineStr">
        <is>
          <t>11.14.40</t>
        </is>
      </c>
      <c r="C240" s="8" t="inlineStr">
        <is>
          <t>25X25X50CM C/ FUNDO DE BRITA E TAMPA DE CONCRETO</t>
        </is>
      </c>
      <c r="D240" s="66" t="inlineStr">
        <is>
          <t>SUDECAP</t>
        </is>
      </c>
      <c r="E240" s="66" t="inlineStr">
        <is>
          <t>UN</t>
        </is>
      </c>
      <c r="F240" s="67" t="n">
        <v>1</v>
      </c>
      <c r="G240" s="68">
        <f>COMPOSICOES!G2036</f>
        <v/>
      </c>
      <c r="H240" s="92">
        <f>ROUND(F240*G240, 2)</f>
        <v/>
      </c>
      <c r="K240" t="n">
        <v>435.96</v>
      </c>
      <c r="L240">
        <f>G240-K240</f>
        <v/>
      </c>
    </row>
    <row r="241" ht="16.5" customHeight="1">
      <c r="A241" s="65" t="inlineStr">
        <is>
          <t>11.3.5</t>
        </is>
      </c>
      <c r="B241" s="66" t="inlineStr">
        <is>
          <t>CPU 11.14.90</t>
        </is>
      </c>
      <c r="C241" s="8" t="inlineStr">
        <is>
          <t>CABEÇOTE DE ALUMÍNIO PARA POSTE, DIÂMETRO 1.1/ 4", EXCLUSIVE ELETRODUTO, INCLUSIVE INSTALAÇÃO [REF: SETOP-ED49064]</t>
        </is>
      </c>
      <c r="D241" s="66" t="inlineStr">
        <is>
          <t>Composições Próprias</t>
        </is>
      </c>
      <c r="E241" s="66" t="inlineStr">
        <is>
          <t>UN</t>
        </is>
      </c>
      <c r="F241" s="67" t="n">
        <v>2</v>
      </c>
      <c r="G241" s="68">
        <f>COMPOSICOES!G2048</f>
        <v/>
      </c>
      <c r="H241" s="92">
        <f>ROUND(F241*G241, 2)</f>
        <v/>
      </c>
      <c r="K241" t="n">
        <v>6.85</v>
      </c>
      <c r="L241">
        <f>G241-K241</f>
        <v/>
      </c>
    </row>
    <row r="242" ht="16.5" customHeight="1">
      <c r="A242" s="65" t="inlineStr">
        <is>
          <t>11.3.6</t>
        </is>
      </c>
      <c r="B242" s="66" t="inlineStr">
        <is>
          <t>CPU 11.14.91</t>
        </is>
      </c>
      <c r="C242" s="8" t="inlineStr">
        <is>
          <t>FORNECIMENTO E INSTALAÇÃO DE CURVA 90º EM AÇO GALVANIZADO 40 MM (1 1/4")</t>
        </is>
      </c>
      <c r="D242" s="66" t="inlineStr">
        <is>
          <t>Composições Próprias</t>
        </is>
      </c>
      <c r="E242" s="66" t="inlineStr">
        <is>
          <t>UN</t>
        </is>
      </c>
      <c r="F242" s="67" t="n">
        <v>4</v>
      </c>
      <c r="G242" s="68">
        <f>COMPOSICOES!G2060</f>
        <v/>
      </c>
      <c r="H242" s="92">
        <f>ROUND(F242*G242, 2)</f>
        <v/>
      </c>
      <c r="K242" t="n">
        <v>76.89</v>
      </c>
      <c r="L242">
        <f>G242-K242</f>
        <v/>
      </c>
    </row>
    <row r="243" ht="20.1" customHeight="1">
      <c r="A243" s="60" t="inlineStr">
        <is>
          <t>11.4</t>
        </is>
      </c>
      <c r="B243" s="60" t="inlineStr">
        <is>
          <t>QUADRO DISTRIBUIÇAO DE CIRCUITOS</t>
        </is>
      </c>
      <c r="C243" s="90" t="n"/>
      <c r="D243" s="90" t="n"/>
      <c r="E243" s="90" t="n"/>
      <c r="F243" s="90" t="n"/>
      <c r="G243" s="91" t="n"/>
      <c r="H243" s="5">
        <f>SUM(H244)</f>
        <v/>
      </c>
      <c r="K243" t="n">
        <v>1755.15</v>
      </c>
      <c r="L243">
        <f>H243-K243</f>
        <v/>
      </c>
    </row>
    <row r="244" ht="16.5" customHeight="1">
      <c r="A244" s="65" t="inlineStr">
        <is>
          <t>11.4.1</t>
        </is>
      </c>
      <c r="B244" s="66" t="inlineStr">
        <is>
          <t>CPU 11.15.90</t>
        </is>
      </c>
      <c r="C244" s="8" t="inlineStr">
        <is>
          <t>FORNECIMENTO E INSTALAÇÃO DE QUADRO DE DISTRIBUIÇÃO - CONFORME PROJETO ELÉTRICO</t>
        </is>
      </c>
      <c r="D244" s="66" t="inlineStr">
        <is>
          <t>Composições Próprias</t>
        </is>
      </c>
      <c r="E244" s="66" t="inlineStr">
        <is>
          <t>UN</t>
        </is>
      </c>
      <c r="F244" s="67" t="n">
        <v>1</v>
      </c>
      <c r="G244" s="68">
        <f>COMPOSICOES!G2071</f>
        <v/>
      </c>
      <c r="H244" s="92">
        <f>ROUND(F244*G244, 2)</f>
        <v/>
      </c>
      <c r="K244" t="n">
        <v>1755.15</v>
      </c>
      <c r="L244">
        <f>G244-K244</f>
        <v/>
      </c>
    </row>
    <row r="245" ht="20.1" customHeight="1">
      <c r="A245" s="60" t="inlineStr">
        <is>
          <t>11.5</t>
        </is>
      </c>
      <c r="B245" s="60" t="inlineStr">
        <is>
          <t>CHAVE/FUSIVEL/RELE FOTOELETR. TECNOWATT OU EQUIVALENTE</t>
        </is>
      </c>
      <c r="C245" s="90" t="n"/>
      <c r="D245" s="90" t="n"/>
      <c r="E245" s="90" t="n"/>
      <c r="F245" s="90" t="n"/>
      <c r="G245" s="91" t="n"/>
      <c r="H245" s="5">
        <f>SUM(H246,H247)</f>
        <v/>
      </c>
      <c r="K245" t="n">
        <v>509.16</v>
      </c>
      <c r="L245">
        <f>H245-K245</f>
        <v/>
      </c>
    </row>
    <row r="246">
      <c r="A246" s="65" t="inlineStr">
        <is>
          <t>11.5.1</t>
        </is>
      </c>
      <c r="B246" s="66" t="inlineStr">
        <is>
          <t>11.22.01</t>
        </is>
      </c>
      <c r="C246" s="8" t="inlineStr">
        <is>
          <t>RELE FOTOELETRICO 1200VA RM-10 - 120V OU EQUIVALENTE</t>
        </is>
      </c>
      <c r="D246" s="66" t="inlineStr">
        <is>
          <t>SUDECAP</t>
        </is>
      </c>
      <c r="E246" s="66" t="inlineStr">
        <is>
          <t>UN</t>
        </is>
      </c>
      <c r="F246" s="67" t="n">
        <v>6</v>
      </c>
      <c r="G246" s="68">
        <f>COMPOSICOES!G2083</f>
        <v/>
      </c>
      <c r="H246" s="92">
        <f>ROUND(F246*G246, 2)</f>
        <v/>
      </c>
      <c r="K246" t="n">
        <v>61.8</v>
      </c>
      <c r="L246">
        <f>G246-K246</f>
        <v/>
      </c>
    </row>
    <row r="247">
      <c r="A247" s="65" t="inlineStr">
        <is>
          <t>11.5.2</t>
        </is>
      </c>
      <c r="B247" s="66" t="inlineStr">
        <is>
          <t>11.22.03</t>
        </is>
      </c>
      <c r="C247" s="8" t="inlineStr">
        <is>
          <t>BASE P/ RELE FOTOELETRICO</t>
        </is>
      </c>
      <c r="D247" s="66" t="inlineStr">
        <is>
          <t>SUDECAP</t>
        </is>
      </c>
      <c r="E247" s="66" t="inlineStr">
        <is>
          <t>UN</t>
        </is>
      </c>
      <c r="F247" s="67" t="n">
        <v>6</v>
      </c>
      <c r="G247" s="68">
        <f>COMPOSICOES!G2095</f>
        <v/>
      </c>
      <c r="H247" s="92">
        <f>ROUND(F247*G247, 2)</f>
        <v/>
      </c>
      <c r="K247" t="n">
        <v>23.06</v>
      </c>
      <c r="L247">
        <f>G247-K247</f>
        <v/>
      </c>
    </row>
    <row r="248" ht="20.1" customHeight="1">
      <c r="A248" s="60" t="inlineStr">
        <is>
          <t>11.6</t>
        </is>
      </c>
      <c r="B248" s="60" t="inlineStr">
        <is>
          <t>CABO FLEXÍVEL NÃO HALOGÊNO</t>
        </is>
      </c>
      <c r="C248" s="90" t="n"/>
      <c r="D248" s="90" t="n"/>
      <c r="E248" s="90" t="n"/>
      <c r="F248" s="90" t="n"/>
      <c r="G248" s="91" t="n"/>
      <c r="H248" s="5">
        <f>SUM(H249,H250,H251,H252)</f>
        <v/>
      </c>
      <c r="K248" t="n">
        <v>6184.04</v>
      </c>
      <c r="L248">
        <f>H248-K248</f>
        <v/>
      </c>
    </row>
    <row r="249">
      <c r="A249" s="65" t="inlineStr">
        <is>
          <t>11.6.1</t>
        </is>
      </c>
      <c r="B249" s="66" t="inlineStr">
        <is>
          <t>11.24.05</t>
        </is>
      </c>
      <c r="C249" s="8" t="inlineStr">
        <is>
          <t>#   2,5 MM2, ISOLAMENTO 750V</t>
        </is>
      </c>
      <c r="D249" s="66" t="inlineStr">
        <is>
          <t>SUDECAP</t>
        </is>
      </c>
      <c r="E249" s="66" t="inlineStr">
        <is>
          <t>M</t>
        </is>
      </c>
      <c r="F249" s="67" t="n">
        <v>274.1</v>
      </c>
      <c r="G249" s="68">
        <f>COMPOSICOES!G2107</f>
        <v/>
      </c>
      <c r="H249" s="92">
        <f>ROUND(F249*G249, 2)</f>
        <v/>
      </c>
      <c r="K249" t="n">
        <v>3.63</v>
      </c>
      <c r="L249">
        <f>G249-K249</f>
        <v/>
      </c>
    </row>
    <row r="250">
      <c r="A250" s="65" t="inlineStr">
        <is>
          <t>11.6.2</t>
        </is>
      </c>
      <c r="B250" s="66" t="inlineStr">
        <is>
          <t>11.24.07</t>
        </is>
      </c>
      <c r="C250" s="8" t="inlineStr">
        <is>
          <t>#   6,0 MM2, ISOLAMENTO 750V</t>
        </is>
      </c>
      <c r="D250" s="66" t="inlineStr">
        <is>
          <t>SUDECAP</t>
        </is>
      </c>
      <c r="E250" s="66" t="inlineStr">
        <is>
          <t>M</t>
        </is>
      </c>
      <c r="F250" s="67" t="n">
        <v>35.1</v>
      </c>
      <c r="G250" s="68">
        <f>COMPOSICOES!G2119</f>
        <v/>
      </c>
      <c r="H250" s="92">
        <f>ROUND(F250*G250, 2)</f>
        <v/>
      </c>
      <c r="K250" t="n">
        <v>7.33</v>
      </c>
      <c r="L250">
        <f>G250-K250</f>
        <v/>
      </c>
    </row>
    <row r="251">
      <c r="A251" s="65" t="inlineStr">
        <is>
          <t>11.6.3</t>
        </is>
      </c>
      <c r="B251" s="66" t="inlineStr">
        <is>
          <t>11.24.41</t>
        </is>
      </c>
      <c r="C251" s="8" t="inlineStr">
        <is>
          <t>C/1 CONDUTOR # 1 X   2,5 MM2, ISOLAMENTO 1KV</t>
        </is>
      </c>
      <c r="D251" s="66" t="inlineStr">
        <is>
          <t>SUDECAP</t>
        </is>
      </c>
      <c r="E251" s="66" t="inlineStr">
        <is>
          <t>M</t>
        </is>
      </c>
      <c r="F251" s="67" t="n">
        <v>476.7</v>
      </c>
      <c r="G251" s="68">
        <f>COMPOSICOES!G2131</f>
        <v/>
      </c>
      <c r="H251" s="92">
        <f>ROUND(F251*G251, 2)</f>
        <v/>
      </c>
      <c r="K251" t="n">
        <v>3.4</v>
      </c>
      <c r="L251">
        <f>G251-K251</f>
        <v/>
      </c>
    </row>
    <row r="252">
      <c r="A252" s="65" t="inlineStr">
        <is>
          <t>11.6.4</t>
        </is>
      </c>
      <c r="B252" s="66" t="inlineStr">
        <is>
          <t>11.24.45</t>
        </is>
      </c>
      <c r="C252" s="8" t="inlineStr">
        <is>
          <t>C/1 CONDUTOR # 1 X  16,0 MM2, ISOLAMENTO 1KV</t>
        </is>
      </c>
      <c r="D252" s="66" t="inlineStr">
        <is>
          <t>SUDECAP</t>
        </is>
      </c>
      <c r="E252" s="66" t="inlineStr">
        <is>
          <t>M</t>
        </is>
      </c>
      <c r="F252" s="67" t="n">
        <v>213.2</v>
      </c>
      <c r="G252" s="68">
        <f>COMPOSICOES!G2143</f>
        <v/>
      </c>
      <c r="H252" s="92">
        <f>ROUND(F252*G252, 2)</f>
        <v/>
      </c>
      <c r="K252" t="n">
        <v>15.53</v>
      </c>
      <c r="L252">
        <f>G252-K252</f>
        <v/>
      </c>
    </row>
    <row r="253" ht="20.1" customHeight="1">
      <c r="A253" s="60" t="inlineStr">
        <is>
          <t>11.7</t>
        </is>
      </c>
      <c r="B253" s="60" t="inlineStr">
        <is>
          <t>INTERRUPTOR, TOMADA E ACESS. SILENTOQUE PIAL/EQUIVALENTE</t>
        </is>
      </c>
      <c r="C253" s="90" t="n"/>
      <c r="D253" s="90" t="n"/>
      <c r="E253" s="90" t="n"/>
      <c r="F253" s="90" t="n"/>
      <c r="G253" s="91" t="n"/>
      <c r="H253" s="5">
        <f>SUM(H254,H255,H256,H257,H258)</f>
        <v/>
      </c>
      <c r="K253" t="n">
        <v>301.5</v>
      </c>
      <c r="L253">
        <f>H253-K253</f>
        <v/>
      </c>
    </row>
    <row r="254">
      <c r="A254" s="65" t="inlineStr">
        <is>
          <t>11.7.1</t>
        </is>
      </c>
      <c r="B254" s="66" t="inlineStr">
        <is>
          <t>11.30.13</t>
        </is>
      </c>
      <c r="C254" s="8" t="inlineStr">
        <is>
          <t>INTERRUPTOR SIMPLES  10A/250V R.1000 SEM PLACA OU EQUIVALENTE</t>
        </is>
      </c>
      <c r="D254" s="66" t="inlineStr">
        <is>
          <t>SUDECAP</t>
        </is>
      </c>
      <c r="E254" s="66" t="inlineStr">
        <is>
          <t>UN</t>
        </is>
      </c>
      <c r="F254" s="67" t="n">
        <v>2</v>
      </c>
      <c r="G254" s="68">
        <f>COMPOSICOES!G2155</f>
        <v/>
      </c>
      <c r="H254" s="92">
        <f>ROUND(F254*G254, 2)</f>
        <v/>
      </c>
      <c r="K254" t="n">
        <v>16.93</v>
      </c>
      <c r="L254">
        <f>G254-K254</f>
        <v/>
      </c>
    </row>
    <row r="255" ht="16.5" customHeight="1">
      <c r="A255" s="65" t="inlineStr">
        <is>
          <t>11.7.2</t>
        </is>
      </c>
      <c r="B255" s="66" t="inlineStr">
        <is>
          <t>11.30.22</t>
        </is>
      </c>
      <c r="C255" s="8" t="inlineStr">
        <is>
          <t>TOMADA 2P+T 10A-250V, S/ PLACA REF.685044 P.LEGRAN OU EQUIVALENTE</t>
        </is>
      </c>
      <c r="D255" s="66" t="inlineStr">
        <is>
          <t>SUDECAP</t>
        </is>
      </c>
      <c r="E255" s="66" t="inlineStr">
        <is>
          <t>UN</t>
        </is>
      </c>
      <c r="F255" s="67" t="n">
        <v>6</v>
      </c>
      <c r="G255" s="68">
        <f>COMPOSICOES!G2167</f>
        <v/>
      </c>
      <c r="H255" s="92">
        <f>ROUND(F255*G255, 2)</f>
        <v/>
      </c>
      <c r="K255" t="n">
        <v>16.79</v>
      </c>
      <c r="L255">
        <f>G255-K255</f>
        <v/>
      </c>
    </row>
    <row r="256" ht="16.5" customHeight="1">
      <c r="A256" s="65" t="inlineStr">
        <is>
          <t>11.7.3</t>
        </is>
      </c>
      <c r="B256" s="66" t="inlineStr">
        <is>
          <t>11.30.44</t>
        </is>
      </c>
      <c r="C256" s="8" t="inlineStr">
        <is>
          <t>CONJUNTO 3 INTERRUPTORES SIMPLES SEM PLACA R.3000 OU EQUIVALENTE</t>
        </is>
      </c>
      <c r="D256" s="66" t="inlineStr">
        <is>
          <t>SUDECAP</t>
        </is>
      </c>
      <c r="E256" s="66" t="inlineStr">
        <is>
          <t>UN</t>
        </is>
      </c>
      <c r="F256" s="67" t="n">
        <v>1</v>
      </c>
      <c r="G256" s="68">
        <f>COMPOSICOES!G2179</f>
        <v/>
      </c>
      <c r="H256" s="92">
        <f>ROUND(F256*G256, 2)</f>
        <v/>
      </c>
      <c r="K256" t="n">
        <v>39.01</v>
      </c>
      <c r="L256">
        <f>G256-K256</f>
        <v/>
      </c>
    </row>
    <row r="257" ht="16.5" customHeight="1">
      <c r="A257" s="65" t="inlineStr">
        <is>
          <t>11.7.4</t>
        </is>
      </c>
      <c r="B257" s="66" t="inlineStr">
        <is>
          <t>11.30.50</t>
        </is>
      </c>
      <c r="C257" s="8" t="inlineStr">
        <is>
          <t>PLACA TERMOPLASTICA 2X4" COM FURO CENTRAL PIAL/SIM OU EQUIVALENTE</t>
        </is>
      </c>
      <c r="D257" s="66" t="inlineStr">
        <is>
          <t>SUDECAP</t>
        </is>
      </c>
      <c r="E257" s="66" t="inlineStr">
        <is>
          <t>UN</t>
        </is>
      </c>
      <c r="F257" s="67" t="n">
        <v>1</v>
      </c>
      <c r="G257" s="68">
        <f>COMPOSICOES!G2191</f>
        <v/>
      </c>
      <c r="H257" s="92">
        <f>ROUND(F257*G257, 2)</f>
        <v/>
      </c>
      <c r="K257" t="n">
        <v>10.76</v>
      </c>
      <c r="L257">
        <f>G257-K257</f>
        <v/>
      </c>
    </row>
    <row r="258">
      <c r="A258" s="65" t="inlineStr">
        <is>
          <t>11.7.5</t>
        </is>
      </c>
      <c r="B258" s="66" t="inlineStr">
        <is>
          <t>11.30.51</t>
        </is>
      </c>
      <c r="C258" s="8" t="inlineStr">
        <is>
          <t>PLACA TERMOPLASTICA CINZA PARA CAIXA 2" X 4"</t>
        </is>
      </c>
      <c r="D258" s="66" t="inlineStr">
        <is>
          <t>SUDECAP</t>
        </is>
      </c>
      <c r="E258" s="66" t="inlineStr">
        <is>
          <t>UN</t>
        </is>
      </c>
      <c r="F258" s="67" t="n">
        <v>17</v>
      </c>
      <c r="G258" s="68">
        <f>COMPOSICOES!G2203</f>
        <v/>
      </c>
      <c r="H258" s="92">
        <f>ROUND(F258*G258, 2)</f>
        <v/>
      </c>
      <c r="K258" t="n">
        <v>6.89</v>
      </c>
      <c r="L258">
        <f>G258-K258</f>
        <v/>
      </c>
    </row>
    <row r="259" ht="20.1" customHeight="1">
      <c r="A259" s="60" t="inlineStr">
        <is>
          <t>11.8</t>
        </is>
      </c>
      <c r="B259" s="60" t="inlineStr">
        <is>
          <t>INTERRUPTOR, TOMADA E ACESSORIO-LINHA DECORATIVA</t>
        </is>
      </c>
      <c r="C259" s="90" t="n"/>
      <c r="D259" s="90" t="n"/>
      <c r="E259" s="90" t="n"/>
      <c r="F259" s="90" t="n"/>
      <c r="G259" s="91" t="n"/>
      <c r="H259" s="5">
        <f>SUM(H260)</f>
        <v/>
      </c>
      <c r="K259" t="n">
        <v>5.97</v>
      </c>
      <c r="L259">
        <f>H259-K259</f>
        <v/>
      </c>
    </row>
    <row r="260">
      <c r="A260" s="65" t="inlineStr">
        <is>
          <t>11.8.1</t>
        </is>
      </c>
      <c r="B260" s="66" t="inlineStr">
        <is>
          <t>11.31.13</t>
        </is>
      </c>
      <c r="C260" s="8" t="inlineStr">
        <is>
          <t>SUPORTE P/ CX 2X4"(ATE 3 MOD) R.6121 22 PIAL/EQUIVALENTE</t>
        </is>
      </c>
      <c r="D260" s="66" t="inlineStr">
        <is>
          <t>SUDECAP</t>
        </is>
      </c>
      <c r="E260" s="66" t="inlineStr">
        <is>
          <t>UN</t>
        </is>
      </c>
      <c r="F260" s="67" t="n">
        <v>1</v>
      </c>
      <c r="G260" s="68">
        <f>COMPOSICOES!G2215</f>
        <v/>
      </c>
      <c r="H260" s="92">
        <f>ROUND(F260*G260, 2)</f>
        <v/>
      </c>
      <c r="K260" t="n">
        <v>5.97</v>
      </c>
      <c r="L260">
        <f>G260-K260</f>
        <v/>
      </c>
    </row>
    <row r="261" ht="20.1" customHeight="1">
      <c r="A261" s="60" t="inlineStr">
        <is>
          <t>11.9</t>
        </is>
      </c>
      <c r="B261" s="60" t="inlineStr">
        <is>
          <t>LUMINARIA SOBREPOR P/LAMP.FLUOR, REFLETOR ALUMINI0</t>
        </is>
      </c>
      <c r="C261" s="90" t="n"/>
      <c r="D261" s="90" t="n"/>
      <c r="E261" s="90" t="n"/>
      <c r="F261" s="90" t="n"/>
      <c r="G261" s="91" t="n"/>
      <c r="H261" s="5">
        <f>SUM(H262)</f>
        <v/>
      </c>
      <c r="K261" t="n">
        <v>623.6799999999999</v>
      </c>
      <c r="L261">
        <f>H261-K261</f>
        <v/>
      </c>
    </row>
    <row r="262">
      <c r="A262" s="65" t="inlineStr">
        <is>
          <t>11.9.1</t>
        </is>
      </c>
      <c r="B262" s="66" t="inlineStr">
        <is>
          <t>11.37.24</t>
        </is>
      </c>
      <c r="C262" s="8" t="inlineStr">
        <is>
          <t>2X18W COMPLETA 120CM (LAMPADA LED E SOQUETE)</t>
        </is>
      </c>
      <c r="D262" s="66" t="inlineStr">
        <is>
          <t>SUDECAP</t>
        </is>
      </c>
      <c r="E262" s="66" t="inlineStr">
        <is>
          <t>CJ</t>
        </is>
      </c>
      <c r="F262" s="67" t="n">
        <v>2</v>
      </c>
      <c r="G262" s="68">
        <f>COMPOSICOES!G2228</f>
        <v/>
      </c>
      <c r="H262" s="92">
        <f>ROUND(F262*G262, 2)</f>
        <v/>
      </c>
      <c r="K262" t="n">
        <v>311.84</v>
      </c>
      <c r="L262">
        <f>G262-K262</f>
        <v/>
      </c>
    </row>
    <row r="263" ht="20.1" customHeight="1">
      <c r="A263" s="60" t="inlineStr">
        <is>
          <t>11.10</t>
        </is>
      </c>
      <c r="B263" s="60" t="inlineStr">
        <is>
          <t>ARANDELA</t>
        </is>
      </c>
      <c r="C263" s="90" t="n"/>
      <c r="D263" s="90" t="n"/>
      <c r="E263" s="90" t="n"/>
      <c r="F263" s="90" t="n"/>
      <c r="G263" s="91" t="n"/>
      <c r="H263" s="5">
        <f>SUM(H264,H265)</f>
        <v/>
      </c>
      <c r="K263" t="n">
        <v>537.78</v>
      </c>
      <c r="L263">
        <f>H263-K263</f>
        <v/>
      </c>
    </row>
    <row r="264">
      <c r="A264" s="65" t="inlineStr">
        <is>
          <t>11.10.1</t>
        </is>
      </c>
      <c r="B264" s="66" t="inlineStr">
        <is>
          <t>11.45.02</t>
        </is>
      </c>
      <c r="C264" s="8" t="inlineStr">
        <is>
          <t>ARAND. P/ LAMP. FLUOR.ELETRON. 20W REF.ITAIM EQUIV</t>
        </is>
      </c>
      <c r="D264" s="66" t="inlineStr">
        <is>
          <t>SUDECAP</t>
        </is>
      </c>
      <c r="E264" s="66" t="inlineStr">
        <is>
          <t>UN</t>
        </is>
      </c>
      <c r="F264" s="67" t="n">
        <v>3</v>
      </c>
      <c r="G264" s="68">
        <f>COMPOSICOES!G2240</f>
        <v/>
      </c>
      <c r="H264" s="92">
        <f>ROUND(F264*G264, 2)</f>
        <v/>
      </c>
      <c r="K264" t="n">
        <v>49.24</v>
      </c>
      <c r="L264">
        <f>G264-K264</f>
        <v/>
      </c>
    </row>
    <row r="265">
      <c r="A265" s="65" t="inlineStr">
        <is>
          <t>11.10.2</t>
        </is>
      </c>
      <c r="B265" s="66" t="inlineStr">
        <is>
          <t>11.45.46</t>
        </is>
      </c>
      <c r="C265" s="8" t="inlineStr">
        <is>
          <t>TIPO TARTARUGA - LUMIFOR OU EQUIVALENTE</t>
        </is>
      </c>
      <c r="D265" s="66" t="inlineStr">
        <is>
          <t>SUDECAP</t>
        </is>
      </c>
      <c r="E265" s="66" t="inlineStr">
        <is>
          <t>UN</t>
        </is>
      </c>
      <c r="F265" s="67" t="n">
        <v>6</v>
      </c>
      <c r="G265" s="68">
        <f>COMPOSICOES!G2252</f>
        <v/>
      </c>
      <c r="H265" s="92">
        <f>ROUND(F265*G265, 2)</f>
        <v/>
      </c>
      <c r="K265" t="n">
        <v>65.01000000000001</v>
      </c>
      <c r="L265">
        <f>G265-K265</f>
        <v/>
      </c>
    </row>
    <row r="266" ht="20.1" customHeight="1">
      <c r="A266" s="60" t="inlineStr">
        <is>
          <t>11.11</t>
        </is>
      </c>
      <c r="B266" s="60" t="inlineStr">
        <is>
          <t>ILUMINACAO PUBLICA - PADRAO CEMIG</t>
        </is>
      </c>
      <c r="C266" s="90" t="n"/>
      <c r="D266" s="90" t="n"/>
      <c r="E266" s="90" t="n"/>
      <c r="F266" s="90" t="n"/>
      <c r="G266" s="91" t="n"/>
      <c r="H266" s="5">
        <f>SUM(H267)</f>
        <v/>
      </c>
      <c r="K266" t="n">
        <v>5739.96</v>
      </c>
      <c r="L266">
        <f>H266-K266</f>
        <v/>
      </c>
    </row>
    <row r="267" ht="16.5" customHeight="1">
      <c r="A267" s="65" t="inlineStr">
        <is>
          <t>11.11.1</t>
        </is>
      </c>
      <c r="B267" s="66" t="inlineStr">
        <is>
          <t>101658</t>
        </is>
      </c>
      <c r="C267" s="8" t="inlineStr">
        <is>
          <t>LUMINÁRIA DE LED PARA ILUMINAÇÃO PÚBLICA, DE 138 W ATÉ 180 W - FORNECIMENTO E INSTALAÇÃO. AF_08/2020</t>
        </is>
      </c>
      <c r="D267" s="66" t="inlineStr">
        <is>
          <t>SINAPI</t>
        </is>
      </c>
      <c r="E267" s="66" t="inlineStr">
        <is>
          <t>UN</t>
        </is>
      </c>
      <c r="F267" s="67" t="n">
        <v>6</v>
      </c>
      <c r="G267" s="68">
        <f>COMPOSICOES!G2268</f>
        <v/>
      </c>
      <c r="H267" s="92">
        <f>ROUND(F267*G267, 2)</f>
        <v/>
      </c>
      <c r="K267" t="n">
        <v>956.66</v>
      </c>
      <c r="L267">
        <f>G267-K267</f>
        <v/>
      </c>
    </row>
    <row r="268" ht="20.1" customHeight="1">
      <c r="A268" s="60" t="inlineStr">
        <is>
          <t>11.12</t>
        </is>
      </c>
      <c r="B268" s="60" t="inlineStr">
        <is>
          <t>COMPLEMENTOS PARA LUMINARIAS</t>
        </is>
      </c>
      <c r="C268" s="90" t="n"/>
      <c r="D268" s="90" t="n"/>
      <c r="E268" s="90" t="n"/>
      <c r="F268" s="90" t="n"/>
      <c r="G268" s="91" t="n"/>
      <c r="H268" s="5">
        <f>SUM(H269)</f>
        <v/>
      </c>
      <c r="K268" t="n">
        <v>1741.68</v>
      </c>
      <c r="L268">
        <f>H268-K268</f>
        <v/>
      </c>
    </row>
    <row r="269" ht="16.5" customHeight="1">
      <c r="A269" s="65" t="inlineStr">
        <is>
          <t>11.12.1</t>
        </is>
      </c>
      <c r="B269" s="66" t="inlineStr">
        <is>
          <t>11.55.04</t>
        </is>
      </c>
      <c r="C269" s="8" t="inlineStr">
        <is>
          <t>SUPORTE LUMINARIA PETALA SL-1/2 TOPO 114MM TECNOW. OU EQUIVALENTE</t>
        </is>
      </c>
      <c r="D269" s="66" t="inlineStr">
        <is>
          <t>SUDECAP</t>
        </is>
      </c>
      <c r="E269" s="66" t="inlineStr">
        <is>
          <t>UN</t>
        </is>
      </c>
      <c r="F269" s="67" t="n">
        <v>6</v>
      </c>
      <c r="G269" s="68">
        <f>COMPOSICOES!G2280</f>
        <v/>
      </c>
      <c r="H269" s="92">
        <f>ROUND(F269*G269, 2)</f>
        <v/>
      </c>
      <c r="K269" t="n">
        <v>290.28</v>
      </c>
      <c r="L269">
        <f>G269-K269</f>
        <v/>
      </c>
    </row>
    <row r="270" ht="20.1" customHeight="1">
      <c r="A270" s="60" t="inlineStr">
        <is>
          <t>11.13</t>
        </is>
      </c>
      <c r="B270" s="60" t="inlineStr">
        <is>
          <t>POSTE GALVANIZADO ESCALONADO RETO ENGASTADO</t>
        </is>
      </c>
      <c r="C270" s="90" t="n"/>
      <c r="D270" s="90" t="n"/>
      <c r="E270" s="90" t="n"/>
      <c r="F270" s="90" t="n"/>
      <c r="G270" s="91" t="n"/>
      <c r="H270" s="5">
        <f>SUM(H271)</f>
        <v/>
      </c>
      <c r="K270" t="n">
        <v>11190.96</v>
      </c>
      <c r="L270">
        <f>H270-K270</f>
        <v/>
      </c>
    </row>
    <row r="271">
      <c r="A271" s="65" t="inlineStr">
        <is>
          <t>11.13.1</t>
        </is>
      </c>
      <c r="B271" s="66" t="inlineStr">
        <is>
          <t>11.56.03</t>
        </is>
      </c>
      <c r="C271" s="8" t="inlineStr">
        <is>
          <t>HT=8,0M / HL=7,0M /DB=115MM /DT=80MM PADRAO CEMIG</t>
        </is>
      </c>
      <c r="D271" s="66" t="inlineStr">
        <is>
          <t>SUDECAP</t>
        </is>
      </c>
      <c r="E271" s="66" t="inlineStr">
        <is>
          <t>UN</t>
        </is>
      </c>
      <c r="F271" s="67" t="n">
        <v>6</v>
      </c>
      <c r="G271" s="68">
        <f>COMPOSICOES!G2294</f>
        <v/>
      </c>
      <c r="H271" s="92">
        <f>ROUND(F271*G271, 2)</f>
        <v/>
      </c>
      <c r="K271" t="n">
        <v>1865.16</v>
      </c>
      <c r="L271">
        <f>G271-K271</f>
        <v/>
      </c>
    </row>
    <row r="272" ht="20.1" customHeight="1">
      <c r="A272" s="60" t="inlineStr">
        <is>
          <t>11.14</t>
        </is>
      </c>
      <c r="B272" s="60" t="inlineStr">
        <is>
          <t>LAMPADAS - 127V/220V</t>
        </is>
      </c>
      <c r="C272" s="90" t="n"/>
      <c r="D272" s="90" t="n"/>
      <c r="E272" s="90" t="n"/>
      <c r="F272" s="90" t="n"/>
      <c r="G272" s="91" t="n"/>
      <c r="H272" s="5">
        <f>SUM(H273,H274)</f>
        <v/>
      </c>
      <c r="K272" t="n">
        <v>455.88</v>
      </c>
      <c r="L272">
        <f>H272-K272</f>
        <v/>
      </c>
    </row>
    <row r="273">
      <c r="A273" s="65" t="inlineStr">
        <is>
          <t>11.14.1</t>
        </is>
      </c>
      <c r="B273" s="66" t="inlineStr">
        <is>
          <t>11.60.09</t>
        </is>
      </c>
      <c r="C273" s="8" t="inlineStr">
        <is>
          <t>LÂMPADA MILHO LED 24W 2200 LUMENS BASE E27</t>
        </is>
      </c>
      <c r="D273" s="66" t="inlineStr">
        <is>
          <t>SUDECAP</t>
        </is>
      </c>
      <c r="E273" s="66" t="inlineStr">
        <is>
          <t>UN</t>
        </is>
      </c>
      <c r="F273" s="67" t="n">
        <v>9</v>
      </c>
      <c r="G273" s="68">
        <f>COMPOSICOES!G2306</f>
        <v/>
      </c>
      <c r="H273" s="92">
        <f>ROUND(F273*G273, 2)</f>
        <v/>
      </c>
      <c r="K273" t="n">
        <v>39.32</v>
      </c>
      <c r="L273">
        <f>G273-K273</f>
        <v/>
      </c>
    </row>
    <row r="274">
      <c r="A274" s="65" t="inlineStr">
        <is>
          <t>11.14.2</t>
        </is>
      </c>
      <c r="B274" s="66" t="inlineStr">
        <is>
          <t>11.60.16</t>
        </is>
      </c>
      <c r="C274" s="8" t="inlineStr">
        <is>
          <t>LÂMPADA TUBULAR LED 18W 2100 LUMENS SOQUETE G13 120CM</t>
        </is>
      </c>
      <c r="D274" s="66" t="inlineStr">
        <is>
          <t>SUDECAP</t>
        </is>
      </c>
      <c r="E274" s="66" t="inlineStr">
        <is>
          <t>UN</t>
        </is>
      </c>
      <c r="F274" s="67" t="n">
        <v>4</v>
      </c>
      <c r="G274" s="68">
        <f>COMPOSICOES!G2318</f>
        <v/>
      </c>
      <c r="H274" s="92">
        <f>ROUND(F274*G274, 2)</f>
        <v/>
      </c>
      <c r="K274" t="n">
        <v>25.5</v>
      </c>
      <c r="L274">
        <f>G274-K274</f>
        <v/>
      </c>
    </row>
    <row r="275" ht="20.1" customHeight="1">
      <c r="A275" s="60" t="inlineStr">
        <is>
          <t>11.15</t>
        </is>
      </c>
      <c r="B275" s="60" t="inlineStr">
        <is>
          <t>PADRAO CEMIG AEREO EM MURETA - LADO OPOSTO À REDE</t>
        </is>
      </c>
      <c r="C275" s="90" t="n"/>
      <c r="D275" s="90" t="n"/>
      <c r="E275" s="90" t="n"/>
      <c r="F275" s="90" t="n"/>
      <c r="G275" s="91" t="n"/>
      <c r="H275" s="5">
        <f>SUM(H276)</f>
        <v/>
      </c>
      <c r="K275" t="n">
        <v>2482.05</v>
      </c>
      <c r="L275">
        <f>H275-K275</f>
        <v/>
      </c>
    </row>
    <row r="276">
      <c r="A276" s="65" t="inlineStr">
        <is>
          <t>11.15.1</t>
        </is>
      </c>
      <c r="B276" s="66" t="inlineStr">
        <is>
          <t>11.61.06</t>
        </is>
      </c>
      <c r="C276" s="8" t="inlineStr">
        <is>
          <t>TIPO B2, CARGA INSTALADA DE 10,1 ATÉ 15,0KW (2F+N)</t>
        </is>
      </c>
      <c r="D276" s="66" t="inlineStr">
        <is>
          <t>SUDECAP</t>
        </is>
      </c>
      <c r="E276" s="66" t="inlineStr">
        <is>
          <t>UN</t>
        </is>
      </c>
      <c r="F276" s="67" t="n">
        <v>1</v>
      </c>
      <c r="G276" s="68">
        <f>COMPOSICOES!G2344</f>
        <v/>
      </c>
      <c r="H276" s="92">
        <f>ROUND(F276*G276, 2)</f>
        <v/>
      </c>
      <c r="K276" t="n">
        <v>2482.05</v>
      </c>
      <c r="L276">
        <f>G276-K276</f>
        <v/>
      </c>
    </row>
    <row r="277" ht="20.1" customHeight="1">
      <c r="A277" s="60" t="inlineStr">
        <is>
          <t>11.16</t>
        </is>
      </c>
      <c r="B277" s="60" t="inlineStr">
        <is>
          <t>FIOS E CABOS PARA TELEFONIA</t>
        </is>
      </c>
      <c r="C277" s="90" t="n"/>
      <c r="D277" s="90" t="n"/>
      <c r="E277" s="90" t="n"/>
      <c r="F277" s="90" t="n"/>
      <c r="G277" s="91" t="n"/>
      <c r="H277" s="5">
        <f>SUM(H278)</f>
        <v/>
      </c>
      <c r="K277" t="n">
        <v>1123.56</v>
      </c>
      <c r="L277">
        <f>H277-K277</f>
        <v/>
      </c>
    </row>
    <row r="278">
      <c r="A278" s="65" t="inlineStr">
        <is>
          <t>11.16.1</t>
        </is>
      </c>
      <c r="B278" s="66" t="inlineStr">
        <is>
          <t>11.80.12</t>
        </is>
      </c>
      <c r="C278" s="8" t="inlineStr">
        <is>
          <t>CABO CTP-APL-5N 50.10</t>
        </is>
      </c>
      <c r="D278" s="66" t="inlineStr">
        <is>
          <t>SUDECAP</t>
        </is>
      </c>
      <c r="E278" s="66" t="inlineStr">
        <is>
          <t>M</t>
        </is>
      </c>
      <c r="F278" s="67" t="n">
        <v>53.3</v>
      </c>
      <c r="G278" s="68">
        <f>COMPOSICOES!G2356</f>
        <v/>
      </c>
      <c r="H278" s="92">
        <f>ROUND(F278*G278, 2)</f>
        <v/>
      </c>
      <c r="K278" t="n">
        <v>21.08</v>
      </c>
      <c r="L278">
        <f>G278-K278</f>
        <v/>
      </c>
    </row>
    <row r="279" ht="20.1" customHeight="1">
      <c r="A279" s="60" t="inlineStr">
        <is>
          <t>11.17</t>
        </is>
      </c>
      <c r="B279" s="60" t="inlineStr">
        <is>
          <t>ACESSORIOS PARA INSTALAÇAO TELEFONICA/INFORMATICA</t>
        </is>
      </c>
      <c r="C279" s="90" t="n"/>
      <c r="D279" s="90" t="n"/>
      <c r="E279" s="90" t="n"/>
      <c r="F279" s="90" t="n"/>
      <c r="G279" s="91" t="n"/>
      <c r="H279" s="5">
        <f>SUM(H280,H281,H282,H283,H284,H285,H286,H287,H288,H289,H290,H291,H292,H293,H294,H295,H296)</f>
        <v/>
      </c>
      <c r="K279" t="n">
        <v>4372.56</v>
      </c>
      <c r="L279">
        <f>H279-K279</f>
        <v/>
      </c>
    </row>
    <row r="280">
      <c r="A280" s="65" t="inlineStr">
        <is>
          <t>11.17.1</t>
        </is>
      </c>
      <c r="B280" s="66" t="inlineStr">
        <is>
          <t>11.82.05</t>
        </is>
      </c>
      <c r="C280" s="8" t="inlineStr">
        <is>
          <t>ANEL GUIA AGS-5</t>
        </is>
      </c>
      <c r="D280" s="66" t="inlineStr">
        <is>
          <t>SUDECAP</t>
        </is>
      </c>
      <c r="E280" s="66" t="inlineStr">
        <is>
          <t>UN</t>
        </is>
      </c>
      <c r="F280" s="67" t="n">
        <v>10</v>
      </c>
      <c r="G280" s="68">
        <f>COMPOSICOES!G2368</f>
        <v/>
      </c>
      <c r="H280" s="92">
        <f>ROUND(F280*G280, 2)</f>
        <v/>
      </c>
      <c r="K280" t="n">
        <v>5.7</v>
      </c>
      <c r="L280">
        <f>G280-K280</f>
        <v/>
      </c>
    </row>
    <row r="281">
      <c r="A281" s="65" t="inlineStr">
        <is>
          <t>11.17.2</t>
        </is>
      </c>
      <c r="B281" s="66" t="inlineStr">
        <is>
          <t>11.82.16</t>
        </is>
      </c>
      <c r="C281" s="8" t="inlineStr">
        <is>
          <t>ABRAÇADEIRA BC-2</t>
        </is>
      </c>
      <c r="D281" s="66" t="inlineStr">
        <is>
          <t>SUDECAP</t>
        </is>
      </c>
      <c r="E281" s="66" t="inlineStr">
        <is>
          <t>UN</t>
        </is>
      </c>
      <c r="F281" s="67" t="n">
        <v>15</v>
      </c>
      <c r="G281" s="68">
        <f>COMPOSICOES!G2379</f>
        <v/>
      </c>
      <c r="H281" s="92">
        <f>ROUND(F281*G281, 2)</f>
        <v/>
      </c>
      <c r="K281" t="n">
        <v>2.49</v>
      </c>
      <c r="L281">
        <f>G281-K281</f>
        <v/>
      </c>
    </row>
    <row r="282">
      <c r="A282" s="65" t="inlineStr">
        <is>
          <t>11.17.3</t>
        </is>
      </c>
      <c r="B282" s="66" t="inlineStr">
        <is>
          <t>11.82.21</t>
        </is>
      </c>
      <c r="C282" s="8" t="inlineStr">
        <is>
          <t>BLOCO DE LIGAÇAO INTERNA TIPO BLI-10 P. TELEBRAS</t>
        </is>
      </c>
      <c r="D282" s="66" t="inlineStr">
        <is>
          <t>SUDECAP</t>
        </is>
      </c>
      <c r="E282" s="66" t="inlineStr">
        <is>
          <t>UN</t>
        </is>
      </c>
      <c r="F282" s="67" t="n">
        <v>1</v>
      </c>
      <c r="G282" s="68">
        <f>COMPOSICOES!G2391</f>
        <v/>
      </c>
      <c r="H282" s="92">
        <f>ROUND(F282*G282, 2)</f>
        <v/>
      </c>
      <c r="K282" t="n">
        <v>16.87</v>
      </c>
      <c r="L282">
        <f>G282-K282</f>
        <v/>
      </c>
    </row>
    <row r="283">
      <c r="A283" s="65" t="inlineStr">
        <is>
          <t>11.17.4</t>
        </is>
      </c>
      <c r="B283" s="66" t="inlineStr">
        <is>
          <t>11.82.50</t>
        </is>
      </c>
      <c r="C283" s="8" t="inlineStr">
        <is>
          <t>TOMADA RJ 45 S/ PLACA</t>
        </is>
      </c>
      <c r="D283" s="66" t="inlineStr">
        <is>
          <t>SUDECAP</t>
        </is>
      </c>
      <c r="E283" s="66" t="inlineStr">
        <is>
          <t>UN</t>
        </is>
      </c>
      <c r="F283" s="67" t="n">
        <v>2</v>
      </c>
      <c r="G283" s="68">
        <f>COMPOSICOES!G2403</f>
        <v/>
      </c>
      <c r="H283" s="92">
        <f>ROUND(F283*G283, 2)</f>
        <v/>
      </c>
      <c r="K283" t="n">
        <v>58.77</v>
      </c>
      <c r="L283">
        <f>G283-K283</f>
        <v/>
      </c>
    </row>
    <row r="284">
      <c r="A284" s="65" t="inlineStr">
        <is>
          <t>11.17.5</t>
        </is>
      </c>
      <c r="B284" s="66" t="inlineStr">
        <is>
          <t>11.82.56</t>
        </is>
      </c>
      <c r="C284" s="8" t="inlineStr">
        <is>
          <t>CALHA COM 8 TOMADAS 19"</t>
        </is>
      </c>
      <c r="D284" s="66" t="inlineStr">
        <is>
          <t>SUDECAP</t>
        </is>
      </c>
      <c r="E284" s="66" t="inlineStr">
        <is>
          <t>UN</t>
        </is>
      </c>
      <c r="F284" s="67" t="n">
        <v>1</v>
      </c>
      <c r="G284" s="68">
        <f>COMPOSICOES!G2415</f>
        <v/>
      </c>
      <c r="H284" s="92">
        <f>ROUND(F284*G284, 2)</f>
        <v/>
      </c>
      <c r="K284" t="n">
        <v>95.78</v>
      </c>
      <c r="L284">
        <f>G284-K284</f>
        <v/>
      </c>
    </row>
    <row r="285">
      <c r="A285" s="65" t="inlineStr">
        <is>
          <t>11.17.6</t>
        </is>
      </c>
      <c r="B285" s="66" t="inlineStr">
        <is>
          <t>11.82.59</t>
        </is>
      </c>
      <c r="C285" s="8" t="inlineStr">
        <is>
          <t>PATCH CORDS TIPO RJ45-CATEG.E-REF.K-PC5E-1,5M OU EQUIVALENTE</t>
        </is>
      </c>
      <c r="D285" s="66" t="inlineStr">
        <is>
          <t>SUDECAP</t>
        </is>
      </c>
      <c r="E285" s="66" t="inlineStr">
        <is>
          <t>UN</t>
        </is>
      </c>
      <c r="F285" s="67" t="n">
        <v>9</v>
      </c>
      <c r="G285" s="68">
        <f>COMPOSICOES!G2427</f>
        <v/>
      </c>
      <c r="H285" s="92">
        <f>ROUND(F285*G285, 2)</f>
        <v/>
      </c>
      <c r="K285" t="n">
        <v>36.32</v>
      </c>
      <c r="L285">
        <f>G285-K285</f>
        <v/>
      </c>
    </row>
    <row r="286">
      <c r="A286" s="65" t="inlineStr">
        <is>
          <t>11.17.7</t>
        </is>
      </c>
      <c r="B286" s="66" t="inlineStr">
        <is>
          <t>11.82.60</t>
        </is>
      </c>
      <c r="C286" s="8" t="inlineStr">
        <is>
          <t>MODULO HITOP EMBUTIR, 19" 16U OU EQUIVALENTE</t>
        </is>
      </c>
      <c r="D286" s="66" t="inlineStr">
        <is>
          <t>SUDECAP</t>
        </is>
      </c>
      <c r="E286" s="66" t="inlineStr">
        <is>
          <t>UN</t>
        </is>
      </c>
      <c r="F286" s="67" t="n">
        <v>1</v>
      </c>
      <c r="G286" s="68">
        <f>COMPOSICOES!G2439</f>
        <v/>
      </c>
      <c r="H286" s="92">
        <f>ROUND(F286*G286, 2)</f>
        <v/>
      </c>
      <c r="K286" t="n">
        <v>885.09</v>
      </c>
      <c r="L286">
        <f>G286-K286</f>
        <v/>
      </c>
    </row>
    <row r="287">
      <c r="A287" s="65" t="inlineStr">
        <is>
          <t>11.17.8</t>
        </is>
      </c>
      <c r="B287" s="66" t="inlineStr">
        <is>
          <t>11.82.62</t>
        </is>
      </c>
      <c r="C287" s="8" t="inlineStr">
        <is>
          <t>PAINEL CEGO, REF. KN-BLIND DA PLP OU EQUIVALENTE</t>
        </is>
      </c>
      <c r="D287" s="66" t="inlineStr">
        <is>
          <t>SUDECAP</t>
        </is>
      </c>
      <c r="E287" s="66" t="inlineStr">
        <is>
          <t>UN</t>
        </is>
      </c>
      <c r="F287" s="67" t="n">
        <v>2</v>
      </c>
      <c r="G287" s="68">
        <f>COMPOSICOES!G2451</f>
        <v/>
      </c>
      <c r="H287" s="92">
        <f>ROUND(F287*G287, 2)</f>
        <v/>
      </c>
      <c r="K287" t="n">
        <v>42.98</v>
      </c>
      <c r="L287">
        <f>G287-K287</f>
        <v/>
      </c>
    </row>
    <row r="288">
      <c r="A288" s="65" t="inlineStr">
        <is>
          <t>11.17.9</t>
        </is>
      </c>
      <c r="B288" s="66" t="inlineStr">
        <is>
          <t>11.82.64</t>
        </is>
      </c>
      <c r="C288" s="8" t="inlineStr">
        <is>
          <t>ORGANIZADOR DE CABOS 1U ALLKONNECT OU EQUIVALENTE</t>
        </is>
      </c>
      <c r="D288" s="66" t="inlineStr">
        <is>
          <t>SUDECAP</t>
        </is>
      </c>
      <c r="E288" s="66" t="inlineStr">
        <is>
          <t>UN</t>
        </is>
      </c>
      <c r="F288" s="67" t="n">
        <v>3</v>
      </c>
      <c r="G288" s="68">
        <f>COMPOSICOES!G2463</f>
        <v/>
      </c>
      <c r="H288" s="92">
        <f>ROUND(F288*G288, 2)</f>
        <v/>
      </c>
      <c r="K288" t="n">
        <v>83.23999999999999</v>
      </c>
      <c r="L288">
        <f>G288-K288</f>
        <v/>
      </c>
    </row>
    <row r="289" ht="16.5" customHeight="1">
      <c r="A289" s="65" t="inlineStr">
        <is>
          <t>11.17.10</t>
        </is>
      </c>
      <c r="B289" s="66" t="inlineStr">
        <is>
          <t>11.82.66</t>
        </is>
      </c>
      <c r="C289" s="8" t="inlineStr">
        <is>
          <t>PATCH PAINEL 24 PORTAS CATEG.5E MAXITELECOM/SIMIL. OU EQUIVALENTE</t>
        </is>
      </c>
      <c r="D289" s="66" t="inlineStr">
        <is>
          <t>SUDECAP</t>
        </is>
      </c>
      <c r="E289" s="66" t="inlineStr">
        <is>
          <t>UN</t>
        </is>
      </c>
      <c r="F289" s="67" t="n">
        <v>1</v>
      </c>
      <c r="G289" s="68">
        <f>COMPOSICOES!G2475</f>
        <v/>
      </c>
      <c r="H289" s="92">
        <f>ROUND(F289*G289, 2)</f>
        <v/>
      </c>
      <c r="K289" t="n">
        <v>226.2</v>
      </c>
      <c r="L289">
        <f>G289-K289</f>
        <v/>
      </c>
    </row>
    <row r="290" ht="16.5" customHeight="1">
      <c r="A290" s="65" t="inlineStr">
        <is>
          <t>11.17.11</t>
        </is>
      </c>
      <c r="B290" s="66" t="inlineStr">
        <is>
          <t>11.82.70</t>
        </is>
      </c>
      <c r="C290" s="8" t="inlineStr">
        <is>
          <t>IDENTIF. TESTE E CERTIFICACAO PONTOS REDE LOGICA OU EQUIVALENTE</t>
        </is>
      </c>
      <c r="D290" s="66" t="inlineStr">
        <is>
          <t>SUDECAP</t>
        </is>
      </c>
      <c r="E290" s="66" t="inlineStr">
        <is>
          <t>UN</t>
        </is>
      </c>
      <c r="F290" s="67" t="n">
        <v>2</v>
      </c>
      <c r="G290" s="68">
        <f>COMPOSICOES!G2483</f>
        <v/>
      </c>
      <c r="H290" s="92">
        <f>ROUND(F290*G290, 2)</f>
        <v/>
      </c>
      <c r="K290" t="n">
        <v>32.32</v>
      </c>
      <c r="L290">
        <f>G290-K290</f>
        <v/>
      </c>
    </row>
    <row r="291" ht="16.5" customHeight="1">
      <c r="A291" s="65" t="inlineStr">
        <is>
          <t>11.17.12</t>
        </is>
      </c>
      <c r="B291" s="66" t="inlineStr">
        <is>
          <t>CPU 11.82.91</t>
        </is>
      </c>
      <c r="C291" s="8" t="inlineStr">
        <is>
          <t>FORNECIMENTO E INSTALAÇÃO DE MÓDULO DE PROTEÇÃO A GÁS PARA BLOCO COOK</t>
        </is>
      </c>
      <c r="D291" s="66" t="inlineStr">
        <is>
          <t>Composições Próprias</t>
        </is>
      </c>
      <c r="E291" s="66" t="inlineStr">
        <is>
          <t>UN</t>
        </is>
      </c>
      <c r="F291" s="67" t="n">
        <v>2</v>
      </c>
      <c r="G291" s="68">
        <f>COMPOSICOES!G2495</f>
        <v/>
      </c>
      <c r="H291" s="92">
        <f>ROUND(F291*G291, 2)</f>
        <v/>
      </c>
      <c r="K291" t="n">
        <v>48.54</v>
      </c>
      <c r="L291">
        <f>G291-K291</f>
        <v/>
      </c>
    </row>
    <row r="292" ht="16.5" customHeight="1">
      <c r="A292" s="65" t="inlineStr">
        <is>
          <t>11.17.13</t>
        </is>
      </c>
      <c r="B292" s="66" t="inlineStr">
        <is>
          <t>CPU 11.82.92</t>
        </is>
      </c>
      <c r="C292" s="8" t="inlineStr">
        <is>
          <t>FORNECIMENTO E INSTALAÇÃO DE RACK - KIT PORCA-GAIOLA M5 COM PARAFUSO CABECA PANELA (50 PECAS)</t>
        </is>
      </c>
      <c r="D292" s="66" t="inlineStr">
        <is>
          <t>Composições Próprias</t>
        </is>
      </c>
      <c r="E292" s="66" t="inlineStr">
        <is>
          <t>UN</t>
        </is>
      </c>
      <c r="F292" s="67" t="n">
        <v>1</v>
      </c>
      <c r="G292" s="68">
        <f>COMPOSICOES!G2507</f>
        <v/>
      </c>
      <c r="H292" s="92">
        <f>ROUND(F292*G292, 2)</f>
        <v/>
      </c>
      <c r="K292" t="n">
        <v>94.34</v>
      </c>
      <c r="L292">
        <f>G292-K292</f>
        <v/>
      </c>
    </row>
    <row r="293" ht="24.75" customHeight="1">
      <c r="A293" s="65" t="inlineStr">
        <is>
          <t>11.17.14</t>
        </is>
      </c>
      <c r="B293" s="66" t="inlineStr">
        <is>
          <t>CPU 11.82.93</t>
        </is>
      </c>
      <c r="C293" s="8" t="inlineStr">
        <is>
          <t>FORNECIMENTO E INSTALAÇÃO DE SWITCH GERENCIÁVEL 16 PORTAS, COM CONECTIVIDADEAUTO-SPEED 10/100/1000 Mbps COM SUPORTE A REDE "FULL DUPLEX" REF: TL-SG5412F TP LINK OU EQUIVALENTE</t>
        </is>
      </c>
      <c r="D293" s="66" t="inlineStr">
        <is>
          <t>Composições Próprias</t>
        </is>
      </c>
      <c r="E293" s="66" t="inlineStr">
        <is>
          <t>UN</t>
        </is>
      </c>
      <c r="F293" s="67" t="n">
        <v>1</v>
      </c>
      <c r="G293" s="68">
        <f>COMPOSICOES!G2519</f>
        <v/>
      </c>
      <c r="H293" s="92">
        <f>ROUND(F293*G293, 2)</f>
        <v/>
      </c>
      <c r="K293" t="n">
        <v>1396.85</v>
      </c>
      <c r="L293">
        <f>G293-K293</f>
        <v/>
      </c>
    </row>
    <row r="294" ht="16.5" customHeight="1">
      <c r="A294" s="65" t="inlineStr">
        <is>
          <t>11.17.15</t>
        </is>
      </c>
      <c r="B294" s="66" t="inlineStr">
        <is>
          <t>CPU 11.82.94</t>
        </is>
      </c>
      <c r="C294" s="8" t="inlineStr">
        <is>
          <t>FORNECIMENTO E INSTALAÇÃO DE RACK - BANDEJA/PRATELEIRA 400mm FIXA 4 PONTOS RACK SERVIDOR 19"</t>
        </is>
      </c>
      <c r="D294" s="66" t="inlineStr">
        <is>
          <t>Composições Próprias</t>
        </is>
      </c>
      <c r="E294" s="66" t="inlineStr">
        <is>
          <t>UN</t>
        </is>
      </c>
      <c r="F294" s="67" t="n">
        <v>1</v>
      </c>
      <c r="G294" s="68">
        <f>COMPOSICOES!G2531</f>
        <v/>
      </c>
      <c r="H294" s="92">
        <f>ROUND(F294*G294, 2)</f>
        <v/>
      </c>
      <c r="K294" t="n">
        <v>120.34</v>
      </c>
      <c r="L294">
        <f>G294-K294</f>
        <v/>
      </c>
    </row>
    <row r="295">
      <c r="A295" s="65" t="inlineStr">
        <is>
          <t>11.17.16</t>
        </is>
      </c>
      <c r="B295" s="66" t="inlineStr">
        <is>
          <t>98307</t>
        </is>
      </c>
      <c r="C295" s="8" t="inlineStr">
        <is>
          <t>TOMADA DE REDE RJ45 - FORNECIMENTO E INSTALAÇÃO. AF_11/2019</t>
        </is>
      </c>
      <c r="D295" s="66" t="inlineStr">
        <is>
          <t>SINAPI</t>
        </is>
      </c>
      <c r="E295" s="66" t="inlineStr">
        <is>
          <t>UN</t>
        </is>
      </c>
      <c r="F295" s="67" t="n">
        <v>2</v>
      </c>
      <c r="G295" s="68">
        <f>COMPOSICOES!G2543</f>
        <v/>
      </c>
      <c r="H295" s="92">
        <f>ROUND(F295*G295, 2)</f>
        <v/>
      </c>
      <c r="K295" t="n">
        <v>58.66</v>
      </c>
      <c r="L295">
        <f>G295-K295</f>
        <v/>
      </c>
    </row>
    <row r="296" ht="16.5" customHeight="1">
      <c r="A296" s="65" t="inlineStr">
        <is>
          <t>11.17.17</t>
        </is>
      </c>
      <c r="B296" s="66" t="inlineStr">
        <is>
          <t>CPU 11.82.96</t>
        </is>
      </c>
      <c r="C296" s="8" t="inlineStr">
        <is>
          <t>FORNECIMENTO E INSTALAÇÃO DE FITA ADESIVA P/ IDENTIF. DE CABO, REF. BRADY OUEQUIVALENTE</t>
        </is>
      </c>
      <c r="D296" s="66" t="inlineStr">
        <is>
          <t>Composições Próprias</t>
        </is>
      </c>
      <c r="E296" s="66" t="inlineStr">
        <is>
          <t>UN</t>
        </is>
      </c>
      <c r="F296" s="67" t="n">
        <v>1</v>
      </c>
      <c r="G296" s="68">
        <f>COMPOSICOES!G2555</f>
        <v/>
      </c>
      <c r="H296" s="92">
        <f>ROUND(F296*G296, 2)</f>
        <v/>
      </c>
      <c r="K296" t="n">
        <v>383.6</v>
      </c>
      <c r="L296">
        <f>G296-K296</f>
        <v/>
      </c>
    </row>
    <row r="297" ht="20.1" customHeight="1">
      <c r="A297" s="60" t="inlineStr">
        <is>
          <t>11.18</t>
        </is>
      </c>
      <c r="B297" s="60" t="inlineStr">
        <is>
          <t>ATERRAMENTO PARA INSTALAÇAO</t>
        </is>
      </c>
      <c r="C297" s="90" t="n"/>
      <c r="D297" s="90" t="n"/>
      <c r="E297" s="90" t="n"/>
      <c r="F297" s="90" t="n"/>
      <c r="G297" s="91" t="n"/>
      <c r="H297" s="5">
        <f>SUM(H298,H299)</f>
        <v/>
      </c>
      <c r="K297" t="n">
        <v>188.86</v>
      </c>
      <c r="L297">
        <f>H297-K297</f>
        <v/>
      </c>
    </row>
    <row r="298">
      <c r="A298" s="65" t="inlineStr">
        <is>
          <t>11.18.1</t>
        </is>
      </c>
      <c r="B298" s="66" t="inlineStr">
        <is>
          <t>11.83.01</t>
        </is>
      </c>
      <c r="C298" s="8" t="inlineStr">
        <is>
          <t>HASTE DE ATERRAMENTO DE AÇO COBREADO 15MM X 2400MM</t>
        </is>
      </c>
      <c r="D298" s="66" t="inlineStr">
        <is>
          <t>SUDECAP</t>
        </is>
      </c>
      <c r="E298" s="66" t="inlineStr">
        <is>
          <t>UN</t>
        </is>
      </c>
      <c r="F298" s="67" t="n">
        <v>1</v>
      </c>
      <c r="G298" s="68">
        <f>COMPOSICOES!G2567</f>
        <v/>
      </c>
      <c r="H298" s="92">
        <f>ROUND(F298*G298, 2)</f>
        <v/>
      </c>
      <c r="K298" t="n">
        <v>165.22</v>
      </c>
      <c r="L298">
        <f>G298-K298</f>
        <v/>
      </c>
    </row>
    <row r="299">
      <c r="A299" s="65" t="inlineStr">
        <is>
          <t>11.18.2</t>
        </is>
      </c>
      <c r="B299" s="66" t="inlineStr">
        <is>
          <t>11.83.02</t>
        </is>
      </c>
      <c r="C299" s="8" t="inlineStr">
        <is>
          <t>CONECTOR CABO HASTE CHT-1 DE ATERRAMENTO P.TELEMAR</t>
        </is>
      </c>
      <c r="D299" s="66" t="inlineStr">
        <is>
          <t>SUDECAP</t>
        </is>
      </c>
      <c r="E299" s="66" t="inlineStr">
        <is>
          <t>UN</t>
        </is>
      </c>
      <c r="F299" s="67" t="n">
        <v>1</v>
      </c>
      <c r="G299" s="68">
        <f>COMPOSICOES!G2579</f>
        <v/>
      </c>
      <c r="H299" s="92">
        <f>ROUND(F299*G299, 2)</f>
        <v/>
      </c>
      <c r="K299" t="n">
        <v>23.64</v>
      </c>
      <c r="L299">
        <f>G299-K299</f>
        <v/>
      </c>
    </row>
    <row r="300" ht="20.1" customHeight="1">
      <c r="A300" s="60" t="inlineStr">
        <is>
          <t>12</t>
        </is>
      </c>
      <c r="B300" s="60" t="inlineStr">
        <is>
          <t>SERRALHERIA</t>
        </is>
      </c>
      <c r="C300" s="90" t="n"/>
      <c r="D300" s="90" t="n"/>
      <c r="E300" s="90" t="n"/>
      <c r="F300" s="90" t="n"/>
      <c r="G300" s="91" t="n"/>
      <c r="H300" s="5">
        <f>SUM(H301,H308,H313,H321,H323)</f>
        <v/>
      </c>
      <c r="K300" t="n">
        <v>47280.25</v>
      </c>
      <c r="L300">
        <f>H300-K300</f>
        <v/>
      </c>
    </row>
    <row r="301" ht="20.1" customHeight="1">
      <c r="A301" s="60" t="inlineStr">
        <is>
          <t>12.1</t>
        </is>
      </c>
      <c r="B301" s="60" t="inlineStr">
        <is>
          <t>PORTAO EM TELA</t>
        </is>
      </c>
      <c r="C301" s="90" t="n"/>
      <c r="D301" s="90" t="n"/>
      <c r="E301" s="90" t="n"/>
      <c r="F301" s="90" t="n"/>
      <c r="G301" s="91" t="n"/>
      <c r="H301" s="5">
        <f>SUM(H302,H303,H304,H305,H306,H307)</f>
        <v/>
      </c>
      <c r="K301" t="n">
        <v>19747.33</v>
      </c>
      <c r="L301">
        <f>H301-K301</f>
        <v/>
      </c>
    </row>
    <row r="302" ht="24.75" customHeight="1">
      <c r="A302" s="65" t="inlineStr">
        <is>
          <t>12.1.1</t>
        </is>
      </c>
      <c r="B302" s="66" t="inlineStr">
        <is>
          <t>CPU 13.31.61</t>
        </is>
      </c>
      <c r="C302" s="8" t="inlineStr">
        <is>
          <t>FORNECIMENTO E INSTALAÇÃO DE  PORTÃO EM TUBO GALVANIZADO Ø3" E Ø4" COM TELAGALVANIZADA #2" FIO 10, VÃO 130X250CM, CONFORME PROJETO (P1)</t>
        </is>
      </c>
      <c r="D302" s="66" t="inlineStr">
        <is>
          <t>Composições Próprias</t>
        </is>
      </c>
      <c r="E302" s="66" t="inlineStr">
        <is>
          <t>UN</t>
        </is>
      </c>
      <c r="F302" s="67" t="n">
        <v>1</v>
      </c>
      <c r="G302" s="68">
        <f>COMPOSICOES!G2605</f>
        <v/>
      </c>
      <c r="H302" s="92">
        <f>ROUND(F302*G302, 2)</f>
        <v/>
      </c>
      <c r="K302" t="n">
        <v>3136.76</v>
      </c>
      <c r="L302">
        <f>G302-K302</f>
        <v/>
      </c>
    </row>
    <row r="303" ht="41.25" customHeight="1">
      <c r="A303" s="65" t="inlineStr">
        <is>
          <t>12.1.2</t>
        </is>
      </c>
      <c r="B303" s="66" t="inlineStr">
        <is>
          <t>CPU 13.31.62</t>
        </is>
      </c>
      <c r="C303" s="8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D303" s="66" t="inlineStr">
        <is>
          <t>Composições Próprias</t>
        </is>
      </c>
      <c r="E303" s="66" t="inlineStr">
        <is>
          <t>UN</t>
        </is>
      </c>
      <c r="F303" s="67" t="n">
        <v>1</v>
      </c>
      <c r="G303" s="68">
        <f>COMPOSICOES!G2631</f>
        <v/>
      </c>
      <c r="H303" s="92">
        <f>ROUND(F303*G303, 2)</f>
        <v/>
      </c>
      <c r="K303" t="n">
        <v>5910.99</v>
      </c>
      <c r="L303">
        <f>G303-K303</f>
        <v/>
      </c>
    </row>
    <row r="304" ht="41.25" customHeight="1">
      <c r="A304" s="65" t="inlineStr">
        <is>
          <t>12.1.3</t>
        </is>
      </c>
      <c r="B304" s="66" t="inlineStr">
        <is>
          <t>CPU 13.31.63</t>
        </is>
      </c>
      <c r="C304" s="8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D304" s="66" t="inlineStr">
        <is>
          <t>Composições Próprias</t>
        </is>
      </c>
      <c r="E304" s="66" t="inlineStr">
        <is>
          <t>UN</t>
        </is>
      </c>
      <c r="F304" s="67" t="n">
        <v>1</v>
      </c>
      <c r="G304" s="68">
        <f>COMPOSICOES!G2657</f>
        <v/>
      </c>
      <c r="H304" s="92">
        <f>ROUND(F304*G304, 2)</f>
        <v/>
      </c>
      <c r="K304" t="n">
        <v>6510.55</v>
      </c>
      <c r="L304">
        <f>G304-K304</f>
        <v/>
      </c>
    </row>
    <row r="305" ht="33" customHeight="1">
      <c r="A305" s="65" t="inlineStr">
        <is>
          <t>12.1.4</t>
        </is>
      </c>
      <c r="B305" s="66" t="inlineStr">
        <is>
          <t>CPU 13.31.64</t>
        </is>
      </c>
      <c r="C305" s="8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D305" s="66" t="inlineStr">
        <is>
          <t>Composições Próprias</t>
        </is>
      </c>
      <c r="E305" s="66" t="inlineStr">
        <is>
          <t>UN</t>
        </is>
      </c>
      <c r="F305" s="67" t="n">
        <v>2</v>
      </c>
      <c r="G305" s="68">
        <f>COMPOSICOES!G2683</f>
        <v/>
      </c>
      <c r="H305" s="92">
        <f>ROUND(F305*G305, 2)</f>
        <v/>
      </c>
      <c r="K305" t="n">
        <v>1842.45</v>
      </c>
      <c r="L305">
        <f>G305-K305</f>
        <v/>
      </c>
    </row>
    <row r="306" ht="24.75" customHeight="1">
      <c r="A306" s="65" t="inlineStr">
        <is>
          <t>12.1.5</t>
        </is>
      </c>
      <c r="B306" s="66" t="inlineStr">
        <is>
          <t>CPU 13.31.65</t>
        </is>
      </c>
      <c r="C306" s="8" t="inlineStr">
        <is>
          <t>FORNECIMENTO E INSTALAÇÃO DE MONTANTE EM TUBO GALVANIZADO PORTÃO EM TUBOGALVANIZADO Ø3" E Ø4" COM  TELA GALVANIZADA #2" FIO 10, ENTRE P1 E P2, VÃO 30cm. 30x250</t>
        </is>
      </c>
      <c r="D306" s="66" t="inlineStr">
        <is>
          <t>Composições Próprias</t>
        </is>
      </c>
      <c r="E306" s="66" t="inlineStr">
        <is>
          <t>UN</t>
        </is>
      </c>
      <c r="F306" s="67" t="n">
        <v>1</v>
      </c>
      <c r="G306" s="68">
        <f>COMPOSICOES!G2703</f>
        <v/>
      </c>
      <c r="H306" s="92">
        <f>ROUND(F306*G306, 2)</f>
        <v/>
      </c>
      <c r="K306" t="n">
        <v>216.63</v>
      </c>
      <c r="L306">
        <f>G306-K306</f>
        <v/>
      </c>
    </row>
    <row r="307" ht="24.75" customHeight="1">
      <c r="A307" s="65" t="inlineStr">
        <is>
          <t>12.1.6</t>
        </is>
      </c>
      <c r="B307" s="66" t="inlineStr">
        <is>
          <t>CPU 13.31.66</t>
        </is>
      </c>
      <c r="C307" s="8" t="inlineStr">
        <is>
          <t>FORNECIMENTO E INSTALAÇÃO DE MONTANTE EM TUBO GALVANIZADO PORTÃO EM TUBOGALVANIZADO Ø3" E Ø4" E TELA GALVANIZADA #2" FIO 10, ENTRE P1 E P2, VÃO 45cm. 45x250</t>
        </is>
      </c>
      <c r="D307" s="66" t="inlineStr">
        <is>
          <t>Composições Próprias</t>
        </is>
      </c>
      <c r="E307" s="66" t="inlineStr">
        <is>
          <t>UN</t>
        </is>
      </c>
      <c r="F307" s="67" t="n">
        <v>1</v>
      </c>
      <c r="G307" s="68">
        <f>COMPOSICOES!G2723</f>
        <v/>
      </c>
      <c r="H307" s="92">
        <f>ROUND(F307*G307, 2)</f>
        <v/>
      </c>
      <c r="K307" t="n">
        <v>287.5</v>
      </c>
      <c r="L307">
        <f>G307-K307</f>
        <v/>
      </c>
    </row>
    <row r="308" ht="20.1" customHeight="1">
      <c r="A308" s="60" t="inlineStr">
        <is>
          <t>12.2</t>
        </is>
      </c>
      <c r="B308" s="60" t="inlineStr">
        <is>
          <t>GRADES</t>
        </is>
      </c>
      <c r="C308" s="90" t="n"/>
      <c r="D308" s="90" t="n"/>
      <c r="E308" s="90" t="n"/>
      <c r="F308" s="90" t="n"/>
      <c r="G308" s="91" t="n"/>
      <c r="H308" s="5">
        <f>SUM(H309,H310,H311,H312)</f>
        <v/>
      </c>
      <c r="K308" t="n">
        <v>2724.79</v>
      </c>
      <c r="L308">
        <f>H308-K308</f>
        <v/>
      </c>
    </row>
    <row r="309" ht="16.5" customHeight="1">
      <c r="A309" s="65" t="inlineStr">
        <is>
          <t>12.2.1</t>
        </is>
      </c>
      <c r="B309" s="66" t="inlineStr">
        <is>
          <t>CPU 13.38.51</t>
        </is>
      </c>
      <c r="C309" s="8" t="inlineStr">
        <is>
          <t>FORNECIMENTO E INSTALAÇÃO DE GRADE DE FERRO 120 x 100 CM - CONFORME PROJETO</t>
        </is>
      </c>
      <c r="D309" s="66" t="inlineStr">
        <is>
          <t>Composições Próprias</t>
        </is>
      </c>
      <c r="E309" s="66" t="inlineStr">
        <is>
          <t>UN</t>
        </is>
      </c>
      <c r="F309" s="67" t="n">
        <v>2</v>
      </c>
      <c r="G309" s="68">
        <f>COMPOSICOES!G2731</f>
        <v/>
      </c>
      <c r="H309" s="92">
        <f>ROUND(F309*G309, 2)</f>
        <v/>
      </c>
      <c r="K309" t="n">
        <v>535.15</v>
      </c>
      <c r="L309">
        <f>G309-K309</f>
        <v/>
      </c>
    </row>
    <row r="310" ht="16.5" customHeight="1">
      <c r="A310" s="65" t="inlineStr">
        <is>
          <t>12.2.2</t>
        </is>
      </c>
      <c r="B310" s="66" t="inlineStr">
        <is>
          <t>CPU 13.38.52</t>
        </is>
      </c>
      <c r="C310" s="8" t="inlineStr">
        <is>
          <t>FORNECIMENTO E INSTALAÇÃO DE GRADE DE FERRO 80 x 70 CM - CONFORME PROJETO</t>
        </is>
      </c>
      <c r="D310" s="66" t="inlineStr">
        <is>
          <t>Composições Próprias</t>
        </is>
      </c>
      <c r="E310" s="66" t="inlineStr">
        <is>
          <t>UN</t>
        </is>
      </c>
      <c r="F310" s="67" t="n">
        <v>1</v>
      </c>
      <c r="G310" s="68">
        <f>COMPOSICOES!G2739</f>
        <v/>
      </c>
      <c r="H310" s="92">
        <f>ROUND(F310*G310, 2)</f>
        <v/>
      </c>
      <c r="K310" t="n">
        <v>249.74</v>
      </c>
      <c r="L310">
        <f>G310-K310</f>
        <v/>
      </c>
    </row>
    <row r="311" ht="16.5" customHeight="1">
      <c r="A311" s="65" t="inlineStr">
        <is>
          <t>12.2.3</t>
        </is>
      </c>
      <c r="B311" s="66" t="inlineStr">
        <is>
          <t>CPU 13.38.53</t>
        </is>
      </c>
      <c r="C311" s="8" t="inlineStr">
        <is>
          <t>FORNECIMENTO E INSTALAÇÃO DE GRADE DE FERRO 90 x 210 CM - CONFORME PROJETO</t>
        </is>
      </c>
      <c r="D311" s="66" t="inlineStr">
        <is>
          <t>Composições Próprias</t>
        </is>
      </c>
      <c r="E311" s="66" t="inlineStr">
        <is>
          <t>UN</t>
        </is>
      </c>
      <c r="F311" s="67" t="n">
        <v>1</v>
      </c>
      <c r="G311" s="68">
        <f>COMPOSICOES!G2747</f>
        <v/>
      </c>
      <c r="H311" s="92">
        <f>ROUND(F311*G311, 2)</f>
        <v/>
      </c>
      <c r="K311" t="n">
        <v>842.85</v>
      </c>
      <c r="L311">
        <f>G311-K311</f>
        <v/>
      </c>
    </row>
    <row r="312" ht="16.5" customHeight="1">
      <c r="A312" s="65" t="inlineStr">
        <is>
          <t>12.2.4</t>
        </is>
      </c>
      <c r="B312" s="66" t="inlineStr">
        <is>
          <t>CPU 13.38.54</t>
        </is>
      </c>
      <c r="C312" s="8" t="inlineStr">
        <is>
          <t>FORNECIMENTO E INSTALAÇÃO DE GRADE DE FERRO 60 x 210 CM - CONFORME PROJETO</t>
        </is>
      </c>
      <c r="D312" s="66" t="inlineStr">
        <is>
          <t>Composições Próprias</t>
        </is>
      </c>
      <c r="E312" s="66" t="inlineStr">
        <is>
          <t>UN</t>
        </is>
      </c>
      <c r="F312" s="67" t="n">
        <v>1</v>
      </c>
      <c r="G312" s="68">
        <f>COMPOSICOES!G2755</f>
        <v/>
      </c>
      <c r="H312" s="92">
        <f>ROUND(F312*G312, 2)</f>
        <v/>
      </c>
      <c r="K312" t="n">
        <v>561.9</v>
      </c>
      <c r="L312">
        <f>G312-K312</f>
        <v/>
      </c>
    </row>
    <row r="313" ht="20.1" customHeight="1">
      <c r="A313" s="60" t="inlineStr">
        <is>
          <t>12.3</t>
        </is>
      </c>
      <c r="B313" s="60" t="inlineStr">
        <is>
          <t>GUARDA-CORPO E CORRIMAO</t>
        </is>
      </c>
      <c r="C313" s="90" t="n"/>
      <c r="D313" s="90" t="n"/>
      <c r="E313" s="90" t="n"/>
      <c r="F313" s="90" t="n"/>
      <c r="G313" s="91" t="n"/>
      <c r="H313" s="5">
        <f>SUM(H314,H315,H316,H317,H318,H319,H320)</f>
        <v/>
      </c>
      <c r="K313" t="n">
        <v>16664.36</v>
      </c>
      <c r="L313">
        <f>H313-K313</f>
        <v/>
      </c>
    </row>
    <row r="314" ht="16.5" customHeight="1">
      <c r="A314" s="65" t="inlineStr">
        <is>
          <t>12.3.1</t>
        </is>
      </c>
      <c r="B314" s="66" t="inlineStr">
        <is>
          <t>13.40.56</t>
        </is>
      </c>
      <c r="C314" s="8" t="inlineStr">
        <is>
          <t>BARRA DE APOIO EM AÇO INOX RETA D=32MM L=80CM E=1,5MM (ABNT NBR 9050:2020)</t>
        </is>
      </c>
      <c r="D314" s="66" t="inlineStr">
        <is>
          <t>SUDECAP</t>
        </is>
      </c>
      <c r="E314" s="66" t="inlineStr">
        <is>
          <t>UN</t>
        </is>
      </c>
      <c r="F314" s="67" t="n">
        <v>2</v>
      </c>
      <c r="G314" s="68">
        <f>COMPOSICOES!G2767</f>
        <v/>
      </c>
      <c r="H314" s="92">
        <f>ROUND(F314*G314, 2)</f>
        <v/>
      </c>
      <c r="K314" t="n">
        <v>152.53</v>
      </c>
      <c r="L314">
        <f>G314-K314</f>
        <v/>
      </c>
    </row>
    <row r="315" ht="16.5" customHeight="1">
      <c r="A315" s="65" t="inlineStr">
        <is>
          <t>12.3.2</t>
        </is>
      </c>
      <c r="B315" s="66" t="inlineStr">
        <is>
          <t>13.40.58</t>
        </is>
      </c>
      <c r="C315" s="8" t="inlineStr">
        <is>
          <t>BARRA DE APOIO EM AÇO INOX EM "L" D=32MM 70X70CM E=1,5MM (ABNT NBR 9050:2020)</t>
        </is>
      </c>
      <c r="D315" s="66" t="inlineStr">
        <is>
          <t>SUDECAP</t>
        </is>
      </c>
      <c r="E315" s="66" t="inlineStr">
        <is>
          <t>UN</t>
        </is>
      </c>
      <c r="F315" s="67" t="n">
        <v>1</v>
      </c>
      <c r="G315" s="68">
        <f>COMPOSICOES!G2779</f>
        <v/>
      </c>
      <c r="H315" s="92">
        <f>ROUND(F315*G315, 2)</f>
        <v/>
      </c>
      <c r="K315" t="n">
        <v>282</v>
      </c>
      <c r="L315">
        <f>G315-K315</f>
        <v/>
      </c>
    </row>
    <row r="316" ht="16.5" customHeight="1">
      <c r="A316" s="65" t="inlineStr">
        <is>
          <t>12.3.3</t>
        </is>
      </c>
      <c r="B316" s="66" t="inlineStr">
        <is>
          <t>13.40.59</t>
        </is>
      </c>
      <c r="C316" s="8" t="inlineStr">
        <is>
          <t>BARRA DE APOIO EM AÇO INOX RETA D=32MM L=40CM E=1,5MM (ABNT NBR 9050:2020)</t>
        </is>
      </c>
      <c r="D316" s="66" t="inlineStr">
        <is>
          <t>SUDECAP</t>
        </is>
      </c>
      <c r="E316" s="66" t="inlineStr">
        <is>
          <t>UN</t>
        </is>
      </c>
      <c r="F316" s="67" t="n">
        <v>2</v>
      </c>
      <c r="G316" s="68">
        <f>COMPOSICOES!G2791</f>
        <v/>
      </c>
      <c r="H316" s="92">
        <f>ROUND(F316*G316, 2)</f>
        <v/>
      </c>
      <c r="K316" t="n">
        <v>94.34999999999999</v>
      </c>
      <c r="L316">
        <f>G316-K316</f>
        <v/>
      </c>
    </row>
    <row r="317">
      <c r="A317" s="65" t="inlineStr">
        <is>
          <t>12.3.4</t>
        </is>
      </c>
      <c r="B317" s="66" t="inlineStr">
        <is>
          <t>13.40.65</t>
        </is>
      </c>
      <c r="C317" s="8" t="inlineStr">
        <is>
          <t>BARRA APOIO DEFICIENTE TUBO METAL.CROMADO D=1 1/2"</t>
        </is>
      </c>
      <c r="D317" s="66" t="inlineStr">
        <is>
          <t>SUDECAP</t>
        </is>
      </c>
      <c r="E317" s="66" t="inlineStr">
        <is>
          <t>M</t>
        </is>
      </c>
      <c r="F317" s="67" t="n">
        <v>2.6</v>
      </c>
      <c r="G317" s="68">
        <f>COMPOSICOES!G2803</f>
        <v/>
      </c>
      <c r="H317" s="92">
        <f>ROUND(F317*G317, 2)</f>
        <v/>
      </c>
      <c r="K317" t="n">
        <v>117.07</v>
      </c>
      <c r="L317">
        <f>G317-K317</f>
        <v/>
      </c>
    </row>
    <row r="318" ht="33" customHeight="1">
      <c r="A318" s="65" t="inlineStr">
        <is>
          <t>12.3.5</t>
        </is>
      </c>
      <c r="B318" s="66" t="inlineStr">
        <is>
          <t>CPU 13.40.91</t>
        </is>
      </c>
      <c r="C318" s="8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D318" s="66" t="inlineStr">
        <is>
          <t>Composições Próprias</t>
        </is>
      </c>
      <c r="E318" s="66" t="inlineStr">
        <is>
          <t>M</t>
        </is>
      </c>
      <c r="F318" s="67" t="n">
        <v>1.9</v>
      </c>
      <c r="G318" s="68">
        <f>COMPOSICOES!G2811</f>
        <v/>
      </c>
      <c r="H318" s="92">
        <f>ROUND(F318*G318, 2)</f>
        <v/>
      </c>
      <c r="K318" t="n">
        <v>513.5</v>
      </c>
      <c r="L318">
        <f>G318-K318</f>
        <v/>
      </c>
    </row>
    <row r="319" ht="33" customHeight="1">
      <c r="A319" s="65" t="inlineStr">
        <is>
          <t>12.3.6</t>
        </is>
      </c>
      <c r="B319" s="66" t="inlineStr">
        <is>
          <t>CPU 13.40.92</t>
        </is>
      </c>
      <c r="C319" s="8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D319" s="66" t="inlineStr">
        <is>
          <t>Composições Próprias</t>
        </is>
      </c>
      <c r="E319" s="66" t="inlineStr">
        <is>
          <t>M</t>
        </is>
      </c>
      <c r="F319" s="67" t="n">
        <v>34.52</v>
      </c>
      <c r="G319" s="68">
        <f>COMPOSICOES!G2820</f>
        <v/>
      </c>
      <c r="H319" s="92">
        <f>ROUND(F319*G319, 2)</f>
        <v/>
      </c>
      <c r="K319" t="n">
        <v>406.61</v>
      </c>
      <c r="L319">
        <f>G319-K319</f>
        <v/>
      </c>
    </row>
    <row r="320" ht="33" customHeight="1">
      <c r="A320" s="65" t="inlineStr">
        <is>
          <t>12.3.7</t>
        </is>
      </c>
      <c r="B320" s="66" t="inlineStr">
        <is>
          <t>CPU 13.40.93</t>
        </is>
      </c>
      <c r="C320" s="8" t="inlineStr">
        <is>
          <t>CORRIMÃO DUPLO EM TUBO GALVANIZADO, COM COSTURA, DIÂMETRO 1.1/2", ESP. 3MM, FIXADO EM ALVENARIA, INCLUSIVE SUPORTE PARA CORRIMÃO EM BARRA CHATA (1"X1/2"), INCLUSIVE PINTURA</t>
        </is>
      </c>
      <c r="D320" s="66" t="inlineStr">
        <is>
          <t>Composições Próprias</t>
        </is>
      </c>
      <c r="E320" s="66" t="inlineStr">
        <is>
          <t>M</t>
        </is>
      </c>
      <c r="F320" s="67" t="n">
        <v>1.9</v>
      </c>
      <c r="G320" s="68">
        <f>COMPOSICOES!G2829</f>
        <v/>
      </c>
      <c r="H320" s="92">
        <f>ROUND(F320*G320, 2)</f>
        <v/>
      </c>
      <c r="K320" t="n">
        <v>301.26</v>
      </c>
      <c r="L320">
        <f>G320-K320</f>
        <v/>
      </c>
    </row>
    <row r="321" ht="20.1" customHeight="1">
      <c r="A321" s="60" t="inlineStr">
        <is>
          <t>12.4</t>
        </is>
      </c>
      <c r="B321" s="60" t="inlineStr">
        <is>
          <t>ACESSORIOS E PEÇAS COMPLEMENTARES</t>
        </is>
      </c>
      <c r="C321" s="90" t="n"/>
      <c r="D321" s="90" t="n"/>
      <c r="E321" s="90" t="n"/>
      <c r="F321" s="90" t="n"/>
      <c r="G321" s="91" t="n"/>
      <c r="H321" s="5">
        <f>SUM(H322)</f>
        <v/>
      </c>
      <c r="K321" t="n">
        <v>335.24</v>
      </c>
      <c r="L321">
        <f>H321-K321</f>
        <v/>
      </c>
    </row>
    <row r="322">
      <c r="A322" s="65" t="inlineStr">
        <is>
          <t>12.4.1</t>
        </is>
      </c>
      <c r="B322" s="66" t="inlineStr">
        <is>
          <t>13.55.01</t>
        </is>
      </c>
      <c r="C322" s="8" t="inlineStr">
        <is>
          <t>ALÇAPAO - 60X60 CM, CAIXILHO CHAPA 18</t>
        </is>
      </c>
      <c r="D322" s="66" t="inlineStr">
        <is>
          <t>SUDECAP</t>
        </is>
      </c>
      <c r="E322" s="66" t="inlineStr">
        <is>
          <t>UN</t>
        </is>
      </c>
      <c r="F322" s="67" t="n">
        <v>1</v>
      </c>
      <c r="G322" s="68">
        <f>COMPOSICOES!G2848</f>
        <v/>
      </c>
      <c r="H322" s="92">
        <f>ROUND(F322*G322, 2)</f>
        <v/>
      </c>
      <c r="K322" t="n">
        <v>335.24</v>
      </c>
      <c r="L322">
        <f>G322-K322</f>
        <v/>
      </c>
    </row>
    <row r="323" ht="20.1" customHeight="1">
      <c r="A323" s="60" t="inlineStr">
        <is>
          <t>12.5</t>
        </is>
      </c>
      <c r="B323" s="60" t="inlineStr">
        <is>
          <t>SERRALHERIAS DE FERRO, ALUMÍNIO E CHAPA DOBRADA</t>
        </is>
      </c>
      <c r="C323" s="90" t="n"/>
      <c r="D323" s="90" t="n"/>
      <c r="E323" s="90" t="n"/>
      <c r="F323" s="90" t="n"/>
      <c r="G323" s="91" t="n"/>
      <c r="H323" s="5">
        <f>SUM(H324,H325,H326,H327,H328)</f>
        <v/>
      </c>
      <c r="K323" t="n">
        <v>7808.53</v>
      </c>
      <c r="L323">
        <f>H323-K323</f>
        <v/>
      </c>
    </row>
    <row r="324" ht="16.5" customHeight="1">
      <c r="A324" s="65" t="inlineStr">
        <is>
          <t>12.5.1</t>
        </is>
      </c>
      <c r="B324" s="66" t="inlineStr">
        <is>
          <t>CPU 13.70.51</t>
        </is>
      </c>
      <c r="C324" s="8" t="inlineStr">
        <is>
          <t>FORNECIMENTO E INSTALAÇÃO DE J1 - JANELA DE CORRER DE FERRO  - 1,2 x 1,0 M, CONFORME PROJETO</t>
        </is>
      </c>
      <c r="D324" s="66" t="inlineStr">
        <is>
          <t>Composições Próprias</t>
        </is>
      </c>
      <c r="E324" s="66" t="inlineStr">
        <is>
          <t>UN</t>
        </is>
      </c>
      <c r="F324" s="67" t="n">
        <v>2</v>
      </c>
      <c r="G324" s="68">
        <f>COMPOSICOES!G2856</f>
        <v/>
      </c>
      <c r="H324" s="92">
        <f>ROUND(F324*G324, 2)</f>
        <v/>
      </c>
      <c r="K324" t="n">
        <v>844.87</v>
      </c>
      <c r="L324">
        <f>G324-K324</f>
        <v/>
      </c>
    </row>
    <row r="325" ht="16.5" customHeight="1">
      <c r="A325" s="65" t="inlineStr">
        <is>
          <t>12.5.2</t>
        </is>
      </c>
      <c r="B325" s="66" t="inlineStr">
        <is>
          <t>CPU 13.70.52</t>
        </is>
      </c>
      <c r="C325" s="8" t="inlineStr">
        <is>
          <t>FORNECIMENTO E INSTALAÇÃO DE J2 - JANELA BASCULANTE DE FERRO - 0,8 x 0,7 M, CONFORME PROJETO.</t>
        </is>
      </c>
      <c r="D325" s="66" t="inlineStr">
        <is>
          <t>Composições Próprias</t>
        </is>
      </c>
      <c r="E325" s="66" t="inlineStr">
        <is>
          <t>UN</t>
        </is>
      </c>
      <c r="F325" s="67" t="n">
        <v>1</v>
      </c>
      <c r="G325" s="68">
        <f>COMPOSICOES!G2864</f>
        <v/>
      </c>
      <c r="H325" s="92">
        <f>ROUND(F325*G325, 2)</f>
        <v/>
      </c>
      <c r="K325" t="n">
        <v>338.17</v>
      </c>
      <c r="L325">
        <f>G325-K325</f>
        <v/>
      </c>
    </row>
    <row r="326" ht="16.5" customHeight="1">
      <c r="A326" s="65" t="inlineStr">
        <is>
          <t>12.5.3</t>
        </is>
      </c>
      <c r="B326" s="66" t="inlineStr">
        <is>
          <t>CPU 13.70.53</t>
        </is>
      </c>
      <c r="C326" s="8" t="inlineStr">
        <is>
          <t>FORNECIMENTO E INSTALAÇÃO DE P1 - PORTA DE ABRIR CHAPA DOBRADA 1FL - 0,90 x 2,1 M,CONFORME PROJETO</t>
        </is>
      </c>
      <c r="D326" s="66" t="inlineStr">
        <is>
          <t>Composições Próprias</t>
        </is>
      </c>
      <c r="E326" s="66" t="inlineStr">
        <is>
          <t>UN</t>
        </is>
      </c>
      <c r="F326" s="67" t="n">
        <v>1</v>
      </c>
      <c r="G326" s="68">
        <f>COMPOSICOES!G2872</f>
        <v/>
      </c>
      <c r="H326" s="92">
        <f>ROUND(F326*G326, 2)</f>
        <v/>
      </c>
      <c r="K326" t="n">
        <v>1467.9</v>
      </c>
      <c r="L326">
        <f>G326-K326</f>
        <v/>
      </c>
    </row>
    <row r="327" ht="24.75" customHeight="1">
      <c r="A327" s="65" t="inlineStr">
        <is>
          <t>12.5.4</t>
        </is>
      </c>
      <c r="B327" s="66" t="inlineStr">
        <is>
          <t>CPU 13.70.54</t>
        </is>
      </c>
      <c r="C327" s="8" t="inlineStr">
        <is>
          <t>INSTALAÇÃO DE PORTA DE ABRIR PJ1 EM CHAPA DOBRADA 0,60 x 2,10M, COM JANELA SUPERIOR BASCULANTE 0,60 x 0,50 M, DE FERRO, CONFORME PROJETO</t>
        </is>
      </c>
      <c r="D327" s="66" t="inlineStr">
        <is>
          <t>Composições Próprias</t>
        </is>
      </c>
      <c r="E327" s="66" t="inlineStr">
        <is>
          <t>UN</t>
        </is>
      </c>
      <c r="F327" s="67" t="n">
        <v>1</v>
      </c>
      <c r="G327" s="68">
        <f>COMPOSICOES!G2881</f>
        <v/>
      </c>
      <c r="H327" s="92">
        <f>ROUND(F327*G327, 2)</f>
        <v/>
      </c>
      <c r="K327" t="n">
        <v>1159.77</v>
      </c>
      <c r="L327">
        <f>G327-K327</f>
        <v/>
      </c>
    </row>
    <row r="328" ht="16.5" customHeight="1">
      <c r="A328" s="65" t="inlineStr">
        <is>
          <t>12.5.5</t>
        </is>
      </c>
      <c r="B328" s="66" t="inlineStr">
        <is>
          <t>13.02.01</t>
        </is>
      </c>
      <c r="C328" s="8" t="inlineStr">
        <is>
          <t>PORTA DE ALUMÍNIO DE ABRIR COM LAMBRI, FIXAÇÃO COM PARAFUSOS ADP REF 91338</t>
        </is>
      </c>
      <c r="D328" s="66" t="inlineStr">
        <is>
          <t>SUDECAP</t>
        </is>
      </c>
      <c r="E328" s="66" t="inlineStr">
        <is>
          <t>M2</t>
        </is>
      </c>
      <c r="F328" s="67" t="n">
        <v>1.89</v>
      </c>
      <c r="G328" s="68">
        <f>COMPOSICOES!G2896</f>
        <v/>
      </c>
      <c r="H328" s="92">
        <f>ROUND(F328*G328, 2)</f>
        <v/>
      </c>
      <c r="K328" t="n">
        <v>1668.23</v>
      </c>
      <c r="L328">
        <f>G328-K328</f>
        <v/>
      </c>
    </row>
    <row r="329" ht="20.1" customHeight="1">
      <c r="A329" s="60" t="inlineStr">
        <is>
          <t>13</t>
        </is>
      </c>
      <c r="B329" s="60" t="inlineStr">
        <is>
          <t>REVESTIMENTOS</t>
        </is>
      </c>
      <c r="C329" s="90" t="n"/>
      <c r="D329" s="90" t="n"/>
      <c r="E329" s="90" t="n"/>
      <c r="F329" s="90" t="n"/>
      <c r="G329" s="91" t="n"/>
      <c r="H329" s="5">
        <f>SUM(H330,H334)</f>
        <v/>
      </c>
      <c r="K329" t="n">
        <v>17257.07</v>
      </c>
      <c r="L329">
        <f>H329-K329</f>
        <v/>
      </c>
    </row>
    <row r="330" ht="20.1" customHeight="1">
      <c r="A330" s="60" t="inlineStr">
        <is>
          <t>13.1</t>
        </is>
      </c>
      <c r="B330" s="60" t="inlineStr">
        <is>
          <t>REVESTIMENTO COM ARGAMASSA DE CIMENTO, CAL E AREIA</t>
        </is>
      </c>
      <c r="C330" s="90" t="n"/>
      <c r="D330" s="90" t="n"/>
      <c r="E330" s="90" t="n"/>
      <c r="F330" s="90" t="n"/>
      <c r="G330" s="91" t="n"/>
      <c r="H330" s="5">
        <f>SUM(H331,H332,H333)</f>
        <v/>
      </c>
      <c r="K330" t="n">
        <v>15562.05</v>
      </c>
      <c r="L330">
        <f>H330-K330</f>
        <v/>
      </c>
    </row>
    <row r="331">
      <c r="A331" s="65" t="inlineStr">
        <is>
          <t>13.1.1</t>
        </is>
      </c>
      <c r="B331" s="66" t="inlineStr">
        <is>
          <t>14.05.05</t>
        </is>
      </c>
      <c r="C331" s="8" t="inlineStr">
        <is>
          <t>CHAPISCO COM ARGAMASSA 1:3 CIM./AREIA, A COLHER</t>
        </is>
      </c>
      <c r="D331" s="66" t="inlineStr">
        <is>
          <t>SUDECAP</t>
        </is>
      </c>
      <c r="E331" s="66" t="inlineStr">
        <is>
          <t>M2</t>
        </is>
      </c>
      <c r="F331" s="67" t="n">
        <v>364.27</v>
      </c>
      <c r="G331" s="68">
        <f>COMPOSICOES!G2908</f>
        <v/>
      </c>
      <c r="H331" s="92">
        <f>ROUND(F331*G331, 2)</f>
        <v/>
      </c>
      <c r="K331" t="n">
        <v>9.880000000000001</v>
      </c>
      <c r="L331">
        <f>G331-K331</f>
        <v/>
      </c>
    </row>
    <row r="332">
      <c r="A332" s="65" t="inlineStr">
        <is>
          <t>13.1.2</t>
        </is>
      </c>
      <c r="B332" s="66" t="inlineStr">
        <is>
          <t>14.05.21</t>
        </is>
      </c>
      <c r="C332" s="8" t="inlineStr">
        <is>
          <t>EMBOÇO COM ARGAMASSA 1:6 CIMENTO E AREIA</t>
        </is>
      </c>
      <c r="D332" s="66" t="inlineStr">
        <is>
          <t>SUDECAP</t>
        </is>
      </c>
      <c r="E332" s="66" t="inlineStr">
        <is>
          <t>M2</t>
        </is>
      </c>
      <c r="F332" s="67" t="n">
        <v>23.84</v>
      </c>
      <c r="G332" s="68">
        <f>COMPOSICOES!G2920</f>
        <v/>
      </c>
      <c r="H332" s="92">
        <f>ROUND(F332*G332, 2)</f>
        <v/>
      </c>
      <c r="K332" t="n">
        <v>32.41</v>
      </c>
      <c r="L332">
        <f>G332-K332</f>
        <v/>
      </c>
    </row>
    <row r="333">
      <c r="A333" s="65" t="inlineStr">
        <is>
          <t>13.1.3</t>
        </is>
      </c>
      <c r="B333" s="66" t="inlineStr">
        <is>
          <t>14.05.31</t>
        </is>
      </c>
      <c r="C333" s="8" t="inlineStr">
        <is>
          <t>REBOCO COM ARGAMASSA 1:7 CIMENTO E AREIA</t>
        </is>
      </c>
      <c r="D333" s="66" t="inlineStr">
        <is>
          <t>SUDECAP</t>
        </is>
      </c>
      <c r="E333" s="66" t="inlineStr">
        <is>
          <t>M2</t>
        </is>
      </c>
      <c r="F333" s="67" t="n">
        <v>263.18</v>
      </c>
      <c r="G333" s="68">
        <f>COMPOSICOES!G2932</f>
        <v/>
      </c>
      <c r="H333" s="92">
        <f>ROUND(F333*G333, 2)</f>
        <v/>
      </c>
      <c r="K333" t="n">
        <v>42.52</v>
      </c>
      <c r="L333">
        <f>G333-K333</f>
        <v/>
      </c>
    </row>
    <row r="334" ht="20.1" customHeight="1">
      <c r="A334" s="60" t="inlineStr">
        <is>
          <t>13.2</t>
        </is>
      </c>
      <c r="B334" s="60" t="inlineStr">
        <is>
          <t>REVESTIMENTO COM CERAMICA</t>
        </is>
      </c>
      <c r="C334" s="90" t="n"/>
      <c r="D334" s="90" t="n"/>
      <c r="E334" s="90" t="n"/>
      <c r="F334" s="90" t="n"/>
      <c r="G334" s="91" t="n"/>
      <c r="H334" s="5">
        <f>SUM(H335)</f>
        <v/>
      </c>
      <c r="K334" t="n">
        <v>1695.02</v>
      </c>
      <c r="L334">
        <f>H334-K334</f>
        <v/>
      </c>
    </row>
    <row r="335" ht="16.5" customHeight="1">
      <c r="A335" s="65" t="inlineStr">
        <is>
          <t>13.2.1</t>
        </is>
      </c>
      <c r="B335" s="66" t="inlineStr">
        <is>
          <t>14.17.20</t>
        </is>
      </c>
      <c r="C335" s="8" t="inlineStr">
        <is>
          <t>REVESTIMENTO PAREDES INTERNAS EM CERAMICA ESMALTADA EXTRA, ÁREA ATÉ 2025 CM2 REF 87265</t>
        </is>
      </c>
      <c r="D335" s="66" t="inlineStr">
        <is>
          <t>SUDECAP</t>
        </is>
      </c>
      <c r="E335" s="66" t="inlineStr">
        <is>
          <t>M2</t>
        </is>
      </c>
      <c r="F335" s="67" t="n">
        <v>23.84</v>
      </c>
      <c r="G335" s="68">
        <f>COMPOSICOES!G2946</f>
        <v/>
      </c>
      <c r="H335" s="92">
        <f>ROUND(F335*G335, 2)</f>
        <v/>
      </c>
      <c r="K335" t="n">
        <v>71.09999999999999</v>
      </c>
      <c r="L335">
        <f>G335-K335</f>
        <v/>
      </c>
    </row>
    <row r="336" ht="20.1" customHeight="1">
      <c r="A336" s="60" t="inlineStr">
        <is>
          <t>14</t>
        </is>
      </c>
      <c r="B336" s="60" t="inlineStr">
        <is>
          <t>PISOS, RODAPES, SOLEIRAS E PEITORIS</t>
        </is>
      </c>
      <c r="C336" s="90" t="n"/>
      <c r="D336" s="90" t="n"/>
      <c r="E336" s="90" t="n"/>
      <c r="F336" s="90" t="n"/>
      <c r="G336" s="91" t="n"/>
      <c r="H336" s="5">
        <f>SUM(H337,H339,H341,H343,H345,H347,H349,H351,H353)</f>
        <v/>
      </c>
      <c r="K336" t="n">
        <v>23486.9</v>
      </c>
      <c r="L336">
        <f>H336-K336</f>
        <v/>
      </c>
    </row>
    <row r="337" ht="20.1" customHeight="1">
      <c r="A337" s="60" t="inlineStr">
        <is>
          <t>14.1</t>
        </is>
      </c>
      <c r="B337" s="60" t="inlineStr">
        <is>
          <t>PISO DE TRANSIÇÃO</t>
        </is>
      </c>
      <c r="C337" s="90" t="n"/>
      <c r="D337" s="90" t="n"/>
      <c r="E337" s="90" t="n"/>
      <c r="F337" s="90" t="n"/>
      <c r="G337" s="91" t="n"/>
      <c r="H337" s="5">
        <f>SUM(H338)</f>
        <v/>
      </c>
      <c r="K337" t="n">
        <v>13454.15</v>
      </c>
      <c r="L337">
        <f>H337-K337</f>
        <v/>
      </c>
    </row>
    <row r="338">
      <c r="A338" s="65" t="inlineStr">
        <is>
          <t>14.1.1</t>
        </is>
      </c>
      <c r="B338" s="66" t="inlineStr">
        <is>
          <t>15.02.09</t>
        </is>
      </c>
      <c r="C338" s="8" t="inlineStr">
        <is>
          <t>E= 10,0 CM, SEM JUNTA FCK &gt;= 20MPA</t>
        </is>
      </c>
      <c r="D338" s="66" t="inlineStr">
        <is>
          <t>SUDECAP</t>
        </is>
      </c>
      <c r="E338" s="66" t="inlineStr">
        <is>
          <t>M2</t>
        </is>
      </c>
      <c r="F338" s="67" t="n">
        <v>131.26</v>
      </c>
      <c r="G338" s="68">
        <f>COMPOSICOES!G2958</f>
        <v/>
      </c>
      <c r="H338" s="92">
        <f>ROUND(F338*G338, 2)</f>
        <v/>
      </c>
      <c r="K338" t="n">
        <v>102.5</v>
      </c>
      <c r="L338">
        <f>G338-K338</f>
        <v/>
      </c>
    </row>
    <row r="339" ht="20.1" customHeight="1">
      <c r="A339" s="60" t="inlineStr">
        <is>
          <t>14.2</t>
        </is>
      </c>
      <c r="B339" s="60" t="inlineStr">
        <is>
          <t>CONTRAPISO DESEMPENADO, COM ARG.1:3 SEM JUNTA</t>
        </is>
      </c>
      <c r="C339" s="90" t="n"/>
      <c r="D339" s="90" t="n"/>
      <c r="E339" s="90" t="n"/>
      <c r="F339" s="90" t="n"/>
      <c r="G339" s="91" t="n"/>
      <c r="H339" s="5">
        <f>SUM(H340)</f>
        <v/>
      </c>
      <c r="K339" t="n">
        <v>587.92</v>
      </c>
      <c r="L339">
        <f>H339-K339</f>
        <v/>
      </c>
    </row>
    <row r="340">
      <c r="A340" s="65" t="inlineStr">
        <is>
          <t>14.2.1</t>
        </is>
      </c>
      <c r="B340" s="66" t="inlineStr">
        <is>
          <t>15.04.06</t>
        </is>
      </c>
      <c r="C340" s="8" t="inlineStr">
        <is>
          <t>E= 2,5 CM</t>
        </is>
      </c>
      <c r="D340" s="66" t="inlineStr">
        <is>
          <t>SUDECAP</t>
        </is>
      </c>
      <c r="E340" s="66" t="inlineStr">
        <is>
          <t>M2</t>
        </is>
      </c>
      <c r="F340" s="67" t="n">
        <v>12.19</v>
      </c>
      <c r="G340" s="68">
        <f>COMPOSICOES!G2970</f>
        <v/>
      </c>
      <c r="H340" s="92">
        <f>ROUND(F340*G340, 2)</f>
        <v/>
      </c>
      <c r="K340" t="n">
        <v>48.23</v>
      </c>
      <c r="L340">
        <f>G340-K340</f>
        <v/>
      </c>
    </row>
    <row r="341" ht="20.1" customHeight="1">
      <c r="A341" s="60" t="inlineStr">
        <is>
          <t>14.3</t>
        </is>
      </c>
      <c r="B341" s="60" t="inlineStr">
        <is>
          <t>PISO CIMENT.DESEMP.FELTRADO,ARG.1:3,JUNTA PL.17X3M</t>
        </is>
      </c>
      <c r="C341" s="90" t="n"/>
      <c r="D341" s="90" t="n"/>
      <c r="E341" s="90" t="n"/>
      <c r="F341" s="90" t="n"/>
      <c r="G341" s="91" t="n"/>
      <c r="H341" s="5">
        <f>SUM(H342)</f>
        <v/>
      </c>
      <c r="K341" t="n">
        <v>7223.98</v>
      </c>
      <c r="L341">
        <f>H341-K341</f>
        <v/>
      </c>
    </row>
    <row r="342">
      <c r="A342" s="65" t="inlineStr">
        <is>
          <t>14.3.1</t>
        </is>
      </c>
      <c r="B342" s="66" t="inlineStr">
        <is>
          <t>15.05.07</t>
        </is>
      </c>
      <c r="C342" s="8" t="inlineStr">
        <is>
          <t>E= 3,0 CM, COM JUNTA DE 2 X 2 M</t>
        </is>
      </c>
      <c r="D342" s="66" t="inlineStr">
        <is>
          <t>SUDECAP</t>
        </is>
      </c>
      <c r="E342" s="66" t="inlineStr">
        <is>
          <t>M2</t>
        </is>
      </c>
      <c r="F342" s="67" t="n">
        <v>119.07</v>
      </c>
      <c r="G342" s="68">
        <f>COMPOSICOES!G2985</f>
        <v/>
      </c>
      <c r="H342" s="92">
        <f>ROUND(F342*G342, 2)</f>
        <v/>
      </c>
      <c r="K342" t="n">
        <v>60.67</v>
      </c>
      <c r="L342">
        <f>G342-K342</f>
        <v/>
      </c>
    </row>
    <row r="343" ht="20.1" customHeight="1">
      <c r="A343" s="60" t="inlineStr">
        <is>
          <t>14.4</t>
        </is>
      </c>
      <c r="B343" s="60" t="inlineStr">
        <is>
          <t>PISO CERAMICO</t>
        </is>
      </c>
      <c r="C343" s="90" t="n"/>
      <c r="D343" s="90" t="n"/>
      <c r="E343" s="90" t="n"/>
      <c r="F343" s="90" t="n"/>
      <c r="G343" s="91" t="n"/>
      <c r="H343" s="5">
        <f>SUM(H344)</f>
        <v/>
      </c>
      <c r="K343" t="n">
        <v>956.0599999999999</v>
      </c>
      <c r="L343">
        <f>H343-K343</f>
        <v/>
      </c>
    </row>
    <row r="344" ht="16.5" customHeight="1">
      <c r="A344" s="65" t="inlineStr">
        <is>
          <t>14.4.1</t>
        </is>
      </c>
      <c r="B344" s="66" t="inlineStr">
        <is>
          <t>15.17.23</t>
        </is>
      </c>
      <c r="C344" s="8" t="inlineStr">
        <is>
          <t>ASSENTAMENTO PISO CERÂMICO, PLACAS ATÉ 2025 CM2, EM AMBIENTES DE ÁREA MENOR QUE 5 M2 REF 87246</t>
        </is>
      </c>
      <c r="D344" s="66" t="inlineStr">
        <is>
          <t>SUDECAP</t>
        </is>
      </c>
      <c r="E344" s="66" t="inlineStr">
        <is>
          <t>M2</t>
        </is>
      </c>
      <c r="F344" s="67" t="n">
        <v>12.19</v>
      </c>
      <c r="G344" s="68">
        <f>COMPOSICOES!G2999</f>
        <v/>
      </c>
      <c r="H344" s="92">
        <f>ROUND(F344*G344, 2)</f>
        <v/>
      </c>
      <c r="K344" t="n">
        <v>78.43000000000001</v>
      </c>
      <c r="L344">
        <f>G344-K344</f>
        <v/>
      </c>
    </row>
    <row r="345" ht="20.1" customHeight="1">
      <c r="A345" s="60" t="inlineStr">
        <is>
          <t>14.5</t>
        </is>
      </c>
      <c r="B345" s="60" t="inlineStr">
        <is>
          <t>PISO DE LADRILHO HIDRAULICO</t>
        </is>
      </c>
      <c r="C345" s="90" t="n"/>
      <c r="D345" s="90" t="n"/>
      <c r="E345" s="90" t="n"/>
      <c r="F345" s="90" t="n"/>
      <c r="G345" s="91" t="n"/>
      <c r="H345" s="5">
        <f>SUM(H346)</f>
        <v/>
      </c>
      <c r="K345" t="n">
        <v>92.13</v>
      </c>
      <c r="L345">
        <f>H345-K345</f>
        <v/>
      </c>
    </row>
    <row r="346">
      <c r="A346" s="65" t="inlineStr">
        <is>
          <t>14.5.1</t>
        </is>
      </c>
      <c r="B346" s="66" t="inlineStr">
        <is>
          <t>15.22.11</t>
        </is>
      </c>
      <c r="C346" s="8" t="inlineStr">
        <is>
          <t>20 X 20 CM, TATIL EM COR AMARELA/VERMELHA</t>
        </is>
      </c>
      <c r="D346" s="66" t="inlineStr">
        <is>
          <t>SUDECAP</t>
        </is>
      </c>
      <c r="E346" s="66" t="inlineStr">
        <is>
          <t>M2</t>
        </is>
      </c>
      <c r="F346" s="67" t="n">
        <v>0.6</v>
      </c>
      <c r="G346" s="68">
        <f>COMPOSICOES!G3015</f>
        <v/>
      </c>
      <c r="H346" s="92">
        <f>ROUND(F346*G346, 2)</f>
        <v/>
      </c>
      <c r="K346" t="n">
        <v>153.55</v>
      </c>
      <c r="L346">
        <f>G346-K346</f>
        <v/>
      </c>
    </row>
    <row r="347" ht="20.1" customHeight="1">
      <c r="A347" s="60" t="inlineStr">
        <is>
          <t>14.6</t>
        </is>
      </c>
      <c r="B347" s="60" t="inlineStr">
        <is>
          <t>PISO DE CONCRETO</t>
        </is>
      </c>
      <c r="C347" s="90" t="n"/>
      <c r="D347" s="90" t="n"/>
      <c r="E347" s="90" t="n"/>
      <c r="F347" s="90" t="n"/>
      <c r="G347" s="91" t="n"/>
      <c r="H347" s="5">
        <f>SUM(H348)</f>
        <v/>
      </c>
      <c r="K347" t="n">
        <v>27.79</v>
      </c>
      <c r="L347">
        <f>H347-K347</f>
        <v/>
      </c>
    </row>
    <row r="348" ht="16.5" customHeight="1">
      <c r="A348" s="65" t="inlineStr">
        <is>
          <t>14.6.1</t>
        </is>
      </c>
      <c r="B348" s="66" t="inlineStr">
        <is>
          <t>15.35.34</t>
        </is>
      </c>
      <c r="C348" s="8" t="inlineStr">
        <is>
          <t>APLICAÇÃO DE LONA PLÁSTICA (150 MICRA) PARA EXECUÇÃO DE PAVIMENTOS DE CONCRETO REF 97113</t>
        </is>
      </c>
      <c r="D348" s="66" t="inlineStr">
        <is>
          <t>SUDECAP</t>
        </is>
      </c>
      <c r="E348" s="66" t="inlineStr">
        <is>
          <t>M2</t>
        </is>
      </c>
      <c r="F348" s="67" t="n">
        <v>12.19</v>
      </c>
      <c r="G348" s="68">
        <f>COMPOSICOES!G3027</f>
        <v/>
      </c>
      <c r="H348" s="92">
        <f>ROUND(F348*G348, 2)</f>
        <v/>
      </c>
      <c r="K348" t="n">
        <v>2.28</v>
      </c>
      <c r="L348">
        <f>G348-K348</f>
        <v/>
      </c>
    </row>
    <row r="349" ht="20.1" customHeight="1">
      <c r="A349" s="60" t="inlineStr">
        <is>
          <t>14.7</t>
        </is>
      </c>
      <c r="B349" s="60" t="inlineStr">
        <is>
          <t>RODAPE DE PEDRA</t>
        </is>
      </c>
      <c r="C349" s="90" t="n"/>
      <c r="D349" s="90" t="n"/>
      <c r="E349" s="90" t="n"/>
      <c r="F349" s="90" t="n"/>
      <c r="G349" s="91" t="n"/>
      <c r="H349" s="5">
        <f>SUM(H350)</f>
        <v/>
      </c>
      <c r="K349" t="n">
        <v>668.65</v>
      </c>
      <c r="L349">
        <f>H349-K349</f>
        <v/>
      </c>
    </row>
    <row r="350" ht="16.5" customHeight="1">
      <c r="A350" s="65" t="inlineStr">
        <is>
          <t>14.7.1</t>
        </is>
      </c>
      <c r="B350" s="66" t="inlineStr">
        <is>
          <t>CPU 15.46.51</t>
        </is>
      </c>
      <c r="C350" s="8" t="inlineStr">
        <is>
          <t>FORNECIMENTO E INSTALAÇÃO DE RODAPÉ DE GRANITO CINZA CORUMBÁ ESP=2CM H=7CM ACABAMENTO POLIDO</t>
        </is>
      </c>
      <c r="D350" s="66" t="inlineStr">
        <is>
          <t>Composições Próprias</t>
        </is>
      </c>
      <c r="E350" s="66" t="inlineStr">
        <is>
          <t>M</t>
        </is>
      </c>
      <c r="F350" s="67" t="n">
        <v>26.16</v>
      </c>
      <c r="G350" s="68">
        <f>COMPOSICOES!G3035</f>
        <v/>
      </c>
      <c r="H350" s="92">
        <f>ROUND(F350*G350, 2)</f>
        <v/>
      </c>
      <c r="K350" t="n">
        <v>25.56</v>
      </c>
      <c r="L350">
        <f>G350-K350</f>
        <v/>
      </c>
    </row>
    <row r="351" ht="20.1" customHeight="1">
      <c r="A351" s="60" t="inlineStr">
        <is>
          <t>14.8</t>
        </is>
      </c>
      <c r="B351" s="60" t="inlineStr">
        <is>
          <t>SOLEIRA DE PEDRA</t>
        </is>
      </c>
      <c r="C351" s="90" t="n"/>
      <c r="D351" s="90" t="n"/>
      <c r="E351" s="90" t="n"/>
      <c r="F351" s="90" t="n"/>
      <c r="G351" s="91" t="n"/>
      <c r="H351" s="5">
        <f>SUM(H352)</f>
        <v/>
      </c>
      <c r="K351" t="n">
        <v>190.49</v>
      </c>
      <c r="L351">
        <f>H351-K351</f>
        <v/>
      </c>
    </row>
    <row r="352">
      <c r="A352" s="65" t="inlineStr">
        <is>
          <t>14.8.1</t>
        </is>
      </c>
      <c r="B352" s="66" t="inlineStr">
        <is>
          <t>15.54.07</t>
        </is>
      </c>
      <c r="C352" s="8" t="inlineStr">
        <is>
          <t>SOLEIRA DE GRANITO CINZA CORUMBA E= 2 CM</t>
        </is>
      </c>
      <c r="D352" s="66" t="inlineStr">
        <is>
          <t>SUDECAP</t>
        </is>
      </c>
      <c r="E352" s="66" t="inlineStr">
        <is>
          <t>M2</t>
        </is>
      </c>
      <c r="F352" s="67" t="n">
        <v>0.48</v>
      </c>
      <c r="G352" s="68">
        <f>COMPOSICOES!G3050</f>
        <v/>
      </c>
      <c r="H352" s="92">
        <f>ROUND(F352*G352, 2)</f>
        <v/>
      </c>
      <c r="K352" t="n">
        <v>396.85</v>
      </c>
      <c r="L352">
        <f>G352-K352</f>
        <v/>
      </c>
    </row>
    <row r="353" ht="20.1" customHeight="1">
      <c r="A353" s="60" t="inlineStr">
        <is>
          <t>14.9</t>
        </is>
      </c>
      <c r="B353" s="60" t="inlineStr">
        <is>
          <t>PEITORIL DE PEDRA</t>
        </is>
      </c>
      <c r="C353" s="90" t="n"/>
      <c r="D353" s="90" t="n"/>
      <c r="E353" s="90" t="n"/>
      <c r="F353" s="90" t="n"/>
      <c r="G353" s="91" t="n"/>
      <c r="H353" s="5">
        <f>SUM(H354)</f>
        <v/>
      </c>
      <c r="K353" t="n">
        <v>285.73</v>
      </c>
      <c r="L353">
        <f>H353-K353</f>
        <v/>
      </c>
    </row>
    <row r="354" ht="16.5" customHeight="1">
      <c r="A354" s="65" t="inlineStr">
        <is>
          <t>14.9.1</t>
        </is>
      </c>
      <c r="B354" s="66" t="inlineStr">
        <is>
          <t>CPU 15.58.52</t>
        </is>
      </c>
      <c r="C354" s="8" t="inlineStr">
        <is>
          <t>FORNECIMENTO E INSTALAÇÃO DE PEITORIL DE GRANITO CINZA CORUMBA E= 2 CM</t>
        </is>
      </c>
      <c r="D354" s="66" t="inlineStr">
        <is>
          <t>Composições Próprias</t>
        </is>
      </c>
      <c r="E354" s="66" t="inlineStr">
        <is>
          <t>M2</t>
        </is>
      </c>
      <c r="F354" s="67" t="n">
        <v>0.72</v>
      </c>
      <c r="G354" s="68">
        <f>COMPOSICOES!G3065</f>
        <v/>
      </c>
      <c r="H354" s="92">
        <f>ROUND(F354*G354, 2)</f>
        <v/>
      </c>
      <c r="K354" t="n">
        <v>396.85</v>
      </c>
      <c r="L354">
        <f>G354-K354</f>
        <v/>
      </c>
    </row>
    <row r="355" ht="20.1" customHeight="1">
      <c r="A355" s="60" t="inlineStr">
        <is>
          <t>15</t>
        </is>
      </c>
      <c r="B355" s="60" t="inlineStr">
        <is>
          <t>VIDROS, ESPELHOS E ACESSORIOS</t>
        </is>
      </c>
      <c r="C355" s="90" t="n"/>
      <c r="D355" s="90" t="n"/>
      <c r="E355" s="90" t="n"/>
      <c r="F355" s="90" t="n"/>
      <c r="G355" s="91" t="n"/>
      <c r="H355" s="5">
        <f>SUM(H356,H359)</f>
        <v/>
      </c>
      <c r="K355" t="n">
        <v>984.99</v>
      </c>
      <c r="L355">
        <f>H355-K355</f>
        <v/>
      </c>
    </row>
    <row r="356" ht="20.1" customHeight="1">
      <c r="A356" s="60" t="inlineStr">
        <is>
          <t>15.1</t>
        </is>
      </c>
      <c r="B356" s="60" t="inlineStr">
        <is>
          <t>VIDROS</t>
        </is>
      </c>
      <c r="C356" s="90" t="n"/>
      <c r="D356" s="90" t="n"/>
      <c r="E356" s="90" t="n"/>
      <c r="F356" s="90" t="n"/>
      <c r="G356" s="91" t="n"/>
      <c r="H356" s="5">
        <f>SUM(H357,H358)</f>
        <v/>
      </c>
      <c r="K356" t="n">
        <v>792.29</v>
      </c>
      <c r="L356">
        <f>H356-K356</f>
        <v/>
      </c>
    </row>
    <row r="357" ht="16.5" customHeight="1">
      <c r="A357" s="65" t="inlineStr">
        <is>
          <t>15.1.1</t>
        </is>
      </c>
      <c r="B357" s="66" t="inlineStr">
        <is>
          <t>16.02.01</t>
        </is>
      </c>
      <c r="C357" s="8" t="inlineStr">
        <is>
          <t>VIDRO LISO INCOLOR, E = 4 MM, EM ESQUADRIA DE ALUMÍNIO OU PVC, FIXADO COM BAGUETE, FORNECIMENTO E INSTALAÇÃO REF 102162</t>
        </is>
      </c>
      <c r="D357" s="66" t="inlineStr">
        <is>
          <t>SUDECAP</t>
        </is>
      </c>
      <c r="E357" s="66" t="inlineStr">
        <is>
          <t>M2</t>
        </is>
      </c>
      <c r="F357" s="67" t="n">
        <v>2.4</v>
      </c>
      <c r="G357" s="68">
        <f>COMPOSICOES!G3079</f>
        <v/>
      </c>
      <c r="H357" s="92">
        <f>ROUND(F357*G357, 2)</f>
        <v/>
      </c>
      <c r="K357" t="n">
        <v>223.04</v>
      </c>
      <c r="L357">
        <f>G357-K357</f>
        <v/>
      </c>
    </row>
    <row r="358">
      <c r="A358" s="65" t="inlineStr">
        <is>
          <t>15.1.2</t>
        </is>
      </c>
      <c r="B358" s="66" t="inlineStr">
        <is>
          <t>81.04.06</t>
        </is>
      </c>
      <c r="C358" s="8" t="inlineStr">
        <is>
          <t>VIDRO MARTELADO OU CANELADO, E=4 MM REF 10499</t>
        </is>
      </c>
      <c r="D358" s="66" t="inlineStr">
        <is>
          <t>SUDECAP</t>
        </is>
      </c>
      <c r="E358" s="66" t="inlineStr">
        <is>
          <t>M2</t>
        </is>
      </c>
      <c r="F358" s="67" t="n">
        <v>1.42</v>
      </c>
      <c r="G358" s="68">
        <f>COMPOSICOES!G3087</f>
        <v/>
      </c>
      <c r="H358" s="92">
        <f>ROUND(F358*G358, 2)</f>
        <v/>
      </c>
      <c r="K358" t="n">
        <v>180.98</v>
      </c>
      <c r="L358">
        <f>G358-K358</f>
        <v/>
      </c>
    </row>
    <row r="359" ht="20.1" customHeight="1">
      <c r="A359" s="60" t="inlineStr">
        <is>
          <t>15.2</t>
        </is>
      </c>
      <c r="B359" s="60" t="inlineStr">
        <is>
          <t>ESPELHOS</t>
        </is>
      </c>
      <c r="C359" s="90" t="n"/>
      <c r="D359" s="90" t="n"/>
      <c r="E359" s="90" t="n"/>
      <c r="F359" s="90" t="n"/>
      <c r="G359" s="91" t="n"/>
      <c r="H359" s="5">
        <f>SUM(H360)</f>
        <v/>
      </c>
      <c r="K359" t="n">
        <v>192.7</v>
      </c>
      <c r="L359">
        <f>H359-K359</f>
        <v/>
      </c>
    </row>
    <row r="360" ht="16.5" customHeight="1">
      <c r="A360" s="65" t="inlineStr">
        <is>
          <t>15.2.1</t>
        </is>
      </c>
      <c r="B360" s="66" t="inlineStr">
        <is>
          <t>16.20.20</t>
        </is>
      </c>
      <c r="C360" s="8" t="inlineStr">
        <is>
          <t>ESPELHO CRISTAL, E = 4 MM, APARAFUSADO, ÁREA MENOR OU IGUAL A 1,0 M2, FORNECIMENTO E INSTALAÇÃO REF 102143</t>
        </is>
      </c>
      <c r="D360" s="66" t="inlineStr">
        <is>
          <t>SUDECAP</t>
        </is>
      </c>
      <c r="E360" s="66" t="inlineStr">
        <is>
          <t>M2</t>
        </is>
      </c>
      <c r="F360" s="67" t="n">
        <v>0.36</v>
      </c>
      <c r="G360" s="68">
        <f>COMPOSICOES!G3101</f>
        <v/>
      </c>
      <c r="H360" s="92">
        <f>ROUND(F360*G360, 2)</f>
        <v/>
      </c>
      <c r="K360" t="n">
        <v>535.27</v>
      </c>
      <c r="L360">
        <f>G360-K360</f>
        <v/>
      </c>
    </row>
    <row r="361" ht="20.1" customHeight="1">
      <c r="A361" s="60" t="inlineStr">
        <is>
          <t>16</t>
        </is>
      </c>
      <c r="B361" s="60" t="inlineStr">
        <is>
          <t>PINTURA</t>
        </is>
      </c>
      <c r="C361" s="90" t="n"/>
      <c r="D361" s="90" t="n"/>
      <c r="E361" s="90" t="n"/>
      <c r="F361" s="90" t="n"/>
      <c r="G361" s="91" t="n"/>
      <c r="H361" s="5">
        <f>SUM(H362,H365,H372)</f>
        <v/>
      </c>
      <c r="K361" t="n">
        <v>16859.49</v>
      </c>
      <c r="L361">
        <f>H361-K361</f>
        <v/>
      </c>
    </row>
    <row r="362" ht="20.1" customHeight="1">
      <c r="A362" s="60" t="inlineStr">
        <is>
          <t>16.1</t>
        </is>
      </c>
      <c r="B362" s="60" t="inlineStr">
        <is>
          <t>PINTURA EXTERNA</t>
        </is>
      </c>
      <c r="C362" s="90" t="n"/>
      <c r="D362" s="90" t="n"/>
      <c r="E362" s="90" t="n"/>
      <c r="F362" s="90" t="n"/>
      <c r="G362" s="91" t="n"/>
      <c r="H362" s="5">
        <f>SUM(H363,H364)</f>
        <v/>
      </c>
      <c r="K362" t="n">
        <v>9020.690000000001</v>
      </c>
      <c r="L362">
        <f>H362-K362</f>
        <v/>
      </c>
    </row>
    <row r="363" ht="16.5" customHeight="1">
      <c r="A363" s="65" t="inlineStr">
        <is>
          <t>16.1.1</t>
        </is>
      </c>
      <c r="B363" s="66" t="inlineStr">
        <is>
          <t>17.03.05</t>
        </is>
      </c>
      <c r="C363" s="8" t="inlineStr">
        <is>
          <t>APLICAÇÃO MANUAL DE FUNDO SELADOR ACRÍLICO EM PAREDES EXTERNAS REF 88415</t>
        </is>
      </c>
      <c r="D363" s="66" t="inlineStr">
        <is>
          <t>SUDECAP</t>
        </is>
      </c>
      <c r="E363" s="66" t="inlineStr">
        <is>
          <t>M2</t>
        </is>
      </c>
      <c r="F363" s="67" t="n">
        <v>412.28</v>
      </c>
      <c r="G363" s="68">
        <f>COMPOSICOES!G3113</f>
        <v/>
      </c>
      <c r="H363" s="92">
        <f>ROUND(F363*G363, 2)</f>
        <v/>
      </c>
      <c r="K363" t="n">
        <v>3.52</v>
      </c>
      <c r="L363">
        <f>G363-K363</f>
        <v/>
      </c>
    </row>
    <row r="364" ht="16.5" customHeight="1">
      <c r="A364" s="65" t="inlineStr">
        <is>
          <t>16.1.2</t>
        </is>
      </c>
      <c r="B364" s="66" t="inlineStr">
        <is>
          <t>17.03.26</t>
        </is>
      </c>
      <c r="C364" s="8" t="inlineStr">
        <is>
          <t>PINTURA COM TINTA ACRÍLICA SEMI BRILHO EM PAREDES EXTERNAS, APLICAÇÃO MANUAL, DUAS DEMÃOS REF 95626</t>
        </is>
      </c>
      <c r="D364" s="66" t="inlineStr">
        <is>
          <t>SUDECAP</t>
        </is>
      </c>
      <c r="E364" s="66" t="inlineStr">
        <is>
          <t>M2</t>
        </is>
      </c>
      <c r="F364" s="67" t="n">
        <v>412.28</v>
      </c>
      <c r="G364" s="68">
        <f>COMPOSICOES!G3125</f>
        <v/>
      </c>
      <c r="H364" s="92">
        <f>ROUND(F364*G364, 2)</f>
        <v/>
      </c>
      <c r="K364" t="n">
        <v>18.36</v>
      </c>
      <c r="L364">
        <f>G364-K364</f>
        <v/>
      </c>
    </row>
    <row r="365" ht="20.1" customHeight="1">
      <c r="A365" s="60" t="inlineStr">
        <is>
          <t>16.2</t>
        </is>
      </c>
      <c r="B365" s="60" t="inlineStr">
        <is>
          <t>PINTURA INTERNA</t>
        </is>
      </c>
      <c r="C365" s="90" t="n"/>
      <c r="D365" s="90" t="n"/>
      <c r="E365" s="90" t="n"/>
      <c r="F365" s="90" t="n"/>
      <c r="G365" s="91" t="n"/>
      <c r="H365" s="5">
        <f>SUM(H366,H367,H368,H369,H370,H371)</f>
        <v/>
      </c>
      <c r="K365" t="n">
        <v>1633.17</v>
      </c>
      <c r="L365">
        <f>H365-K365</f>
        <v/>
      </c>
    </row>
    <row r="366" ht="16.5" customHeight="1">
      <c r="A366" s="65" t="inlineStr">
        <is>
          <t>16.2.1</t>
        </is>
      </c>
      <c r="B366" s="66" t="inlineStr">
        <is>
          <t>17.04.02</t>
        </is>
      </c>
      <c r="C366" s="8" t="inlineStr">
        <is>
          <t>EMASSAMENTO COM MASSA PVA E LIXAMENTO EM TETOS DE ÁREAS INTERNAS, DUAS DEMÃOS REF 88496</t>
        </is>
      </c>
      <c r="D366" s="66" t="inlineStr">
        <is>
          <t>SUDECAP</t>
        </is>
      </c>
      <c r="E366" s="66" t="inlineStr">
        <is>
          <t>M2</t>
        </is>
      </c>
      <c r="F366" s="67" t="n">
        <v>17.9</v>
      </c>
      <c r="G366" s="68">
        <f>COMPOSICOES!G3138</f>
        <v/>
      </c>
      <c r="H366" s="92">
        <f>ROUND(F366*G366, 2)</f>
        <v/>
      </c>
      <c r="K366" t="n">
        <v>29.55</v>
      </c>
      <c r="L366">
        <f>G366-K366</f>
        <v/>
      </c>
    </row>
    <row r="367" ht="16.5" customHeight="1">
      <c r="A367" s="65" t="inlineStr">
        <is>
          <t>16.2.2</t>
        </is>
      </c>
      <c r="B367" s="66" t="inlineStr">
        <is>
          <t>17.04.05</t>
        </is>
      </c>
      <c r="C367" s="8" t="inlineStr">
        <is>
          <t>APLICAÇÃO MANUAL DE FUNDO SELADOR ACRÍLICO EM TETOS DE ÁREAS INTERNAS REF 88484</t>
        </is>
      </c>
      <c r="D367" s="66" t="inlineStr">
        <is>
          <t>SUDECAP</t>
        </is>
      </c>
      <c r="E367" s="66" t="inlineStr">
        <is>
          <t>M2</t>
        </is>
      </c>
      <c r="F367" s="67" t="n">
        <v>6.5</v>
      </c>
      <c r="G367" s="68">
        <f>COMPOSICOES!G3150</f>
        <v/>
      </c>
      <c r="H367" s="92">
        <f>ROUND(F367*G367, 2)</f>
        <v/>
      </c>
      <c r="K367" t="n">
        <v>3.53</v>
      </c>
      <c r="L367">
        <f>G367-K367</f>
        <v/>
      </c>
    </row>
    <row r="368" ht="16.5" customHeight="1">
      <c r="A368" s="65" t="inlineStr">
        <is>
          <t>16.2.3</t>
        </is>
      </c>
      <c r="B368" s="66" t="inlineStr">
        <is>
          <t>17.04.06</t>
        </is>
      </c>
      <c r="C368" s="8" t="inlineStr">
        <is>
          <t>APLICAÇÃO MANUAL DE FUNDO SELADOR ACRÍLICO EM PAREDES INTERNAS REF 88485</t>
        </is>
      </c>
      <c r="D368" s="66" t="inlineStr">
        <is>
          <t>SUDECAP</t>
        </is>
      </c>
      <c r="E368" s="66" t="inlineStr">
        <is>
          <t>M2</t>
        </is>
      </c>
      <c r="F368" s="67" t="n">
        <v>26.2</v>
      </c>
      <c r="G368" s="68">
        <f>COMPOSICOES!G3162</f>
        <v/>
      </c>
      <c r="H368" s="92">
        <f>ROUND(F368*G368, 2)</f>
        <v/>
      </c>
      <c r="K368" t="n">
        <v>3.1</v>
      </c>
      <c r="L368">
        <f>G368-K368</f>
        <v/>
      </c>
    </row>
    <row r="369" ht="16.5" customHeight="1">
      <c r="A369" s="65" t="inlineStr">
        <is>
          <t>16.2.4</t>
        </is>
      </c>
      <c r="B369" s="66" t="inlineStr">
        <is>
          <t>17.04.22</t>
        </is>
      </c>
      <c r="C369" s="8" t="inlineStr">
        <is>
          <t>PINTURA COM TINTA ACRÍLICA FOSCA EM PAREDES INTERNAS, APLICAÇÃO MANUAL, DUAS DEMÃOS REF 88489</t>
        </is>
      </c>
      <c r="D369" s="66" t="inlineStr">
        <is>
          <t>SUDECAP</t>
        </is>
      </c>
      <c r="E369" s="66" t="inlineStr">
        <is>
          <t>M2</t>
        </is>
      </c>
      <c r="F369" s="67" t="n">
        <v>26.2</v>
      </c>
      <c r="G369" s="68">
        <f>COMPOSICOES!G3174</f>
        <v/>
      </c>
      <c r="H369" s="92">
        <f>ROUND(F369*G369, 2)</f>
        <v/>
      </c>
      <c r="K369" t="n">
        <v>13.17</v>
      </c>
      <c r="L369">
        <f>G369-K369</f>
        <v/>
      </c>
    </row>
    <row r="370" ht="16.5" customHeight="1">
      <c r="A370" s="65" t="inlineStr">
        <is>
          <t>16.2.5</t>
        </is>
      </c>
      <c r="B370" s="66" t="inlineStr">
        <is>
          <t>17.04.26</t>
        </is>
      </c>
      <c r="C370" s="8" t="inlineStr">
        <is>
          <t>PINTURA COM TINTA ACRÍLICA SEMI BRILHO EM TETOS DE ÁREAS INTERNAS, APLICAÇÃO MANUAL, DUAS DEMÃOS REF 88488</t>
        </is>
      </c>
      <c r="D370" s="66" t="inlineStr">
        <is>
          <t>SUDECAP</t>
        </is>
      </c>
      <c r="E370" s="66" t="inlineStr">
        <is>
          <t>M2</t>
        </is>
      </c>
      <c r="F370" s="67" t="n">
        <v>17.9</v>
      </c>
      <c r="G370" s="68">
        <f>COMPOSICOES!G3186</f>
        <v/>
      </c>
      <c r="H370" s="92">
        <f>ROUND(F370*G370, 2)</f>
        <v/>
      </c>
      <c r="K370" t="n">
        <v>20.45</v>
      </c>
      <c r="L370">
        <f>G370-K370</f>
        <v/>
      </c>
    </row>
    <row r="371" ht="16.5" customHeight="1">
      <c r="A371" s="65" t="inlineStr">
        <is>
          <t>16.2.6</t>
        </is>
      </c>
      <c r="B371" s="66" t="inlineStr">
        <is>
          <t>17.04.27</t>
        </is>
      </c>
      <c r="C371" s="8" t="inlineStr">
        <is>
          <t>PINTURA COM TINTA ACRÍLICA SEMI BRILHO EM PAREDES INTERNAS, APLICAÇÃO MANUAL, DUAS DEMÃOS REF 88489</t>
        </is>
      </c>
      <c r="D371" s="66" t="inlineStr">
        <is>
          <t>SUDECAP</t>
        </is>
      </c>
      <c r="E371" s="66" t="inlineStr">
        <is>
          <t>M2</t>
        </is>
      </c>
      <c r="F371" s="67" t="n">
        <v>15.61</v>
      </c>
      <c r="G371" s="68">
        <f>COMPOSICOES!G3198</f>
        <v/>
      </c>
      <c r="H371" s="92">
        <f>ROUND(F371*G371, 2)</f>
        <v/>
      </c>
      <c r="K371" t="n">
        <v>18.51</v>
      </c>
      <c r="L371">
        <f>G371-K371</f>
        <v/>
      </c>
    </row>
    <row r="372" ht="20.1" customHeight="1">
      <c r="A372" s="60" t="inlineStr">
        <is>
          <t>16.3</t>
        </is>
      </c>
      <c r="B372" s="60" t="inlineStr">
        <is>
          <t>PINTURA METÁLICA</t>
        </is>
      </c>
      <c r="C372" s="90" t="n"/>
      <c r="D372" s="90" t="n"/>
      <c r="E372" s="90" t="n"/>
      <c r="F372" s="90" t="n"/>
      <c r="G372" s="91" t="n"/>
      <c r="H372" s="5">
        <f>SUM(H373,H374,H375)</f>
        <v/>
      </c>
      <c r="K372" t="n">
        <v>6205.63</v>
      </c>
      <c r="L372">
        <f>H372-K372</f>
        <v/>
      </c>
    </row>
    <row r="373" ht="16.5" customHeight="1">
      <c r="A373" s="65" t="inlineStr">
        <is>
          <t>16.3.1</t>
        </is>
      </c>
      <c r="B373" s="66" t="inlineStr">
        <is>
          <t>17.08.11</t>
        </is>
      </c>
      <c r="C373" s="8" t="inlineStr">
        <is>
          <t>APLICAÇÃO MANUAL DE FUNDO (TIPO ZARCÃO) EM SUPERFÍCIES METÁLICAS (POR DEMÃO) REF 100722</t>
        </is>
      </c>
      <c r="D373" s="66" t="inlineStr">
        <is>
          <t>SUDECAP</t>
        </is>
      </c>
      <c r="E373" s="66" t="inlineStr">
        <is>
          <t>M2</t>
        </is>
      </c>
      <c r="F373" s="67" t="n">
        <v>99.77</v>
      </c>
      <c r="G373" s="68">
        <f>COMPOSICOES!G3210</f>
        <v/>
      </c>
      <c r="H373" s="92">
        <f>ROUND(F373*G373, 2)</f>
        <v/>
      </c>
      <c r="K373" t="n">
        <v>13.1</v>
      </c>
      <c r="L373">
        <f>G373-K373</f>
        <v/>
      </c>
    </row>
    <row r="374" ht="24.75" customHeight="1">
      <c r="A374" s="65" t="inlineStr">
        <is>
          <t>16.3.2</t>
        </is>
      </c>
      <c r="B374" s="66" t="inlineStr">
        <is>
          <t>17.08.23</t>
        </is>
      </c>
      <c r="C374" s="8" t="inlineStr">
        <is>
          <t>PINTURA COM ESMALTE SINTÉTICO ACETINADO EM SUPERFÍCIE METÁLICA, EXCETO PERFIL, APLICAÇÃO MANUAL, DUAS DEMÃOS REF 100758</t>
        </is>
      </c>
      <c r="D374" s="66" t="inlineStr">
        <is>
          <t>SUDECAP</t>
        </is>
      </c>
      <c r="E374" s="66" t="inlineStr">
        <is>
          <t>M2</t>
        </is>
      </c>
      <c r="F374" s="67" t="n">
        <v>29.42</v>
      </c>
      <c r="G374" s="68">
        <f>COMPOSICOES!G3222</f>
        <v/>
      </c>
      <c r="H374" s="92">
        <f>ROUND(F374*G374, 2)</f>
        <v/>
      </c>
      <c r="K374" t="n">
        <v>49.6</v>
      </c>
      <c r="L374">
        <f>G374-K374</f>
        <v/>
      </c>
    </row>
    <row r="375" ht="24.75" customHeight="1">
      <c r="A375" s="65" t="inlineStr">
        <is>
          <t>16.3.3</t>
        </is>
      </c>
      <c r="B375" s="66" t="inlineStr">
        <is>
          <t>17.08.24</t>
        </is>
      </c>
      <c r="C375" s="8" t="inlineStr">
        <is>
          <t>PINTURA COM ESMALTE SINTÉTICO ALTO BRILHO EM SUPERFÍCIE METÁLICA, EXCETO PERFIL, APLICAÇÃO MANUAL, DUAS DEMÃOS REF 100760</t>
        </is>
      </c>
      <c r="D375" s="66" t="inlineStr">
        <is>
          <t>SUDECAP</t>
        </is>
      </c>
      <c r="E375" s="66" t="inlineStr">
        <is>
          <t>M2</t>
        </is>
      </c>
      <c r="F375" s="67" t="n">
        <v>70.34999999999999</v>
      </c>
      <c r="G375" s="68">
        <f>COMPOSICOES!G3234</f>
        <v/>
      </c>
      <c r="H375" s="92">
        <f>ROUND(F375*G375, 2)</f>
        <v/>
      </c>
      <c r="K375" t="n">
        <v>48.89</v>
      </c>
      <c r="L375">
        <f>G375-K375</f>
        <v/>
      </c>
    </row>
    <row r="376" ht="20.1" customHeight="1">
      <c r="A376" s="60" t="inlineStr">
        <is>
          <t>17</t>
        </is>
      </c>
      <c r="B376" s="60" t="inlineStr">
        <is>
          <t>SERVICOS DIVERSOS</t>
        </is>
      </c>
      <c r="C376" s="90" t="n"/>
      <c r="D376" s="90" t="n"/>
      <c r="E376" s="90" t="n"/>
      <c r="F376" s="90" t="n"/>
      <c r="G376" s="91" t="n"/>
      <c r="H376" s="5">
        <f>SUM(H377,H380,H382,H384,H386,H388,H390,H392)</f>
        <v/>
      </c>
      <c r="K376" t="n">
        <v>29752.56</v>
      </c>
      <c r="L376">
        <f>H376-K376</f>
        <v/>
      </c>
    </row>
    <row r="377" ht="20.1" customHeight="1">
      <c r="A377" s="60" t="inlineStr">
        <is>
          <t>17.1</t>
        </is>
      </c>
      <c r="B377" s="60" t="inlineStr">
        <is>
          <t>BANCADA</t>
        </is>
      </c>
      <c r="C377" s="90" t="n"/>
      <c r="D377" s="90" t="n"/>
      <c r="E377" s="90" t="n"/>
      <c r="F377" s="90" t="n"/>
      <c r="G377" s="91" t="n"/>
      <c r="H377" s="5">
        <f>SUM(H378,H379)</f>
        <v/>
      </c>
      <c r="K377" t="n">
        <v>949.9</v>
      </c>
      <c r="L377">
        <f>H377-K377</f>
        <v/>
      </c>
    </row>
    <row r="378">
      <c r="A378" s="65" t="inlineStr">
        <is>
          <t>17.1.1</t>
        </is>
      </c>
      <c r="B378" s="66" t="inlineStr">
        <is>
          <t>18.08.39</t>
        </is>
      </c>
      <c r="C378" s="8" t="inlineStr">
        <is>
          <t>DE GRANITO CINZA CORUMBA 2CM APOIADA CONSOLE MET</t>
        </is>
      </c>
      <c r="D378" s="66" t="inlineStr">
        <is>
          <t>SUDECAP</t>
        </is>
      </c>
      <c r="E378" s="66" t="inlineStr">
        <is>
          <t>M2</t>
        </is>
      </c>
      <c r="F378" s="67" t="n">
        <v>1.58</v>
      </c>
      <c r="G378" s="68">
        <f>COMPOSICOES!G3250</f>
        <v/>
      </c>
      <c r="H378" s="92">
        <f>ROUND(F378*G378, 2)</f>
        <v/>
      </c>
      <c r="K378" t="n">
        <v>454.32</v>
      </c>
      <c r="L378">
        <f>G378-K378</f>
        <v/>
      </c>
    </row>
    <row r="379">
      <c r="A379" s="65" t="inlineStr">
        <is>
          <t>17.1.2</t>
        </is>
      </c>
      <c r="B379" s="66" t="inlineStr">
        <is>
          <t>18.08.97</t>
        </is>
      </c>
      <c r="C379" s="8" t="inlineStr">
        <is>
          <t>RODABANCA EM GRANITO CINZA CORUMBA E=2CM H=10CM</t>
        </is>
      </c>
      <c r="D379" s="66" t="inlineStr">
        <is>
          <t>SUDECAP</t>
        </is>
      </c>
      <c r="E379" s="66" t="inlineStr">
        <is>
          <t>M</t>
        </is>
      </c>
      <c r="F379" s="67" t="n">
        <v>4.3</v>
      </c>
      <c r="G379" s="68">
        <f>COMPOSICOES!G3265</f>
        <v/>
      </c>
      <c r="H379" s="92">
        <f>ROUND(F379*G379, 2)</f>
        <v/>
      </c>
      <c r="K379" t="n">
        <v>53.97</v>
      </c>
      <c r="L379">
        <f>G379-K379</f>
        <v/>
      </c>
    </row>
    <row r="380" ht="20.1" customHeight="1">
      <c r="A380" s="60" t="inlineStr">
        <is>
          <t>17.2</t>
        </is>
      </c>
      <c r="B380" s="60" t="inlineStr">
        <is>
          <t>AS BUILT</t>
        </is>
      </c>
      <c r="C380" s="90" t="n"/>
      <c r="D380" s="90" t="n"/>
      <c r="E380" s="90" t="n"/>
      <c r="F380" s="90" t="n"/>
      <c r="G380" s="91" t="n"/>
      <c r="H380" s="5">
        <f>SUM(H381)</f>
        <v/>
      </c>
      <c r="K380" t="n">
        <v>828.36</v>
      </c>
      <c r="L380">
        <f>H380-K380</f>
        <v/>
      </c>
    </row>
    <row r="381" ht="16.5" customHeight="1">
      <c r="A381" s="65" t="inlineStr">
        <is>
          <t>17.2.1</t>
        </is>
      </c>
      <c r="B381" s="66" t="inlineStr">
        <is>
          <t>18.70.01</t>
        </is>
      </c>
      <c r="C381" s="8" t="inlineStr">
        <is>
          <t>ELABORAÇÃO DE AS BUILT</t>
        </is>
      </c>
      <c r="D381" s="66" t="inlineStr">
        <is>
          <t>Composições Próprias</t>
        </is>
      </c>
      <c r="E381" s="66" t="inlineStr">
        <is>
          <t>PR</t>
        </is>
      </c>
      <c r="F381" s="67" t="n">
        <v>1</v>
      </c>
      <c r="G381" s="68">
        <f>COMPOSICOES!G3273</f>
        <v/>
      </c>
      <c r="H381" s="92">
        <f>ROUND(F381*G381, 2)</f>
        <v/>
      </c>
      <c r="K381" t="n">
        <v>828.36</v>
      </c>
      <c r="L381">
        <f>G381-K381</f>
        <v/>
      </c>
    </row>
    <row r="382" ht="20.1" customHeight="1">
      <c r="A382" s="60" t="inlineStr">
        <is>
          <t>17.3</t>
        </is>
      </c>
      <c r="B382" s="60" t="inlineStr">
        <is>
          <t>MEIO FIO E CORDAO - PADRAO SUDECAP</t>
        </is>
      </c>
      <c r="C382" s="90" t="n"/>
      <c r="D382" s="90" t="n"/>
      <c r="E382" s="90" t="n"/>
      <c r="F382" s="90" t="n"/>
      <c r="G382" s="91" t="n"/>
      <c r="H382" s="5">
        <f>SUM(H383)</f>
        <v/>
      </c>
      <c r="K382" t="n">
        <v>616.9400000000001</v>
      </c>
      <c r="L382">
        <f>H382-K382</f>
        <v/>
      </c>
    </row>
    <row r="383" ht="16.5" customHeight="1">
      <c r="A383" s="65" t="inlineStr">
        <is>
          <t>17.3.1</t>
        </is>
      </c>
      <c r="B383" s="66" t="inlineStr">
        <is>
          <t>18.71.02</t>
        </is>
      </c>
      <c r="C383" s="8" t="inlineStr">
        <is>
          <t>MEIO FIO EM CONCRETO PRE-MOLDADO FCK&gt;=20MPA, PADRÃO SUDECAP TIPO B, 40 X 15/12 (H X L1/L2), COMPRIMENTO 80CM</t>
        </is>
      </c>
      <c r="D383" s="66" t="inlineStr">
        <is>
          <t>SUDECAP</t>
        </is>
      </c>
      <c r="E383" s="66" t="inlineStr">
        <is>
          <t>M</t>
        </is>
      </c>
      <c r="F383" s="67" t="n">
        <v>7.4</v>
      </c>
      <c r="G383" s="68">
        <f>COMPOSICOES!G3288</f>
        <v/>
      </c>
      <c r="H383" s="92">
        <f>ROUND(F383*G383, 2)</f>
        <v/>
      </c>
      <c r="K383" t="n">
        <v>83.37</v>
      </c>
      <c r="L383">
        <f>G383-K383</f>
        <v/>
      </c>
    </row>
    <row r="384" ht="20.1" customHeight="1">
      <c r="A384" s="60" t="inlineStr">
        <is>
          <t>17.4</t>
        </is>
      </c>
      <c r="B384" s="60" t="inlineStr">
        <is>
          <t>REMOÇAO E REASSENTAMENTO DE MEIO-FIO</t>
        </is>
      </c>
      <c r="C384" s="90" t="n"/>
      <c r="D384" s="90" t="n"/>
      <c r="E384" s="90" t="n"/>
      <c r="F384" s="90" t="n"/>
      <c r="G384" s="91" t="n"/>
      <c r="H384" s="5">
        <f>SUM(H385)</f>
        <v/>
      </c>
      <c r="K384" t="n">
        <v>707.26</v>
      </c>
      <c r="L384">
        <f>H384-K384</f>
        <v/>
      </c>
    </row>
    <row r="385">
      <c r="A385" s="65" t="inlineStr">
        <is>
          <t>17.4.1</t>
        </is>
      </c>
      <c r="B385" s="66" t="inlineStr">
        <is>
          <t>18.72.01</t>
        </is>
      </c>
      <c r="C385" s="8" t="inlineStr">
        <is>
          <t>PREMOLDADO DE CONCRETO</t>
        </is>
      </c>
      <c r="D385" s="66" t="inlineStr">
        <is>
          <t>SUDECAP</t>
        </is>
      </c>
      <c r="E385" s="66" t="inlineStr">
        <is>
          <t>M</t>
        </is>
      </c>
      <c r="F385" s="67" t="n">
        <v>18.5</v>
      </c>
      <c r="G385" s="68">
        <f>COMPOSICOES!G3300</f>
        <v/>
      </c>
      <c r="H385" s="92">
        <f>ROUND(F385*G385, 2)</f>
        <v/>
      </c>
      <c r="K385" t="n">
        <v>38.23</v>
      </c>
      <c r="L385">
        <f>G385-K385</f>
        <v/>
      </c>
    </row>
    <row r="386" ht="20.1" customHeight="1">
      <c r="A386" s="60" t="inlineStr">
        <is>
          <t>17.5</t>
        </is>
      </c>
      <c r="B386" s="60" t="inlineStr">
        <is>
          <t>CHAPEU DE MURO</t>
        </is>
      </c>
      <c r="C386" s="90" t="n"/>
      <c r="D386" s="90" t="n"/>
      <c r="E386" s="90" t="n"/>
      <c r="F386" s="90" t="n"/>
      <c r="G386" s="91" t="n"/>
      <c r="H386" s="5">
        <f>SUM(H387)</f>
        <v/>
      </c>
      <c r="K386" t="n">
        <v>1534.29</v>
      </c>
      <c r="L386">
        <f>H386-K386</f>
        <v/>
      </c>
    </row>
    <row r="387">
      <c r="A387" s="65" t="inlineStr">
        <is>
          <t>17.5.1</t>
        </is>
      </c>
      <c r="B387" s="66" t="inlineStr">
        <is>
          <t>18.73.01</t>
        </is>
      </c>
      <c r="C387" s="8" t="inlineStr">
        <is>
          <t>CHAPEU DE MURO PADRAO SUCECAP</t>
        </is>
      </c>
      <c r="D387" s="66" t="inlineStr">
        <is>
          <t>SUDECAP</t>
        </is>
      </c>
      <c r="E387" s="66" t="inlineStr">
        <is>
          <t>M</t>
        </is>
      </c>
      <c r="F387" s="67" t="n">
        <v>46.55</v>
      </c>
      <c r="G387" s="68">
        <f>COMPOSICOES!G3315</f>
        <v/>
      </c>
      <c r="H387" s="92">
        <f>ROUND(F387*G387, 2)</f>
        <v/>
      </c>
      <c r="K387" t="n">
        <v>32.96</v>
      </c>
      <c r="L387">
        <f>G387-K387</f>
        <v/>
      </c>
    </row>
    <row r="388" ht="20.1" customHeight="1">
      <c r="A388" s="60" t="inlineStr">
        <is>
          <t>17.6</t>
        </is>
      </c>
      <c r="B388" s="60" t="inlineStr">
        <is>
          <t>CERCA DE MOURAO A CADA 2,5 M</t>
        </is>
      </c>
      <c r="C388" s="90" t="n"/>
      <c r="D388" s="90" t="n"/>
      <c r="E388" s="90" t="n"/>
      <c r="F388" s="90" t="n"/>
      <c r="G388" s="91" t="n"/>
      <c r="H388" s="5">
        <f>SUM(H389)</f>
        <v/>
      </c>
      <c r="K388" t="n">
        <v>12130.68</v>
      </c>
      <c r="L388">
        <f>H388-K388</f>
        <v/>
      </c>
    </row>
    <row r="389">
      <c r="A389" s="65" t="inlineStr">
        <is>
          <t>17.6.1</t>
        </is>
      </c>
      <c r="B389" s="66" t="inlineStr">
        <is>
          <t>18.74.07</t>
        </is>
      </c>
      <c r="C389" s="8" t="inlineStr">
        <is>
          <t>CERCA MOURAO PV E TELA GALV.#2"FIO12 E 4 FIOS FARPADO</t>
        </is>
      </c>
      <c r="D389" s="66" t="inlineStr">
        <is>
          <t>SUDECAP</t>
        </is>
      </c>
      <c r="E389" s="66" t="inlineStr">
        <is>
          <t>M</t>
        </is>
      </c>
      <c r="F389" s="67" t="n">
        <v>39.56</v>
      </c>
      <c r="G389" s="68">
        <f>COMPOSICOES!G3339</f>
        <v/>
      </c>
      <c r="H389" s="92">
        <f>ROUND(F389*G389, 2)</f>
        <v/>
      </c>
      <c r="K389" t="n">
        <v>306.64</v>
      </c>
      <c r="L389">
        <f>G389-K389</f>
        <v/>
      </c>
    </row>
    <row r="390" ht="20.1" customHeight="1">
      <c r="A390" s="60" t="inlineStr">
        <is>
          <t>17.7</t>
        </is>
      </c>
      <c r="B390" s="60" t="inlineStr">
        <is>
          <t>COLETOR DE RESÍDUO LEVE - LIXEIRA</t>
        </is>
      </c>
      <c r="C390" s="90" t="n"/>
      <c r="D390" s="90" t="n"/>
      <c r="E390" s="90" t="n"/>
      <c r="F390" s="90" t="n"/>
      <c r="G390" s="91" t="n"/>
      <c r="H390" s="5">
        <f>SUM(H391)</f>
        <v/>
      </c>
      <c r="K390" t="n">
        <v>5280.8</v>
      </c>
      <c r="L390">
        <f>H390-K390</f>
        <v/>
      </c>
    </row>
    <row r="391" ht="16.5" customHeight="1">
      <c r="A391" s="65" t="inlineStr">
        <is>
          <t>17.7.1</t>
        </is>
      </c>
      <c r="B391" s="66" t="inlineStr">
        <is>
          <t>18.76.04</t>
        </is>
      </c>
      <c r="C391" s="8" t="inlineStr">
        <is>
          <t>CESTO COLETOR RESÍDUO (LIXEIRA) METÁLICO DUPLO QUADRADO PADRÃO SLU MQD</t>
        </is>
      </c>
      <c r="D391" s="66" t="inlineStr">
        <is>
          <t>SUDECAP</t>
        </is>
      </c>
      <c r="E391" s="66" t="inlineStr">
        <is>
          <t>UN</t>
        </is>
      </c>
      <c r="F391" s="67" t="n">
        <v>4</v>
      </c>
      <c r="G391" s="68">
        <f>COMPOSICOES!G3354</f>
        <v/>
      </c>
      <c r="H391" s="92">
        <f>ROUND(F391*G391, 2)</f>
        <v/>
      </c>
      <c r="K391" t="n">
        <v>1320.2</v>
      </c>
      <c r="L391">
        <f>G391-K391</f>
        <v/>
      </c>
    </row>
    <row r="392" ht="20.1" customHeight="1">
      <c r="A392" s="60" t="inlineStr">
        <is>
          <t>17.8</t>
        </is>
      </c>
      <c r="B392" s="60" t="inlineStr">
        <is>
          <t>LIMPEZA FINAL</t>
        </is>
      </c>
      <c r="C392" s="90" t="n"/>
      <c r="D392" s="90" t="n"/>
      <c r="E392" s="90" t="n"/>
      <c r="F392" s="90" t="n"/>
      <c r="G392" s="91" t="n"/>
      <c r="H392" s="5">
        <f>SUM(H393)</f>
        <v/>
      </c>
      <c r="K392" t="n">
        <v>7704.33</v>
      </c>
      <c r="L392">
        <f>H392-K392</f>
        <v/>
      </c>
    </row>
    <row r="393">
      <c r="A393" s="65" t="inlineStr">
        <is>
          <t>17.8.1</t>
        </is>
      </c>
      <c r="B393" s="66" t="inlineStr">
        <is>
          <t>ED-50266</t>
        </is>
      </c>
      <c r="C393" s="8" t="inlineStr">
        <is>
          <t>LIMPEZA FINAL PARA ENTREGA DA OBRA</t>
        </is>
      </c>
      <c r="D393" s="66" t="inlineStr">
        <is>
          <t>SETOP</t>
        </is>
      </c>
      <c r="E393" s="66" t="inlineStr">
        <is>
          <t>m2</t>
        </is>
      </c>
      <c r="F393" s="67" t="n">
        <v>797.55</v>
      </c>
      <c r="G393" s="68">
        <f>COMPOSICOES!G3369</f>
        <v/>
      </c>
      <c r="H393" s="92">
        <f>ROUND(F393*G393, 2)</f>
        <v/>
      </c>
      <c r="K393" t="n">
        <v>9.66</v>
      </c>
      <c r="L393">
        <f>G393-K393</f>
        <v/>
      </c>
    </row>
    <row r="394" ht="20.1" customHeight="1">
      <c r="A394" s="60" t="inlineStr">
        <is>
          <t>18</t>
        </is>
      </c>
      <c r="B394" s="60" t="inlineStr">
        <is>
          <t>DRENAGEM</t>
        </is>
      </c>
      <c r="C394" s="90" t="n"/>
      <c r="D394" s="90" t="n"/>
      <c r="E394" s="90" t="n"/>
      <c r="F394" s="90" t="n"/>
      <c r="G394" s="91" t="n"/>
      <c r="H394" s="5">
        <f>SUM(H395,H397)</f>
        <v/>
      </c>
      <c r="K394" t="n">
        <v>6670.09</v>
      </c>
      <c r="L394">
        <f>H394-K394</f>
        <v/>
      </c>
    </row>
    <row r="395" ht="20.1" customHeight="1">
      <c r="A395" s="60" t="inlineStr">
        <is>
          <t>18.1</t>
        </is>
      </c>
      <c r="B395" s="60" t="inlineStr">
        <is>
          <t>TUBO PVC RIG.NBR-7362/2 INCL.CONEXOES (TIGRE/EQUIVALENTE)</t>
        </is>
      </c>
      <c r="C395" s="90" t="n"/>
      <c r="D395" s="90" t="n"/>
      <c r="E395" s="90" t="n"/>
      <c r="F395" s="90" t="n"/>
      <c r="G395" s="91" t="n"/>
      <c r="H395" s="5">
        <f>SUM(H396)</f>
        <v/>
      </c>
      <c r="K395" t="n">
        <v>369.6</v>
      </c>
      <c r="L395">
        <f>H395-K395</f>
        <v/>
      </c>
    </row>
    <row r="396">
      <c r="A396" s="65" t="inlineStr">
        <is>
          <t>18.1.1</t>
        </is>
      </c>
      <c r="B396" s="66" t="inlineStr">
        <is>
          <t>19.70.03</t>
        </is>
      </c>
      <c r="C396" s="8" t="inlineStr">
        <is>
          <t>D= 100MM</t>
        </is>
      </c>
      <c r="D396" s="66" t="inlineStr">
        <is>
          <t>SUDECAP</t>
        </is>
      </c>
      <c r="E396" s="66" t="inlineStr">
        <is>
          <t>M</t>
        </is>
      </c>
      <c r="F396" s="67" t="n">
        <v>13.2</v>
      </c>
      <c r="G396" s="68">
        <f>COMPOSICOES!G3382</f>
        <v/>
      </c>
      <c r="H396" s="92">
        <f>ROUND(F396*G396, 2)</f>
        <v/>
      </c>
      <c r="K396" t="n">
        <v>28</v>
      </c>
      <c r="L396">
        <f>G396-K396</f>
        <v/>
      </c>
    </row>
    <row r="397" ht="20.1" customHeight="1">
      <c r="A397" s="60" t="inlineStr">
        <is>
          <t>18.2</t>
        </is>
      </c>
      <c r="B397" s="60" t="inlineStr">
        <is>
          <t>FORNECIMENTO E INSTALAÇÃO DE GRELHA</t>
        </is>
      </c>
      <c r="C397" s="90" t="n"/>
      <c r="D397" s="90" t="n"/>
      <c r="E397" s="90" t="n"/>
      <c r="F397" s="90" t="n"/>
      <c r="G397" s="91" t="n"/>
      <c r="H397" s="5">
        <f>SUM(H398,H399)</f>
        <v/>
      </c>
      <c r="K397" t="n">
        <v>6300.49</v>
      </c>
      <c r="L397">
        <f>H397-K397</f>
        <v/>
      </c>
    </row>
    <row r="398" ht="24.75" customHeight="1">
      <c r="A398" s="65" t="inlineStr">
        <is>
          <t>18.2.1</t>
        </is>
      </c>
      <c r="B398" s="66" t="inlineStr">
        <is>
          <t>CPU 19.95.01</t>
        </is>
      </c>
      <c r="C398" s="8" t="inlineStr">
        <is>
          <t>FORNECIMENTO E INSTALAÇÃO DE GRELHA DE CONCRETO COM LÂMINAS COM 40 CM LARGURA X 60 CM COMPRIMENTO X 5 CM DE ESPESSURA.  - EXCLUSIVE CANTONEIRA [REF.: ORSE-O04807]</t>
        </is>
      </c>
      <c r="D398" s="66" t="inlineStr">
        <is>
          <t>Composições Próprias</t>
        </is>
      </c>
      <c r="E398" s="66" t="inlineStr">
        <is>
          <t>M</t>
        </is>
      </c>
      <c r="F398" s="67" t="n">
        <v>43.83</v>
      </c>
      <c r="G398" s="68">
        <f>COMPOSICOES!G3393</f>
        <v/>
      </c>
      <c r="H398" s="92">
        <f>ROUND(F398*G398, 2)</f>
        <v/>
      </c>
      <c r="K398" t="n">
        <v>74.92</v>
      </c>
      <c r="L398">
        <f>G398-K398</f>
        <v/>
      </c>
    </row>
    <row r="399" ht="16.5" customHeight="1">
      <c r="A399" s="65" t="inlineStr">
        <is>
          <t>18.2.2</t>
        </is>
      </c>
      <c r="B399" s="66" t="inlineStr">
        <is>
          <t>CPU 19.95.02</t>
        </is>
      </c>
      <c r="C399" s="8" t="inlineStr">
        <is>
          <t>FORNECIMENTO E INSTALAÇÃO DE GRELHA QUADRICULADA DE FERRO FUNDIDO 40x50CM ABRAZILIAN - EXCLUSIVE CANTONEIRA</t>
        </is>
      </c>
      <c r="D399" s="66" t="inlineStr">
        <is>
          <t>Composições Próprias</t>
        </is>
      </c>
      <c r="E399" s="66" t="inlineStr">
        <is>
          <t>M</t>
        </is>
      </c>
      <c r="F399" s="67" t="n">
        <v>4.12</v>
      </c>
      <c r="G399" s="68">
        <f>COMPOSICOES!G3404</f>
        <v/>
      </c>
      <c r="H399" s="92">
        <f>ROUND(F399*G399, 2)</f>
        <v/>
      </c>
      <c r="K399" t="n">
        <v>732.22</v>
      </c>
      <c r="L399">
        <f>G399-K399</f>
        <v/>
      </c>
    </row>
    <row r="400" ht="20.1" customHeight="1">
      <c r="A400" s="60" t="inlineStr">
        <is>
          <t>19</t>
        </is>
      </c>
      <c r="B400" s="60" t="inlineStr">
        <is>
          <t>MANEJO DE VEGETAÇÃO</t>
        </is>
      </c>
      <c r="C400" s="90" t="n"/>
      <c r="D400" s="90" t="n"/>
      <c r="E400" s="90" t="n"/>
      <c r="F400" s="90" t="n"/>
      <c r="G400" s="91" t="n"/>
      <c r="H400" s="5">
        <f>SUM(H401,H404,H406,H410,H413)</f>
        <v/>
      </c>
      <c r="K400" t="n">
        <v>11308.3</v>
      </c>
      <c r="L400">
        <f>H400-K400</f>
        <v/>
      </c>
    </row>
    <row r="401" ht="20.1" customHeight="1">
      <c r="A401" s="60" t="inlineStr">
        <is>
          <t>19.1</t>
        </is>
      </c>
      <c r="B401" s="60" t="inlineStr">
        <is>
          <t>GRAMACAO, INCLUSIVE PLANTIO</t>
        </is>
      </c>
      <c r="C401" s="90" t="n"/>
      <c r="D401" s="90" t="n"/>
      <c r="E401" s="90" t="n"/>
      <c r="F401" s="90" t="n"/>
      <c r="G401" s="91" t="n"/>
      <c r="H401" s="5">
        <f>SUM(H402,H403)</f>
        <v/>
      </c>
      <c r="K401" t="n">
        <v>3792.61</v>
      </c>
      <c r="L401">
        <f>H401-K401</f>
        <v/>
      </c>
    </row>
    <row r="402">
      <c r="A402" s="65" t="inlineStr">
        <is>
          <t>19.1.1</t>
        </is>
      </c>
      <c r="B402" s="66" t="inlineStr">
        <is>
          <t>21.30.07</t>
        </is>
      </c>
      <c r="C402" s="8" t="inlineStr">
        <is>
          <t>GRAMA ESMERALDA - WILD ZOYSIA</t>
        </is>
      </c>
      <c r="D402" s="66" t="inlineStr">
        <is>
          <t>SUDECAP</t>
        </is>
      </c>
      <c r="E402" s="66" t="inlineStr">
        <is>
          <t>M2</t>
        </is>
      </c>
      <c r="F402" s="67" t="n">
        <v>163</v>
      </c>
      <c r="G402" s="68">
        <f>COMPOSICOES!G3419</f>
        <v/>
      </c>
      <c r="H402" s="92">
        <f>ROUND(F402*G402, 2)</f>
        <v/>
      </c>
      <c r="K402" t="n">
        <v>22.61</v>
      </c>
      <c r="L402">
        <f>G402-K402</f>
        <v/>
      </c>
    </row>
    <row r="403">
      <c r="A403" s="65" t="inlineStr">
        <is>
          <t>19.1.2</t>
        </is>
      </c>
      <c r="B403" s="66" t="inlineStr">
        <is>
          <t>21.30.08</t>
        </is>
      </c>
      <c r="C403" s="8" t="inlineStr">
        <is>
          <t>GRAMA AMENDOIM - ARACHIS REPENS</t>
        </is>
      </c>
      <c r="D403" s="66" t="inlineStr">
        <is>
          <t>SUDECAP</t>
        </is>
      </c>
      <c r="E403" s="66" t="inlineStr">
        <is>
          <t>M2</t>
        </is>
      </c>
      <c r="F403" s="67" t="n">
        <v>4.2</v>
      </c>
      <c r="G403" s="68">
        <f>COMPOSICOES!G3434</f>
        <v/>
      </c>
      <c r="H403" s="92">
        <f>ROUND(F403*G403, 2)</f>
        <v/>
      </c>
      <c r="K403" t="n">
        <v>25.52</v>
      </c>
      <c r="L403">
        <f>G403-K403</f>
        <v/>
      </c>
    </row>
    <row r="404" ht="20.1" customHeight="1">
      <c r="A404" s="60" t="inlineStr">
        <is>
          <t>19.2</t>
        </is>
      </c>
      <c r="B404" s="60" t="inlineStr">
        <is>
          <t>PREPARO DE COVAS, EXCLUSIVE O FORNECIMENTO DA MUDA</t>
        </is>
      </c>
      <c r="C404" s="90" t="n"/>
      <c r="D404" s="90" t="n"/>
      <c r="E404" s="90" t="n"/>
      <c r="F404" s="90" t="n"/>
      <c r="G404" s="91" t="n"/>
      <c r="H404" s="5">
        <f>SUM(H405)</f>
        <v/>
      </c>
      <c r="K404" t="n">
        <v>70.56</v>
      </c>
      <c r="L404">
        <f>H404-K404</f>
        <v/>
      </c>
    </row>
    <row r="405">
      <c r="A405" s="65" t="inlineStr">
        <is>
          <t>19.2.1</t>
        </is>
      </c>
      <c r="B405" s="66" t="inlineStr">
        <is>
          <t>21.31.07</t>
        </is>
      </c>
      <c r="C405" s="8" t="inlineStr">
        <is>
          <t>DE ARBUSTOS ORNAMENTAIS EM GERAL</t>
        </is>
      </c>
      <c r="D405" s="66" t="inlineStr">
        <is>
          <t>SUDECAP</t>
        </is>
      </c>
      <c r="E405" s="66" t="inlineStr">
        <is>
          <t>UN</t>
        </is>
      </c>
      <c r="F405" s="67" t="n">
        <v>7</v>
      </c>
      <c r="G405" s="68">
        <f>COMPOSICOES!G3443</f>
        <v/>
      </c>
      <c r="H405" s="92">
        <f>ROUND(F405*G405, 2)</f>
        <v/>
      </c>
      <c r="K405" t="n">
        <v>10.08</v>
      </c>
      <c r="L405">
        <f>G405-K405</f>
        <v/>
      </c>
    </row>
    <row r="406" ht="20.1" customHeight="1">
      <c r="A406" s="60" t="inlineStr">
        <is>
          <t>19.3</t>
        </is>
      </c>
      <c r="B406" s="60" t="inlineStr">
        <is>
          <t>FORNECIMENTO DE MATERIAL PARA PAISAGISMO:</t>
        </is>
      </c>
      <c r="C406" s="90" t="n"/>
      <c r="D406" s="90" t="n"/>
      <c r="E406" s="90" t="n"/>
      <c r="F406" s="90" t="n"/>
      <c r="G406" s="91" t="n"/>
      <c r="H406" s="5">
        <f>SUM(H407,H408,H409)</f>
        <v/>
      </c>
      <c r="K406" t="n">
        <v>6291.05</v>
      </c>
      <c r="L406">
        <f>H406-K406</f>
        <v/>
      </c>
    </row>
    <row r="407">
      <c r="A407" s="65" t="inlineStr">
        <is>
          <t>19.3.1</t>
        </is>
      </c>
      <c r="B407" s="66" t="inlineStr">
        <is>
          <t>21.32.01</t>
        </is>
      </c>
      <c r="C407" s="8" t="inlineStr">
        <is>
          <t>TERRA VEGETAL</t>
        </is>
      </c>
      <c r="D407" s="66" t="inlineStr">
        <is>
          <t>SUDECAP</t>
        </is>
      </c>
      <c r="E407" s="66" t="inlineStr">
        <is>
          <t>M3</t>
        </is>
      </c>
      <c r="F407" s="67" t="n">
        <v>38.05</v>
      </c>
      <c r="G407" s="68">
        <f>COMPOSICOES!G3451</f>
        <v/>
      </c>
      <c r="H407" s="92">
        <f>ROUND(F407*G407, 2)</f>
        <v/>
      </c>
      <c r="K407" t="n">
        <v>100.83</v>
      </c>
      <c r="L407">
        <f>G407-K407</f>
        <v/>
      </c>
    </row>
    <row r="408">
      <c r="A408" s="65" t="inlineStr">
        <is>
          <t>19.3.2</t>
        </is>
      </c>
      <c r="B408" s="66" t="inlineStr">
        <is>
          <t>21.32.02</t>
        </is>
      </c>
      <c r="C408" s="8" t="inlineStr">
        <is>
          <t>ADUBO ORGANICO</t>
        </is>
      </c>
      <c r="D408" s="66" t="inlineStr">
        <is>
          <t>SUDECAP</t>
        </is>
      </c>
      <c r="E408" s="66" t="inlineStr">
        <is>
          <t>M3</t>
        </is>
      </c>
      <c r="F408" s="67" t="n">
        <v>4.12</v>
      </c>
      <c r="G408" s="68">
        <f>COMPOSICOES!G3459</f>
        <v/>
      </c>
      <c r="H408" s="92">
        <f>ROUND(F408*G408, 2)</f>
        <v/>
      </c>
      <c r="K408" t="n">
        <v>594.64</v>
      </c>
      <c r="L408">
        <f>G408-K408</f>
        <v/>
      </c>
    </row>
    <row r="409">
      <c r="A409" s="65" t="inlineStr">
        <is>
          <t>19.3.3</t>
        </is>
      </c>
      <c r="B409" s="66" t="inlineStr">
        <is>
          <t>21.32.05</t>
        </is>
      </c>
      <c r="C409" s="8" t="inlineStr">
        <is>
          <t>CALCAREO DOLOMITICO (ACIMA DE 1T)</t>
        </is>
      </c>
      <c r="D409" s="66" t="inlineStr">
        <is>
          <t>SUDECAP</t>
        </is>
      </c>
      <c r="E409" s="66" t="inlineStr">
        <is>
          <t>KG</t>
        </is>
      </c>
      <c r="F409" s="67" t="n">
        <v>28.41</v>
      </c>
      <c r="G409" s="68">
        <f>COMPOSICOES!G3467</f>
        <v/>
      </c>
      <c r="H409" s="92">
        <f>ROUND(F409*G409, 2)</f>
        <v/>
      </c>
      <c r="K409" t="n">
        <v>0.16</v>
      </c>
      <c r="L409">
        <f>G409-K409</f>
        <v/>
      </c>
    </row>
    <row r="410" ht="20.1" customHeight="1">
      <c r="A410" s="60" t="inlineStr">
        <is>
          <t>19.4</t>
        </is>
      </c>
      <c r="B410" s="60" t="inlineStr">
        <is>
          <t>FORNECIMENTO DE MUDAS</t>
        </is>
      </c>
      <c r="C410" s="90" t="n"/>
      <c r="D410" s="90" t="n"/>
      <c r="E410" s="90" t="n"/>
      <c r="F410" s="90" t="n"/>
      <c r="G410" s="91" t="n"/>
      <c r="H410" s="5">
        <f>SUM(H411,H412)</f>
        <v/>
      </c>
      <c r="K410" t="n">
        <v>744.4400000000001</v>
      </c>
      <c r="L410">
        <f>H410-K410</f>
        <v/>
      </c>
    </row>
    <row r="411" ht="16.5" customHeight="1">
      <c r="A411" s="65" t="inlineStr">
        <is>
          <t>19.4.1</t>
        </is>
      </c>
      <c r="B411" s="66" t="inlineStr">
        <is>
          <t>CPU 21.33.80</t>
        </is>
      </c>
      <c r="C411" s="8" t="inlineStr">
        <is>
          <t>FORNECIMENTO E PLANTIO DE ÁRVORE UNHA-DE-VACA COM ALTURA MÉDIA DE 2,00M</t>
        </is>
      </c>
      <c r="D411" s="66" t="inlineStr">
        <is>
          <t>Composições Próprias</t>
        </is>
      </c>
      <c r="E411" s="66" t="inlineStr">
        <is>
          <t>UN</t>
        </is>
      </c>
      <c r="F411" s="67" t="n">
        <v>1</v>
      </c>
      <c r="G411" s="68">
        <f>COMPOSICOES!G3478</f>
        <v/>
      </c>
      <c r="H411" s="92">
        <f>ROUND(F411*G411, 2)</f>
        <v/>
      </c>
      <c r="K411" t="n">
        <v>124.01</v>
      </c>
      <c r="L411">
        <f>G411-K411</f>
        <v/>
      </c>
    </row>
    <row r="412" ht="16.5" customHeight="1">
      <c r="A412" s="65" t="inlineStr">
        <is>
          <t>19.4.2</t>
        </is>
      </c>
      <c r="B412" s="66" t="inlineStr">
        <is>
          <t>CPU 21.33.81</t>
        </is>
      </c>
      <c r="C412" s="8" t="inlineStr">
        <is>
          <t>FORNECIMENTO E PLANTIO DE ARVORE - CANELA FEDIDA - NECTANDRA MEGAPOTAMICA - (HMÍNIMA DA MUDA  = 1,50m)</t>
        </is>
      </c>
      <c r="D412" s="66" t="inlineStr">
        <is>
          <t>Composições Próprias</t>
        </is>
      </c>
      <c r="E412" s="66" t="inlineStr">
        <is>
          <t>UN</t>
        </is>
      </c>
      <c r="F412" s="67" t="n">
        <v>3</v>
      </c>
      <c r="G412" s="68">
        <f>COMPOSICOES!G3489</f>
        <v/>
      </c>
      <c r="H412" s="92">
        <f>ROUND(F412*G412, 2)</f>
        <v/>
      </c>
      <c r="K412" t="n">
        <v>206.81</v>
      </c>
      <c r="L412">
        <f>G412-K412</f>
        <v/>
      </c>
    </row>
    <row r="413" ht="20.1" customHeight="1">
      <c r="A413" s="60" t="inlineStr">
        <is>
          <t>19.5</t>
        </is>
      </c>
      <c r="B413" s="60" t="inlineStr">
        <is>
          <t>CERCA DE PROTEÇAO PARA ARVORES</t>
        </is>
      </c>
      <c r="C413" s="90" t="n"/>
      <c r="D413" s="90" t="n"/>
      <c r="E413" s="90" t="n"/>
      <c r="F413" s="90" t="n"/>
      <c r="G413" s="91" t="n"/>
      <c r="H413" s="5">
        <f>SUM(H414)</f>
        <v/>
      </c>
      <c r="K413" t="n">
        <v>409.64</v>
      </c>
      <c r="L413">
        <f>H413-K413</f>
        <v/>
      </c>
    </row>
    <row r="414">
      <c r="A414" s="65" t="inlineStr">
        <is>
          <t>19.5.1</t>
        </is>
      </c>
      <c r="B414" s="66" t="inlineStr">
        <is>
          <t>21.34.05</t>
        </is>
      </c>
      <c r="C414" s="8" t="inlineStr">
        <is>
          <t>TUTORAMENTO E AMARRIO PARA ARVORES</t>
        </is>
      </c>
      <c r="D414" s="66" t="inlineStr">
        <is>
          <t>SUDECAP</t>
        </is>
      </c>
      <c r="E414" s="66" t="inlineStr">
        <is>
          <t>UN</t>
        </is>
      </c>
      <c r="F414" s="67" t="n">
        <v>4</v>
      </c>
      <c r="G414" s="68">
        <f>COMPOSICOES!G3502</f>
        <v/>
      </c>
      <c r="H414" s="92">
        <f>ROUND(F414*G414, 2)</f>
        <v/>
      </c>
      <c r="K414" t="n">
        <v>102.41</v>
      </c>
      <c r="L414">
        <f>G414-K414</f>
        <v/>
      </c>
    </row>
    <row r="415" ht="20.1" customHeight="1">
      <c r="A415" s="60" t="inlineStr">
        <is>
          <t>20</t>
        </is>
      </c>
      <c r="B415" s="60" t="inlineStr">
        <is>
          <t>PGRCC - PLANO DE GERENCIAMENTO DE RESÍDUOS</t>
        </is>
      </c>
      <c r="C415" s="90" t="n"/>
      <c r="D415" s="90" t="n"/>
      <c r="E415" s="90" t="n"/>
      <c r="F415" s="90" t="n"/>
      <c r="G415" s="91" t="n"/>
      <c r="H415" s="5">
        <f>SUM(H416,H418)</f>
        <v/>
      </c>
      <c r="K415" t="n">
        <v>10344.52</v>
      </c>
      <c r="L415">
        <f>H415-K415</f>
        <v/>
      </c>
    </row>
    <row r="416" ht="20.1" customHeight="1">
      <c r="A416" s="60" t="inlineStr">
        <is>
          <t>20.1</t>
        </is>
      </c>
      <c r="B416" s="60" t="inlineStr">
        <is>
          <t>BAIA PARA ESTOCAGEM DE RESÍDUOS</t>
        </is>
      </c>
      <c r="C416" s="90" t="n"/>
      <c r="D416" s="90" t="n"/>
      <c r="E416" s="90" t="n"/>
      <c r="F416" s="90" t="n"/>
      <c r="G416" s="91" t="n"/>
      <c r="H416" s="5">
        <f>SUM(H417)</f>
        <v/>
      </c>
      <c r="K416" t="n">
        <v>10231.04</v>
      </c>
      <c r="L416">
        <f>H416-K416</f>
        <v/>
      </c>
    </row>
    <row r="417" ht="24.75" customHeight="1">
      <c r="A417" s="65" t="inlineStr">
        <is>
          <t>20.1.1</t>
        </is>
      </c>
      <c r="B417" s="66" t="inlineStr">
        <is>
          <t>CPU 22.10.01</t>
        </is>
      </c>
      <c r="C417" s="8" t="inlineStr">
        <is>
          <t>FORNECIMENTO E INSTALAÇÃO DE BAIA COM FECHAMENTO EM TELHA METÁLICA, PISO EMCONCRETO MAGRO SARRAFEADO 5CM, COBERTURA EM TELHA DE FIBROCIMENTO, INCL.PINT. B02 4,02X3,15M</t>
        </is>
      </c>
      <c r="D417" s="66" t="inlineStr">
        <is>
          <t>Composições Próprias</t>
        </is>
      </c>
      <c r="E417" s="66" t="inlineStr">
        <is>
          <t>UN</t>
        </is>
      </c>
      <c r="F417" s="67" t="n">
        <v>2</v>
      </c>
      <c r="G417" s="68">
        <f>COMPOSICOES!G3525</f>
        <v/>
      </c>
      <c r="H417" s="92">
        <f>ROUND(F417*G417, 2)</f>
        <v/>
      </c>
      <c r="K417" t="n">
        <v>5115.52</v>
      </c>
      <c r="L417">
        <f>G417-K417</f>
        <v/>
      </c>
    </row>
    <row r="418" ht="20.1" customHeight="1">
      <c r="A418" s="60" t="inlineStr">
        <is>
          <t>20.2</t>
        </is>
      </c>
      <c r="B418" s="60" t="inlineStr">
        <is>
          <t>PLACA PGRC</t>
        </is>
      </c>
      <c r="C418" s="90" t="n"/>
      <c r="D418" s="90" t="n"/>
      <c r="E418" s="90" t="n"/>
      <c r="F418" s="90" t="n"/>
      <c r="G418" s="91" t="n"/>
      <c r="H418" s="5">
        <f>SUM(H419)</f>
        <v/>
      </c>
      <c r="K418" t="n">
        <v>113.48</v>
      </c>
      <c r="L418">
        <f>H418-K418</f>
        <v/>
      </c>
    </row>
    <row r="419" ht="24.75" customHeight="1">
      <c r="A419" s="65" t="inlineStr">
        <is>
          <t>20.2.1</t>
        </is>
      </c>
      <c r="B419" s="66" t="inlineStr">
        <is>
          <t>CPU 22.12.01</t>
        </is>
      </c>
      <c r="C419" s="8" t="inlineStr">
        <is>
          <t>FORNECIMENTO E INSTALAÇÃO DE PLACA DE IDENTIFICAÇÃO DE RESÍDUOS - PGRCC, CONF.RESOLUÇÃO CONAMA, CONFECCIONADA EM LONA - FORNECIMENTO E INSTALAÇÃO</t>
        </is>
      </c>
      <c r="D419" s="66" t="inlineStr">
        <is>
          <t>Composições Próprias</t>
        </is>
      </c>
      <c r="E419" s="66" t="inlineStr">
        <is>
          <t>UN</t>
        </is>
      </c>
      <c r="F419" s="67" t="n">
        <v>2</v>
      </c>
      <c r="G419" s="68">
        <f>COMPOSICOES!G3536</f>
        <v/>
      </c>
      <c r="H419" s="92">
        <f>ROUND(F419*G419, 2)</f>
        <v/>
      </c>
      <c r="K419" t="n">
        <v>56.74</v>
      </c>
      <c r="L419">
        <f>G419-K419</f>
        <v/>
      </c>
    </row>
    <row r="420" ht="20.1" customHeight="1">
      <c r="A420" s="60" t="inlineStr">
        <is>
          <t>21</t>
        </is>
      </c>
      <c r="B420" s="60" t="inlineStr">
        <is>
          <t>SERVICOS TECNICOS</t>
        </is>
      </c>
      <c r="C420" s="90" t="n"/>
      <c r="D420" s="90" t="n"/>
      <c r="E420" s="90" t="n"/>
      <c r="F420" s="90" t="n"/>
      <c r="G420" s="91" t="n"/>
      <c r="H420" s="5">
        <f>SUM(H421)</f>
        <v/>
      </c>
      <c r="K420" t="n">
        <v>57447.96</v>
      </c>
      <c r="L420">
        <f>H420-K420</f>
        <v/>
      </c>
    </row>
    <row r="421" ht="20.1" customHeight="1">
      <c r="A421" s="60" t="inlineStr">
        <is>
          <t>21.1</t>
        </is>
      </c>
      <c r="B421" s="60" t="inlineStr">
        <is>
          <t>TOPOGRAFIA</t>
        </is>
      </c>
      <c r="C421" s="90" t="n"/>
      <c r="D421" s="90" t="n"/>
      <c r="E421" s="90" t="n"/>
      <c r="F421" s="90" t="n"/>
      <c r="G421" s="91" t="n"/>
      <c r="H421" s="5">
        <f>SUM(H422,H423)</f>
        <v/>
      </c>
      <c r="K421" t="n">
        <v>57447.96</v>
      </c>
      <c r="L421">
        <f>H421-K421</f>
        <v/>
      </c>
    </row>
    <row r="422">
      <c r="A422" s="65" t="inlineStr">
        <is>
          <t>21.1.1</t>
        </is>
      </c>
      <c r="B422" s="66" t="inlineStr">
        <is>
          <t>43.01.03</t>
        </is>
      </c>
      <c r="C422" s="8" t="inlineStr">
        <is>
          <t>EQUIPE DE TOPOGRAFIA - OBRA</t>
        </is>
      </c>
      <c r="D422" s="66" t="inlineStr">
        <is>
          <t>SUDECAP</t>
        </is>
      </c>
      <c r="E422" s="66" t="inlineStr">
        <is>
          <t>MES</t>
        </is>
      </c>
      <c r="F422" s="67" t="n">
        <v>2</v>
      </c>
      <c r="G422" s="68">
        <f>COMPOSICOES!G3554</f>
        <v/>
      </c>
      <c r="H422" s="92">
        <f>ROUND(F422*G422, 2)</f>
        <v/>
      </c>
      <c r="K422" t="n">
        <v>22591.56</v>
      </c>
      <c r="L422">
        <f>G422-K422</f>
        <v/>
      </c>
    </row>
    <row r="423" ht="16.5" customHeight="1">
      <c r="A423" s="65" t="inlineStr">
        <is>
          <t>21.1.2</t>
        </is>
      </c>
      <c r="B423" s="66" t="inlineStr">
        <is>
          <t>CPU 43.01.90</t>
        </is>
      </c>
      <c r="C423" s="8" t="inlineStr">
        <is>
          <t>RELATÓRIO TÉCNICO DE ACOMPANHAMENTO DOS SERVIÇOS DE PAISAGISMO</t>
        </is>
      </c>
      <c r="D423" s="66" t="inlineStr">
        <is>
          <t>Composições Próprias</t>
        </is>
      </c>
      <c r="E423" s="66" t="inlineStr">
        <is>
          <t>UN</t>
        </is>
      </c>
      <c r="F423" s="67" t="n">
        <v>1</v>
      </c>
      <c r="G423" s="68">
        <f>COMPOSICOES!G3566</f>
        <v/>
      </c>
      <c r="H423" s="92">
        <f>ROUND(F423*G423, 2)</f>
        <v/>
      </c>
      <c r="K423" t="n">
        <v>12264.84</v>
      </c>
      <c r="L423">
        <f>G423-K423</f>
        <v/>
      </c>
    </row>
    <row r="424" ht="20.1" customHeight="1">
      <c r="A424" s="60" t="inlineStr">
        <is>
          <t>22</t>
        </is>
      </c>
      <c r="B424" s="60" t="inlineStr">
        <is>
          <t>ADMINISTRACAO DA OBRA</t>
        </is>
      </c>
      <c r="C424" s="90" t="n"/>
      <c r="D424" s="90" t="n"/>
      <c r="E424" s="90" t="n"/>
      <c r="F424" s="90" t="n"/>
      <c r="G424" s="91" t="n"/>
      <c r="H424" s="5">
        <f>SUM(H425)</f>
        <v/>
      </c>
      <c r="K424" t="n">
        <v>92507.75999999999</v>
      </c>
      <c r="L424">
        <f>H424-K424</f>
        <v/>
      </c>
    </row>
    <row r="425" ht="20.1" customHeight="1">
      <c r="A425" s="60" t="inlineStr">
        <is>
          <t>22.1</t>
        </is>
      </c>
      <c r="B425" s="60" t="inlineStr">
        <is>
          <t>MAO DE OBRA</t>
        </is>
      </c>
      <c r="C425" s="90" t="n"/>
      <c r="D425" s="90" t="n"/>
      <c r="E425" s="90" t="n"/>
      <c r="F425" s="90" t="n"/>
      <c r="G425" s="91" t="n"/>
      <c r="H425" s="5">
        <f>SUM(H426)</f>
        <v/>
      </c>
      <c r="K425" t="n">
        <v>92507.75999999999</v>
      </c>
      <c r="L425">
        <f>H425-K425</f>
        <v/>
      </c>
    </row>
    <row r="426" ht="16.5" customHeight="1">
      <c r="A426" s="65" t="inlineStr">
        <is>
          <t>22.1.1</t>
        </is>
      </c>
      <c r="B426" s="66" t="inlineStr">
        <is>
          <t>44.01.23</t>
        </is>
      </c>
      <c r="C426" s="8" t="inlineStr">
        <is>
          <t>VIGILÂNCIA DE OBRAS - 24 HORAS EM DIAS ÚTEIS, SÁBADOS, DOMINGOS E FERIADOS</t>
        </is>
      </c>
      <c r="D426" s="66" t="inlineStr">
        <is>
          <t>SUDECAP</t>
        </is>
      </c>
      <c r="E426" s="66" t="inlineStr">
        <is>
          <t>MES</t>
        </is>
      </c>
      <c r="F426" s="67" t="n">
        <v>6</v>
      </c>
      <c r="G426" s="68">
        <f>COMPOSICOES!G3575</f>
        <v/>
      </c>
      <c r="H426" s="92">
        <f>ROUND(F426*G426, 2)</f>
        <v/>
      </c>
      <c r="K426" t="n">
        <v>15417.96</v>
      </c>
      <c r="L426">
        <f>G426-K426</f>
        <v/>
      </c>
    </row>
    <row r="427" ht="20.1" customHeight="1">
      <c r="A427" s="60" t="inlineStr">
        <is>
          <t>23</t>
        </is>
      </c>
      <c r="B427" s="60" t="inlineStr">
        <is>
          <t>EQUIPAMENTOS</t>
        </is>
      </c>
      <c r="C427" s="90" t="n"/>
      <c r="D427" s="90" t="n"/>
      <c r="E427" s="90" t="n"/>
      <c r="F427" s="90" t="n"/>
      <c r="G427" s="91" t="n"/>
      <c r="H427" s="5">
        <f>SUM(H428,H430,H432)</f>
        <v/>
      </c>
      <c r="K427" t="n">
        <v>34405.5</v>
      </c>
      <c r="L427">
        <f>H427-K427</f>
        <v/>
      </c>
    </row>
    <row r="428" ht="20.1" customHeight="1">
      <c r="A428" s="60" t="inlineStr">
        <is>
          <t>23.1</t>
        </is>
      </c>
      <c r="B428" s="60" t="inlineStr">
        <is>
          <t>VEICULOS</t>
        </is>
      </c>
      <c r="C428" s="90" t="n"/>
      <c r="D428" s="90" t="n"/>
      <c r="E428" s="90" t="n"/>
      <c r="F428" s="90" t="n"/>
      <c r="G428" s="91" t="n"/>
      <c r="H428" s="5">
        <f>SUM(H429)</f>
        <v/>
      </c>
      <c r="K428" t="n">
        <v>16351.86</v>
      </c>
      <c r="L428">
        <f>H428-K428</f>
        <v/>
      </c>
    </row>
    <row r="429" ht="16.5" customHeight="1">
      <c r="A429" s="65" t="inlineStr">
        <is>
          <t>23.1.1</t>
        </is>
      </c>
      <c r="B429" s="66" t="inlineStr">
        <is>
          <t>45.01.01</t>
        </is>
      </c>
      <c r="C429" s="8" t="inlineStr">
        <is>
          <t>LOCACAO VEICULO POPULAR MOTOR 1.0 C/ AR E SEGURO SEM COMBUSTIVEL</t>
        </is>
      </c>
      <c r="D429" s="66" t="inlineStr">
        <is>
          <t>SUDECAP</t>
        </is>
      </c>
      <c r="E429" s="66" t="inlineStr">
        <is>
          <t>MES</t>
        </is>
      </c>
      <c r="F429" s="67" t="n">
        <v>6</v>
      </c>
      <c r="G429" s="68">
        <f>COMPOSICOES!G3583</f>
        <v/>
      </c>
      <c r="H429" s="92">
        <f>ROUND(F429*G429, 2)</f>
        <v/>
      </c>
      <c r="K429" t="n">
        <v>2725.31</v>
      </c>
      <c r="L429">
        <f>G429-K429</f>
        <v/>
      </c>
    </row>
    <row r="430" ht="20.1" customHeight="1">
      <c r="A430" s="60" t="inlineStr">
        <is>
          <t>23.2</t>
        </is>
      </c>
      <c r="B430" s="60" t="inlineStr">
        <is>
          <t>COMBUSTÍVEIS</t>
        </is>
      </c>
      <c r="C430" s="90" t="n"/>
      <c r="D430" s="90" t="n"/>
      <c r="E430" s="90" t="n"/>
      <c r="F430" s="90" t="n"/>
      <c r="G430" s="91" t="n"/>
      <c r="H430" s="5">
        <f>SUM(H431)</f>
        <v/>
      </c>
      <c r="K430" t="n">
        <v>10080</v>
      </c>
      <c r="L430">
        <f>H430-K430</f>
        <v/>
      </c>
    </row>
    <row r="431">
      <c r="A431" s="65" t="inlineStr">
        <is>
          <t>23.2.1</t>
        </is>
      </c>
      <c r="B431" s="66" t="inlineStr">
        <is>
          <t>45.02.01</t>
        </is>
      </c>
      <c r="C431" s="8" t="inlineStr">
        <is>
          <t>GASOLINA</t>
        </is>
      </c>
      <c r="D431" s="66" t="inlineStr">
        <is>
          <t>SUDECAP</t>
        </is>
      </c>
      <c r="E431" s="66" t="inlineStr">
        <is>
          <t>L</t>
        </is>
      </c>
      <c r="F431" s="67" t="n">
        <v>1500</v>
      </c>
      <c r="G431" s="68">
        <f>COMPOSICOES!G3591</f>
        <v/>
      </c>
      <c r="H431" s="92">
        <f>ROUND(F431*G431, 2)</f>
        <v/>
      </c>
      <c r="K431" t="n">
        <v>6.72</v>
      </c>
      <c r="L431">
        <f>G431-K431</f>
        <v/>
      </c>
    </row>
    <row r="432" ht="20.1" customHeight="1">
      <c r="A432" s="60" t="inlineStr">
        <is>
          <t>23.3</t>
        </is>
      </c>
      <c r="B432" s="60" t="inlineStr">
        <is>
          <t>VIAGEM DE CAMINHÃO PIPA</t>
        </is>
      </c>
      <c r="C432" s="90" t="n"/>
      <c r="D432" s="90" t="n"/>
      <c r="E432" s="90" t="n"/>
      <c r="F432" s="90" t="n"/>
      <c r="G432" s="91" t="n"/>
      <c r="H432" s="5">
        <f>SUM(H433)</f>
        <v/>
      </c>
      <c r="K432" t="n">
        <v>7973.64</v>
      </c>
      <c r="L432">
        <f>H432-K432</f>
        <v/>
      </c>
    </row>
    <row r="433" ht="16.5" customHeight="1">
      <c r="A433" s="65" t="inlineStr">
        <is>
          <t>23.3.1</t>
        </is>
      </c>
      <c r="B433" s="66" t="inlineStr">
        <is>
          <t>CPU 45.13.01</t>
        </is>
      </c>
      <c r="C433" s="8" t="inlineStr">
        <is>
          <t>VIAGEM DE CAMINHÃO PIPA 10.000 LTS, INCLUSIVE ÁGUA E MÃO DE OBRA , TEMPO DEPERMANÊNCIA NA OBRA DE ATÉ 2 HORAS</t>
        </is>
      </c>
      <c r="D433" s="66" t="inlineStr">
        <is>
          <t>Composições Próprias</t>
        </is>
      </c>
      <c r="E433" s="66" t="inlineStr">
        <is>
          <t>VG</t>
        </is>
      </c>
      <c r="F433" s="67" t="n">
        <v>12</v>
      </c>
      <c r="G433" s="68">
        <f>COMPOSICOES!G3606</f>
        <v/>
      </c>
      <c r="H433" s="92">
        <f>ROUND(F433*G433, 2)</f>
        <v/>
      </c>
      <c r="K433" t="n">
        <v>664.47</v>
      </c>
      <c r="L433">
        <f>G433-K433</f>
        <v/>
      </c>
    </row>
    <row r="434" ht="20.1" customHeight="1">
      <c r="A434" s="60" t="inlineStr">
        <is>
          <t>24</t>
        </is>
      </c>
      <c r="B434" s="60" t="inlineStr">
        <is>
          <t>SERVICOS AUXILIARES DE SERRALHERIA</t>
        </is>
      </c>
      <c r="C434" s="90" t="n"/>
      <c r="D434" s="90" t="n"/>
      <c r="E434" s="90" t="n"/>
      <c r="F434" s="90" t="n"/>
      <c r="G434" s="91" t="n"/>
      <c r="H434" s="5">
        <f>SUM(H435)</f>
        <v/>
      </c>
      <c r="K434" t="n">
        <v>2039.31</v>
      </c>
      <c r="L434">
        <f>H434-K434</f>
        <v/>
      </c>
    </row>
    <row r="435" ht="20.1" customHeight="1">
      <c r="A435" s="60" t="inlineStr">
        <is>
          <t>24.1</t>
        </is>
      </c>
      <c r="B435" s="60" t="inlineStr">
        <is>
          <t>CANTONEIRA</t>
        </is>
      </c>
      <c r="C435" s="90" t="n"/>
      <c r="D435" s="90" t="n"/>
      <c r="E435" s="90" t="n"/>
      <c r="F435" s="90" t="n"/>
      <c r="G435" s="91" t="n"/>
      <c r="H435" s="5">
        <f>SUM(H436)</f>
        <v/>
      </c>
      <c r="K435" t="n">
        <v>2039.31</v>
      </c>
      <c r="L435">
        <f>H435-K435</f>
        <v/>
      </c>
    </row>
    <row r="436" ht="16.5" customHeight="1">
      <c r="A436" s="65" t="inlineStr">
        <is>
          <t>24.1.1</t>
        </is>
      </c>
      <c r="B436" s="66" t="inlineStr">
        <is>
          <t>CPU 48.01.50</t>
        </is>
      </c>
      <c r="C436" s="8" t="inlineStr">
        <is>
          <t>FORNECIMENTO E INSTALAÇÃO DE CANTONEIRA DE ABAS IGUAIS COM CHUMBADOR GERDAU COM B= 50MM E ESPESSURA (t) = 3,00MM</t>
        </is>
      </c>
      <c r="D436" s="66" t="inlineStr">
        <is>
          <t>Composições Próprias</t>
        </is>
      </c>
      <c r="E436" s="66" t="inlineStr">
        <is>
          <t>M</t>
        </is>
      </c>
      <c r="F436" s="67" t="n">
        <v>47.95</v>
      </c>
      <c r="G436" s="68">
        <f>COMPOSICOES!G3621</f>
        <v/>
      </c>
      <c r="H436" s="92">
        <f>ROUND(F436*G436, 2)</f>
        <v/>
      </c>
      <c r="K436" t="n">
        <v>42.53</v>
      </c>
      <c r="L436">
        <f>G436-K436</f>
        <v/>
      </c>
    </row>
    <row r="437" ht="20.1" customHeight="1">
      <c r="A437" s="60" t="inlineStr">
        <is>
          <t>25</t>
        </is>
      </c>
      <c r="B437" s="60" t="inlineStr">
        <is>
          <t>ADMINISTRAÇÃO LOCAL DA OBRA</t>
        </is>
      </c>
      <c r="C437" s="90" t="n"/>
      <c r="D437" s="90" t="n"/>
      <c r="E437" s="90" t="n"/>
      <c r="F437" s="90" t="n"/>
      <c r="G437" s="91" t="n"/>
      <c r="H437" s="5">
        <f>SUM(H438)</f>
        <v/>
      </c>
      <c r="K437" t="n">
        <v>84596</v>
      </c>
      <c r="L437">
        <f>H437-K437</f>
        <v/>
      </c>
    </row>
    <row r="438" ht="20.1" customHeight="1">
      <c r="A438" s="60" t="inlineStr">
        <is>
          <t>25.1</t>
        </is>
      </c>
      <c r="B438" s="60" t="inlineStr">
        <is>
          <t>ADMINISTRAÇÃO LOCAL DA OBRA</t>
        </is>
      </c>
      <c r="C438" s="90" t="n"/>
      <c r="D438" s="90" t="n"/>
      <c r="E438" s="90" t="n"/>
      <c r="F438" s="90" t="n"/>
      <c r="G438" s="91" t="n"/>
      <c r="H438" s="5" t="n">
        <v>84596</v>
      </c>
    </row>
    <row r="439" ht="16.5" customHeight="1">
      <c r="A439" s="65" t="inlineStr">
        <is>
          <t>25.1.1</t>
        </is>
      </c>
      <c r="B439" s="66" t="inlineStr">
        <is>
          <t>CPU 90.01.01</t>
        </is>
      </c>
      <c r="C439" s="8" t="inlineStr">
        <is>
          <t>ADMINISTRAÇÃO LOCAL DA OBRA</t>
        </is>
      </c>
      <c r="D439" s="66" t="inlineStr">
        <is>
          <t>Composições Próprias</t>
        </is>
      </c>
      <c r="E439" s="66" t="inlineStr">
        <is>
          <t>UN</t>
        </is>
      </c>
      <c r="F439" s="67" t="n">
        <v>100</v>
      </c>
      <c r="G439" s="68">
        <f>COMPOSICOES!G3634</f>
        <v/>
      </c>
      <c r="H439" s="92">
        <f>ROUND(F439*G439, 2)</f>
        <v/>
      </c>
      <c r="K439" t="n">
        <v>845.96</v>
      </c>
      <c r="L439">
        <f>G439-K439</f>
        <v/>
      </c>
    </row>
    <row r="440" ht="15" customHeight="1">
      <c r="A440" s="2" t="n"/>
      <c r="B440" s="2" t="n"/>
      <c r="C440" s="2" t="n"/>
      <c r="D440" s="2" t="n"/>
      <c r="E440" s="2" t="n"/>
      <c r="F440" s="61" t="inlineStr">
        <is>
          <t>VALOR BDI TOTAL:</t>
        </is>
      </c>
      <c r="H440" s="5">
        <f>ROUND(H441*BDI,2)</f>
        <v/>
      </c>
      <c r="K440" t="n">
        <v>181243.22</v>
      </c>
      <c r="L440">
        <f>H440-K440</f>
        <v/>
      </c>
    </row>
    <row r="441" ht="15" customHeight="1">
      <c r="A441" s="2" t="n"/>
      <c r="B441" s="2" t="n"/>
      <c r="C441" s="2" t="n"/>
      <c r="D441" s="2" t="n"/>
      <c r="E441" s="2" t="n"/>
      <c r="F441" s="61" t="inlineStr">
        <is>
          <t>VALOR ORÇAMENTO:</t>
        </is>
      </c>
      <c r="H441" s="5">
        <f>SUM(H4,H44,H61,H82,H104,H118,H135,H147,H152,H159,H229,H300,H329,H336,H355,H361,H376,H394,H400,H415,H420,H424,H427,H434,H437)</f>
        <v/>
      </c>
      <c r="K441" t="n">
        <v>619151.71</v>
      </c>
      <c r="L441">
        <f>H441-K441</f>
        <v/>
      </c>
    </row>
    <row r="442" ht="15" customHeight="1">
      <c r="A442" s="2" t="n"/>
      <c r="B442" s="2" t="n"/>
      <c r="C442" s="2" t="n"/>
      <c r="D442" s="2" t="n"/>
      <c r="E442" s="2" t="n"/>
      <c r="F442" s="61" t="inlineStr">
        <is>
          <t>VALOR TOTAL:</t>
        </is>
      </c>
      <c r="H442" s="5">
        <f>H441+H440</f>
        <v/>
      </c>
      <c r="K442" t="n">
        <v>800394.9300000001</v>
      </c>
      <c r="L442">
        <f>H442-K442</f>
        <v/>
      </c>
    </row>
  </sheetData>
  <mergeCells count="161">
    <mergeCell ref="B111:G111"/>
    <mergeCell ref="B145:G145"/>
    <mergeCell ref="B225:G225"/>
    <mergeCell ref="B88:G88"/>
    <mergeCell ref="B437:G437"/>
    <mergeCell ref="B82:G82"/>
    <mergeCell ref="B147:G147"/>
    <mergeCell ref="B245:G245"/>
    <mergeCell ref="B308:G308"/>
    <mergeCell ref="B413:G413"/>
    <mergeCell ref="B388:G388"/>
    <mergeCell ref="B74:G74"/>
    <mergeCell ref="B372:G372"/>
    <mergeCell ref="B415:G415"/>
    <mergeCell ref="B359:G359"/>
    <mergeCell ref="B123:G123"/>
    <mergeCell ref="B5:G5"/>
    <mergeCell ref="B76:G76"/>
    <mergeCell ref="B334:G334"/>
    <mergeCell ref="B221:G221"/>
    <mergeCell ref="B45:G45"/>
    <mergeCell ref="B343:G343"/>
    <mergeCell ref="B361:G361"/>
    <mergeCell ref="B173:G173"/>
    <mergeCell ref="B100:G100"/>
    <mergeCell ref="B109:G109"/>
    <mergeCell ref="B336:G336"/>
    <mergeCell ref="B351:G351"/>
    <mergeCell ref="B165:G165"/>
    <mergeCell ref="B47:G47"/>
    <mergeCell ref="B345:G345"/>
    <mergeCell ref="B416:G416"/>
    <mergeCell ref="B59:G59"/>
    <mergeCell ref="B193:G193"/>
    <mergeCell ref="B202:G202"/>
    <mergeCell ref="B400:G400"/>
    <mergeCell ref="B12:G12"/>
    <mergeCell ref="B248:G248"/>
    <mergeCell ref="B263:G263"/>
    <mergeCell ref="B152:G152"/>
    <mergeCell ref="B297:G297"/>
    <mergeCell ref="B362:G362"/>
    <mergeCell ref="B425:G425"/>
    <mergeCell ref="B229:G229"/>
    <mergeCell ref="B136:G136"/>
    <mergeCell ref="B272:G272"/>
    <mergeCell ref="B182:G182"/>
    <mergeCell ref="B78:G78"/>
    <mergeCell ref="B427:G427"/>
    <mergeCell ref="B376:G376"/>
    <mergeCell ref="B243:G243"/>
    <mergeCell ref="B349:G349"/>
    <mergeCell ref="B178:G178"/>
    <mergeCell ref="B49:G49"/>
    <mergeCell ref="B300:G300"/>
    <mergeCell ref="B64:G64"/>
    <mergeCell ref="B275:G275"/>
    <mergeCell ref="B104:G104"/>
    <mergeCell ref="B428:G428"/>
    <mergeCell ref="B51:G51"/>
    <mergeCell ref="B406:G406"/>
    <mergeCell ref="B114:G114"/>
    <mergeCell ref="B197:G197"/>
    <mergeCell ref="B212:G212"/>
    <mergeCell ref="B390:G390"/>
    <mergeCell ref="B277:G277"/>
    <mergeCell ref="B404:G404"/>
    <mergeCell ref="B138:G138"/>
    <mergeCell ref="B380:G380"/>
    <mergeCell ref="B261:G261"/>
    <mergeCell ref="B301:G301"/>
    <mergeCell ref="B432:G432"/>
    <mergeCell ref="B66:G66"/>
    <mergeCell ref="B131:G131"/>
    <mergeCell ref="B155:G155"/>
    <mergeCell ref="B382:G382"/>
    <mergeCell ref="B195:G195"/>
    <mergeCell ref="B253:G253"/>
    <mergeCell ref="F442:G442"/>
    <mergeCell ref="B353:G353"/>
    <mergeCell ref="B151:G151"/>
    <mergeCell ref="B61:G61"/>
    <mergeCell ref="B430:G430"/>
    <mergeCell ref="B337:G337"/>
    <mergeCell ref="B377:G377"/>
    <mergeCell ref="B119:G119"/>
    <mergeCell ref="B116:G116"/>
    <mergeCell ref="B392:G392"/>
    <mergeCell ref="B38:G38"/>
    <mergeCell ref="B230:G230"/>
    <mergeCell ref="B205:G205"/>
    <mergeCell ref="B339:G339"/>
    <mergeCell ref="B168:G168"/>
    <mergeCell ref="B410:G410"/>
    <mergeCell ref="B118:G118"/>
    <mergeCell ref="B329:G329"/>
    <mergeCell ref="B394:G394"/>
    <mergeCell ref="B40:G40"/>
    <mergeCell ref="B15:G15"/>
    <mergeCell ref="B55:G55"/>
    <mergeCell ref="B313:G313"/>
    <mergeCell ref="B384:G384"/>
    <mergeCell ref="B266:G266"/>
    <mergeCell ref="B80:G80"/>
    <mergeCell ref="B160:G160"/>
    <mergeCell ref="B330:G330"/>
    <mergeCell ref="B386:G386"/>
    <mergeCell ref="B268:G268"/>
    <mergeCell ref="B355:G355"/>
    <mergeCell ref="B153:G153"/>
    <mergeCell ref="B395:G395"/>
    <mergeCell ref="B7:G7"/>
    <mergeCell ref="B185:G185"/>
    <mergeCell ref="B72:G72"/>
    <mergeCell ref="B134:G134"/>
    <mergeCell ref="B365:G365"/>
    <mergeCell ref="B208:G208"/>
    <mergeCell ref="F441:G441"/>
    <mergeCell ref="B236:G236"/>
    <mergeCell ref="B105:G105"/>
    <mergeCell ref="B347:G347"/>
    <mergeCell ref="B18:G18"/>
    <mergeCell ref="B341:G341"/>
    <mergeCell ref="B210:G210"/>
    <mergeCell ref="B421:G421"/>
    <mergeCell ref="B2:G2"/>
    <mergeCell ref="B107:G107"/>
    <mergeCell ref="B170:G170"/>
    <mergeCell ref="B57:G57"/>
    <mergeCell ref="B148:G148"/>
    <mergeCell ref="B157:G157"/>
    <mergeCell ref="A1:H1"/>
    <mergeCell ref="B53:G53"/>
    <mergeCell ref="B44:G44"/>
    <mergeCell ref="B234:G234"/>
    <mergeCell ref="B270:G270"/>
    <mergeCell ref="B397:G397"/>
    <mergeCell ref="B279:G279"/>
    <mergeCell ref="B9:G9"/>
    <mergeCell ref="B83:G83"/>
    <mergeCell ref="B438:G438"/>
    <mergeCell ref="B143:G143"/>
    <mergeCell ref="B92:G92"/>
    <mergeCell ref="B30:G30"/>
    <mergeCell ref="B434:G434"/>
    <mergeCell ref="B85:G85"/>
    <mergeCell ref="B418:G418"/>
    <mergeCell ref="B356:G356"/>
    <mergeCell ref="B4:G4"/>
    <mergeCell ref="B424:G424"/>
    <mergeCell ref="B135:G135"/>
    <mergeCell ref="B62:G62"/>
    <mergeCell ref="B420:G420"/>
    <mergeCell ref="B321:G321"/>
    <mergeCell ref="B159:G159"/>
    <mergeCell ref="B401:G401"/>
    <mergeCell ref="B435:G435"/>
    <mergeCell ref="F440:G440"/>
    <mergeCell ref="B323:G323"/>
    <mergeCell ref="B70:G70"/>
    <mergeCell ref="B259:G259"/>
  </mergeCells>
  <pageMargins left="0" right="0" top="0" bottom="0" header="0" footer="0"/>
  <pageSetup orientation="landscape" scale="85"/>
</worksheet>
</file>

<file path=xl/worksheets/sheet2.xml><?xml version="1.0" encoding="utf-8"?>
<worksheet xmlns="http://schemas.openxmlformats.org/spreadsheetml/2006/main">
  <sheetPr>
    <outlinePr summaryBelow="0"/>
    <pageSetUpPr/>
  </sheetPr>
  <dimension ref="A1:M444"/>
  <sheetViews>
    <sheetView workbookViewId="0">
      <selection activeCell="A1" sqref="A1:M1"/>
    </sheetView>
  </sheetViews>
  <sheetFormatPr baseColWidth="8" defaultRowHeight="15"/>
  <cols>
    <col width="8.7109375" customWidth="1" min="1" max="1"/>
    <col width="10.28515625" customWidth="1" min="2" max="2"/>
    <col width="51" bestFit="1" customWidth="1" min="3" max="3"/>
    <col width="8.28515625" customWidth="1" min="4" max="5"/>
    <col width="10.28515625" customWidth="1" min="6" max="6"/>
    <col width="9.28515625" customWidth="1" min="7" max="11"/>
    <col width="10.28515625" customWidth="1" min="12" max="12"/>
    <col width="12.42578125" customWidth="1" min="13" max="13"/>
  </cols>
  <sheetData>
    <row r="1" ht="135" customHeight="1">
      <c r="A1" s="62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  <c r="L1" s="89" t="n"/>
      <c r="M1" s="89" t="n"/>
    </row>
    <row r="2" ht="12.95" customHeight="1">
      <c r="A2" s="63" t="inlineStr">
        <is>
          <t>ITEM</t>
        </is>
      </c>
      <c r="B2" s="63" t="inlineStr">
        <is>
          <t>CÓDIGO</t>
        </is>
      </c>
      <c r="C2" s="63" t="inlineStr">
        <is>
          <t>DESCRIÇÃO</t>
        </is>
      </c>
      <c r="D2" s="63" t="inlineStr">
        <is>
          <t>FONTE</t>
        </is>
      </c>
      <c r="E2" s="63" t="inlineStr">
        <is>
          <t>UNIDADE</t>
        </is>
      </c>
      <c r="F2" s="63" t="inlineStr">
        <is>
          <t>QTD</t>
        </is>
      </c>
      <c r="G2" s="63" t="inlineStr">
        <is>
          <t>CUSTO DIRETO (R$)</t>
        </is>
      </c>
      <c r="H2" s="90" t="n"/>
      <c r="I2" s="90" t="n"/>
      <c r="J2" s="90" t="n"/>
      <c r="K2" s="91" t="n"/>
      <c r="L2" s="64" t="inlineStr">
        <is>
          <t>PREÇO
UNITÁRIO (R$)</t>
        </is>
      </c>
      <c r="M2" s="63" t="inlineStr">
        <is>
          <t>PREÇO
TOTAL (R$)</t>
        </is>
      </c>
    </row>
    <row r="3" ht="12" customHeight="1">
      <c r="A3" s="93" t="n"/>
      <c r="B3" s="93" t="n"/>
      <c r="C3" s="93" t="n"/>
      <c r="D3" s="93" t="n"/>
      <c r="E3" s="93" t="n"/>
      <c r="F3" s="93" t="n"/>
      <c r="G3" s="64" t="inlineStr">
        <is>
          <t>MÃO DE OBRA</t>
        </is>
      </c>
      <c r="H3" s="64" t="inlineStr">
        <is>
          <t>MATERIAL</t>
        </is>
      </c>
      <c r="I3" s="14" t="inlineStr">
        <is>
          <t>EQUIPAMENTOS</t>
        </is>
      </c>
      <c r="J3" s="64" t="inlineStr">
        <is>
          <t>OUTROS</t>
        </is>
      </c>
      <c r="K3" s="64" t="inlineStr">
        <is>
          <t>BDI</t>
        </is>
      </c>
      <c r="L3" s="93" t="n"/>
      <c r="M3" s="93" t="n"/>
    </row>
    <row r="4" ht="15" customHeight="1">
      <c r="A4" s="60" t="inlineStr">
        <is>
          <t>1</t>
        </is>
      </c>
      <c r="B4" s="60" t="inlineStr">
        <is>
          <t>INSTALAÇÃO DA OBRA</t>
        </is>
      </c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1" t="n"/>
      <c r="M4" s="5" t="n">
        <v>79165.14999999999</v>
      </c>
    </row>
    <row r="5" ht="15" customHeight="1">
      <c r="A5" s="60" t="inlineStr">
        <is>
          <t>1.1</t>
        </is>
      </c>
      <c r="B5" s="60" t="inlineStr">
        <is>
          <t>BARRACÃO DE OBRA</t>
        </is>
      </c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1" t="n"/>
      <c r="M5" s="5" t="n">
        <v>4420.4</v>
      </c>
    </row>
    <row r="6">
      <c r="A6" s="65" t="inlineStr">
        <is>
          <t>1.1.1</t>
        </is>
      </c>
      <c r="B6" s="66" t="inlineStr">
        <is>
          <t>01.02.11</t>
        </is>
      </c>
      <c r="C6" s="65" t="inlineStr">
        <is>
          <t>AREA COBERTA EM TELHA ONDULADA DE FIBROCIMENTO 4MM</t>
        </is>
      </c>
      <c r="D6" s="66" t="inlineStr">
        <is>
          <t>SUDECAP</t>
        </is>
      </c>
      <c r="E6" s="66" t="inlineStr">
        <is>
          <t>M2</t>
        </is>
      </c>
      <c r="F6" s="67" t="n">
        <v>40</v>
      </c>
      <c r="G6" s="68" t="n">
        <v>35.98</v>
      </c>
      <c r="H6" s="68" t="n">
        <v>49.51</v>
      </c>
      <c r="I6" s="68" t="n">
        <v>0</v>
      </c>
      <c r="J6" s="68" t="n">
        <v>0</v>
      </c>
      <c r="K6" s="68" t="n">
        <v>25.02</v>
      </c>
      <c r="L6" s="68" t="n">
        <v>110.51</v>
      </c>
      <c r="M6" s="68" t="n">
        <v>4420.4</v>
      </c>
    </row>
    <row r="7" ht="15" customHeight="1">
      <c r="A7" s="60" t="inlineStr">
        <is>
          <t>1.2</t>
        </is>
      </c>
      <c r="B7" s="60" t="inlineStr">
        <is>
          <t>PLACA DE OBRA AFIXADA COM PEÇAS DE MADEIRA</t>
        </is>
      </c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1" t="n"/>
      <c r="M7" s="5" t="n">
        <v>2098.98</v>
      </c>
    </row>
    <row r="8" ht="16.5" customHeight="1">
      <c r="A8" s="65" t="inlineStr">
        <is>
          <t>1.2.1</t>
        </is>
      </c>
      <c r="B8" s="66" t="inlineStr">
        <is>
          <t>01.03.03</t>
        </is>
      </c>
      <c r="C8" s="65" t="inlineStr">
        <is>
          <t>PLACA DE OBRA EM CHAPA GALVANIZADA ADESIVADA, DIMENSÕES  2,40 X 1,20 M, PADRÃO CEF</t>
        </is>
      </c>
      <c r="D8" s="66" t="inlineStr">
        <is>
          <t>SUDECAP</t>
        </is>
      </c>
      <c r="E8" s="66" t="inlineStr">
        <is>
          <t>M2</t>
        </is>
      </c>
      <c r="F8" s="67" t="n">
        <v>6</v>
      </c>
      <c r="G8" s="68" t="n">
        <v>12.93</v>
      </c>
      <c r="H8" s="68" t="n">
        <v>257.69</v>
      </c>
      <c r="I8" s="68" t="n">
        <v>0</v>
      </c>
      <c r="J8" s="68" t="n">
        <v>0</v>
      </c>
      <c r="K8" s="68" t="n">
        <v>79.20999999999999</v>
      </c>
      <c r="L8" s="68" t="n">
        <v>349.83</v>
      </c>
      <c r="M8" s="68" t="n">
        <v>2098.98</v>
      </c>
    </row>
    <row r="9" ht="15" customHeight="1">
      <c r="A9" s="60" t="inlineStr">
        <is>
          <t>1.3</t>
        </is>
      </c>
      <c r="B9" s="60" t="inlineStr">
        <is>
          <t>TAPUME PADRÃO SUDECAP (TIPO I, II, III)</t>
        </is>
      </c>
      <c r="C9" s="90" t="n"/>
      <c r="D9" s="90" t="n"/>
      <c r="E9" s="90" t="n"/>
      <c r="F9" s="90" t="n"/>
      <c r="G9" s="90" t="n"/>
      <c r="H9" s="90" t="n"/>
      <c r="I9" s="90" t="n"/>
      <c r="J9" s="90" t="n"/>
      <c r="K9" s="90" t="n"/>
      <c r="L9" s="91" t="n"/>
      <c r="M9" s="5" t="n">
        <v>7565.08</v>
      </c>
    </row>
    <row r="10">
      <c r="A10" s="65" t="inlineStr">
        <is>
          <t>1.3.1</t>
        </is>
      </c>
      <c r="B10" s="66" t="inlineStr">
        <is>
          <t>01.04.02</t>
        </is>
      </c>
      <c r="C10" s="65" t="inlineStr">
        <is>
          <t>COMPENSADO 10MM FIXAÇAO ENTERRADA SEM INFORME PBH</t>
        </is>
      </c>
      <c r="D10" s="66" t="inlineStr">
        <is>
          <t>SUDECAP</t>
        </is>
      </c>
      <c r="E10" s="66" t="inlineStr">
        <is>
          <t>M</t>
        </is>
      </c>
      <c r="F10" s="67" t="n">
        <v>56</v>
      </c>
      <c r="G10" s="68" t="n">
        <v>43.17</v>
      </c>
      <c r="H10" s="68" t="n">
        <v>50.42</v>
      </c>
      <c r="I10" s="68" t="n">
        <v>0</v>
      </c>
      <c r="J10" s="68" t="n">
        <v>0</v>
      </c>
      <c r="K10" s="68" t="n">
        <v>27.39</v>
      </c>
      <c r="L10" s="68" t="n">
        <v>120.98</v>
      </c>
      <c r="M10" s="68" t="n">
        <v>6774.88</v>
      </c>
    </row>
    <row r="11">
      <c r="A11" s="65" t="inlineStr">
        <is>
          <t>1.3.2</t>
        </is>
      </c>
      <c r="B11" s="66" t="inlineStr">
        <is>
          <t>01.04.09</t>
        </is>
      </c>
      <c r="C11" s="65" t="inlineStr">
        <is>
          <t>TELA-TAPUME DE POLIPROPILENO H= 1,20 M, INCL. BASE</t>
        </is>
      </c>
      <c r="D11" s="66" t="inlineStr">
        <is>
          <t>SUDECAP</t>
        </is>
      </c>
      <c r="E11" s="66" t="inlineStr">
        <is>
          <t>M</t>
        </is>
      </c>
      <c r="F11" s="67" t="n">
        <v>60</v>
      </c>
      <c r="G11" s="68" t="n">
        <v>1.45</v>
      </c>
      <c r="H11" s="68" t="n">
        <v>8.73</v>
      </c>
      <c r="I11" s="68" t="n">
        <v>0.01</v>
      </c>
      <c r="J11" s="68" t="n">
        <v>0</v>
      </c>
      <c r="K11" s="68" t="n">
        <v>2.98</v>
      </c>
      <c r="L11" s="68" t="n">
        <v>13.17</v>
      </c>
      <c r="M11" s="68" t="n">
        <v>790.2</v>
      </c>
    </row>
    <row r="12" ht="15" customHeight="1">
      <c r="A12" s="60" t="inlineStr">
        <is>
          <t>1.4</t>
        </is>
      </c>
      <c r="B12" s="60" t="inlineStr">
        <is>
          <t>INSTALAÇÃO PROVISÓRIA - CONCESSIONÁRIA</t>
        </is>
      </c>
      <c r="C12" s="90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91" t="n"/>
      <c r="M12" s="5" t="n">
        <v>1495.39</v>
      </c>
    </row>
    <row r="13" ht="16.5" customHeight="1">
      <c r="A13" s="65" t="inlineStr">
        <is>
          <t>1.4.1</t>
        </is>
      </c>
      <c r="B13" s="66" t="inlineStr">
        <is>
          <t>01.06.01</t>
        </is>
      </c>
      <c r="C13" s="65" t="inlineStr">
        <is>
          <t>PADRÃO CEMIG PROVISÓRIO TIPO C3, DEMANDA PROVÁVEL DE 23,1 ATÉ 27,0KW (3F+N)</t>
        </is>
      </c>
      <c r="D13" s="66" t="inlineStr">
        <is>
          <t>SUDECAP</t>
        </is>
      </c>
      <c r="E13" s="66" t="inlineStr">
        <is>
          <t>UN</t>
        </is>
      </c>
      <c r="F13" s="67" t="n">
        <v>1</v>
      </c>
      <c r="G13" s="68" t="n">
        <v>107.94</v>
      </c>
      <c r="H13" s="68" t="n">
        <v>595.53</v>
      </c>
      <c r="I13" s="68" t="n">
        <v>0</v>
      </c>
      <c r="J13" s="68" t="n">
        <v>0</v>
      </c>
      <c r="K13" s="68" t="n">
        <v>205.91</v>
      </c>
      <c r="L13" s="68" t="n">
        <v>909.38</v>
      </c>
      <c r="M13" s="68" t="n">
        <v>909.38</v>
      </c>
    </row>
    <row r="14">
      <c r="A14" s="65" t="inlineStr">
        <is>
          <t>1.4.2</t>
        </is>
      </c>
      <c r="B14" s="66" t="inlineStr">
        <is>
          <t>01.06.05</t>
        </is>
      </c>
      <c r="C14" s="65" t="inlineStr">
        <is>
          <t>PADRAO COPASA - KIT CAVALTE METAL E REGISTRO 3/4"</t>
        </is>
      </c>
      <c r="D14" s="66" t="inlineStr">
        <is>
          <t>SUDECAP</t>
        </is>
      </c>
      <c r="E14" s="66" t="inlineStr">
        <is>
          <t>UN</t>
        </is>
      </c>
      <c r="F14" s="67" t="n">
        <v>1</v>
      </c>
      <c r="G14" s="68" t="n">
        <v>171.15</v>
      </c>
      <c r="H14" s="68" t="n">
        <v>282.17</v>
      </c>
      <c r="I14" s="68" t="n">
        <v>0</v>
      </c>
      <c r="J14" s="68" t="n">
        <v>0</v>
      </c>
      <c r="K14" s="68" t="n">
        <v>132.69</v>
      </c>
      <c r="L14" s="68" t="n">
        <v>586.01</v>
      </c>
      <c r="M14" s="68" t="n">
        <v>586.01</v>
      </c>
    </row>
    <row r="15" ht="15" customHeight="1">
      <c r="A15" s="60" t="inlineStr">
        <is>
          <t>1.5</t>
        </is>
      </c>
      <c r="B15" s="60" t="inlineStr">
        <is>
          <t>REDE INTERNA E PROVISÓRIA DE ÁGUA E ESGOTO</t>
        </is>
      </c>
      <c r="C15" s="90" t="n"/>
      <c r="D15" s="90" t="n"/>
      <c r="E15" s="90" t="n"/>
      <c r="F15" s="90" t="n"/>
      <c r="G15" s="90" t="n"/>
      <c r="H15" s="90" t="n"/>
      <c r="I15" s="90" t="n"/>
      <c r="J15" s="90" t="n"/>
      <c r="K15" s="90" t="n"/>
      <c r="L15" s="91" t="n"/>
      <c r="M15" s="5" t="n">
        <v>2125</v>
      </c>
    </row>
    <row r="16">
      <c r="A16" s="65" t="inlineStr">
        <is>
          <t>1.5.1</t>
        </is>
      </c>
      <c r="B16" s="66" t="inlineStr">
        <is>
          <t>01.08.01</t>
        </is>
      </c>
      <c r="C16" s="65" t="inlineStr">
        <is>
          <t>TUBO PVC      D= 100 MM</t>
        </is>
      </c>
      <c r="D16" s="66" t="inlineStr">
        <is>
          <t>SUDECAP</t>
        </is>
      </c>
      <c r="E16" s="66" t="inlineStr">
        <is>
          <t>M</t>
        </is>
      </c>
      <c r="F16" s="67" t="n">
        <v>50</v>
      </c>
      <c r="G16" s="68" t="n">
        <v>6.14</v>
      </c>
      <c r="H16" s="68" t="n">
        <v>19.63</v>
      </c>
      <c r="I16" s="68" t="n">
        <v>0</v>
      </c>
      <c r="J16" s="68" t="n">
        <v>0</v>
      </c>
      <c r="K16" s="68" t="n">
        <v>7.54</v>
      </c>
      <c r="L16" s="68" t="n">
        <v>33.31</v>
      </c>
      <c r="M16" s="68" t="n">
        <v>1665.5</v>
      </c>
    </row>
    <row r="17">
      <c r="A17" s="65" t="inlineStr">
        <is>
          <t>1.5.2</t>
        </is>
      </c>
      <c r="B17" s="66" t="inlineStr">
        <is>
          <t>01.08.20</t>
        </is>
      </c>
      <c r="C17" s="65" t="inlineStr">
        <is>
          <t>TUBO PVC AGUA SOLDA E CONEXOES D=20MM (1/2")</t>
        </is>
      </c>
      <c r="D17" s="66" t="inlineStr">
        <is>
          <t>SUDECAP</t>
        </is>
      </c>
      <c r="E17" s="66" t="inlineStr">
        <is>
          <t>M</t>
        </is>
      </c>
      <c r="F17" s="67" t="n">
        <v>50</v>
      </c>
      <c r="G17" s="68" t="n">
        <v>2.88</v>
      </c>
      <c r="H17" s="68" t="n">
        <v>4.23</v>
      </c>
      <c r="I17" s="68" t="n">
        <v>0</v>
      </c>
      <c r="J17" s="68" t="n">
        <v>0</v>
      </c>
      <c r="K17" s="68" t="n">
        <v>2.08</v>
      </c>
      <c r="L17" s="68" t="n">
        <v>9.19</v>
      </c>
      <c r="M17" s="68" t="n">
        <v>459.5</v>
      </c>
    </row>
    <row r="18" ht="15" customHeight="1">
      <c r="A18" s="60" t="inlineStr">
        <is>
          <t>1.6</t>
        </is>
      </c>
      <c r="B18" s="60" t="inlineStr">
        <is>
          <t>CONTAINER 6,0X2,30X2,82M COM ISOLAMENTO TÉRMICO</t>
        </is>
      </c>
      <c r="C18" s="90" t="n"/>
      <c r="D18" s="90" t="n"/>
      <c r="E18" s="90" t="n"/>
      <c r="F18" s="90" t="n"/>
      <c r="G18" s="90" t="n"/>
      <c r="H18" s="90" t="n"/>
      <c r="I18" s="90" t="n"/>
      <c r="J18" s="90" t="n"/>
      <c r="K18" s="90" t="n"/>
      <c r="L18" s="91" t="n"/>
      <c r="M18" s="5" t="n">
        <v>52113.43</v>
      </c>
    </row>
    <row r="19">
      <c r="A19" s="65" t="inlineStr">
        <is>
          <t>1.6.1</t>
        </is>
      </c>
      <c r="B19" s="66" t="inlineStr">
        <is>
          <t>01.09.01</t>
        </is>
      </c>
      <c r="C19" s="65" t="inlineStr">
        <is>
          <t>MOBILIZACAO DE CONTAINER</t>
        </is>
      </c>
      <c r="D19" s="66" t="inlineStr">
        <is>
          <t>SUDECAP</t>
        </is>
      </c>
      <c r="E19" s="66" t="inlineStr">
        <is>
          <t>UN</t>
        </is>
      </c>
      <c r="F19" s="67" t="n">
        <v>4</v>
      </c>
      <c r="G19" s="68" t="n">
        <v>0</v>
      </c>
      <c r="H19" s="68" t="n">
        <v>1200</v>
      </c>
      <c r="I19" s="68" t="n">
        <v>0</v>
      </c>
      <c r="J19" s="68" t="n">
        <v>0</v>
      </c>
      <c r="K19" s="68" t="n">
        <v>351.24</v>
      </c>
      <c r="L19" s="68" t="n">
        <v>1551.24</v>
      </c>
      <c r="M19" s="68" t="n">
        <v>6204.96</v>
      </c>
    </row>
    <row r="20">
      <c r="A20" s="65" t="inlineStr">
        <is>
          <t>1.6.2</t>
        </is>
      </c>
      <c r="B20" s="66" t="inlineStr">
        <is>
          <t>01.09.03</t>
        </is>
      </c>
      <c r="C20" s="65" t="inlineStr">
        <is>
          <t>ESCRITORIO COM AR CONDICIONADO E SANITARIO</t>
        </is>
      </c>
      <c r="D20" s="66" t="inlineStr">
        <is>
          <t>SUDECAP</t>
        </is>
      </c>
      <c r="E20" s="66" t="inlineStr">
        <is>
          <t>MES</t>
        </is>
      </c>
      <c r="F20" s="67" t="n">
        <v>6</v>
      </c>
      <c r="G20" s="68" t="n">
        <v>0</v>
      </c>
      <c r="H20" s="68" t="n">
        <v>1040</v>
      </c>
      <c r="I20" s="68" t="n">
        <v>0</v>
      </c>
      <c r="J20" s="68" t="n">
        <v>0</v>
      </c>
      <c r="K20" s="68" t="n">
        <v>304.41</v>
      </c>
      <c r="L20" s="68" t="n">
        <v>1344.41</v>
      </c>
      <c r="M20" s="68" t="n">
        <v>8066.46</v>
      </c>
    </row>
    <row r="21">
      <c r="A21" s="65" t="inlineStr">
        <is>
          <t>1.6.3</t>
        </is>
      </c>
      <c r="B21" s="66" t="inlineStr">
        <is>
          <t>01.09.07</t>
        </is>
      </c>
      <c r="C21" s="65" t="inlineStr">
        <is>
          <t>VESTIARIO 4 CHUV. 3 SANIT. 1LAVAT. 1 MICT.</t>
        </is>
      </c>
      <c r="D21" s="66" t="inlineStr">
        <is>
          <t>SUDECAP</t>
        </is>
      </c>
      <c r="E21" s="66" t="inlineStr">
        <is>
          <t>MES</t>
        </is>
      </c>
      <c r="F21" s="67" t="n">
        <v>6</v>
      </c>
      <c r="G21" s="68" t="n">
        <v>0</v>
      </c>
      <c r="H21" s="68" t="n">
        <v>1700</v>
      </c>
      <c r="I21" s="68" t="n">
        <v>0</v>
      </c>
      <c r="J21" s="68" t="n">
        <v>0</v>
      </c>
      <c r="K21" s="68" t="n">
        <v>497.59</v>
      </c>
      <c r="L21" s="68" t="n">
        <v>2197.59</v>
      </c>
      <c r="M21" s="68" t="n">
        <v>13185.54</v>
      </c>
    </row>
    <row r="22">
      <c r="A22" s="65" t="inlineStr">
        <is>
          <t>1.6.4</t>
        </is>
      </c>
      <c r="B22" s="66" t="inlineStr">
        <is>
          <t>01.09.09</t>
        </is>
      </c>
      <c r="C22" s="65" t="inlineStr">
        <is>
          <t>REFEITORIO</t>
        </is>
      </c>
      <c r="D22" s="66" t="inlineStr">
        <is>
          <t>SUDECAP</t>
        </is>
      </c>
      <c r="E22" s="66" t="inlineStr">
        <is>
          <t>MES</t>
        </is>
      </c>
      <c r="F22" s="67" t="n">
        <v>6</v>
      </c>
      <c r="G22" s="68" t="n">
        <v>0</v>
      </c>
      <c r="H22" s="68" t="n">
        <v>650</v>
      </c>
      <c r="I22" s="68" t="n">
        <v>0</v>
      </c>
      <c r="J22" s="68" t="n">
        <v>0</v>
      </c>
      <c r="K22" s="68" t="n">
        <v>190.26</v>
      </c>
      <c r="L22" s="68" t="n">
        <v>840.26</v>
      </c>
      <c r="M22" s="68" t="n">
        <v>5041.56</v>
      </c>
    </row>
    <row r="23">
      <c r="A23" s="65" t="inlineStr">
        <is>
          <t>1.6.5</t>
        </is>
      </c>
      <c r="B23" s="66" t="inlineStr">
        <is>
          <t>01.09.10</t>
        </is>
      </c>
      <c r="C23" s="65" t="inlineStr">
        <is>
          <t>DEPOSITO E FERRAMENTARIA COM LAVATORIO</t>
        </is>
      </c>
      <c r="D23" s="66" t="inlineStr">
        <is>
          <t>SUDECAP</t>
        </is>
      </c>
      <c r="E23" s="66" t="inlineStr">
        <is>
          <t>MES</t>
        </is>
      </c>
      <c r="F23" s="67" t="n">
        <v>6</v>
      </c>
      <c r="G23" s="68" t="n">
        <v>0</v>
      </c>
      <c r="H23" s="68" t="n">
        <v>1400</v>
      </c>
      <c r="I23" s="68" t="n">
        <v>0</v>
      </c>
      <c r="J23" s="68" t="n">
        <v>0</v>
      </c>
      <c r="K23" s="68" t="n">
        <v>409.78</v>
      </c>
      <c r="L23" s="68" t="n">
        <v>1809.78</v>
      </c>
      <c r="M23" s="68" t="n">
        <v>10858.68</v>
      </c>
    </row>
    <row r="24">
      <c r="A24" s="65" t="inlineStr">
        <is>
          <t>1.6.6</t>
        </is>
      </c>
      <c r="B24" s="66" t="inlineStr">
        <is>
          <t>01.09.11</t>
        </is>
      </c>
      <c r="C24" s="65" t="inlineStr">
        <is>
          <t>DESMOBILIZAÇÃO DE CONTAINER</t>
        </is>
      </c>
      <c r="D24" s="66" t="inlineStr">
        <is>
          <t>SUDECAP</t>
        </is>
      </c>
      <c r="E24" s="66" t="inlineStr">
        <is>
          <t>UN</t>
        </is>
      </c>
      <c r="F24" s="67" t="n">
        <v>4</v>
      </c>
      <c r="G24" s="68" t="n">
        <v>0</v>
      </c>
      <c r="H24" s="68" t="n">
        <v>1200</v>
      </c>
      <c r="I24" s="68" t="n">
        <v>0</v>
      </c>
      <c r="J24" s="68" t="n">
        <v>0</v>
      </c>
      <c r="K24" s="68" t="n">
        <v>351.24</v>
      </c>
      <c r="L24" s="68" t="n">
        <v>1551.24</v>
      </c>
      <c r="M24" s="68" t="n">
        <v>6204.96</v>
      </c>
    </row>
    <row r="25">
      <c r="A25" s="65" t="inlineStr">
        <is>
          <t>1.6.7</t>
        </is>
      </c>
      <c r="B25" s="66" t="inlineStr">
        <is>
          <t>01.09.12</t>
        </is>
      </c>
      <c r="C25" s="65" t="inlineStr">
        <is>
          <t>INSTALAÇÕES PARA CONTAINERS TIPO ESCRITORIO</t>
        </is>
      </c>
      <c r="D25" s="66" t="inlineStr">
        <is>
          <t>SUDECAP</t>
        </is>
      </c>
      <c r="E25" s="66" t="inlineStr">
        <is>
          <t>UN</t>
        </is>
      </c>
      <c r="F25" s="67" t="n">
        <v>1</v>
      </c>
      <c r="G25" s="68" t="n">
        <v>29.29</v>
      </c>
      <c r="H25" s="68" t="n">
        <v>783.87</v>
      </c>
      <c r="I25" s="68" t="n">
        <v>0</v>
      </c>
      <c r="J25" s="68" t="n">
        <v>0</v>
      </c>
      <c r="K25" s="68" t="n">
        <v>238.01</v>
      </c>
      <c r="L25" s="68" t="n">
        <v>1051.17</v>
      </c>
      <c r="M25" s="68" t="n">
        <v>1051.17</v>
      </c>
    </row>
    <row r="26">
      <c r="A26" s="65" t="inlineStr">
        <is>
          <t>1.6.8</t>
        </is>
      </c>
      <c r="B26" s="66" t="inlineStr">
        <is>
          <t>01.09.13</t>
        </is>
      </c>
      <c r="C26" s="65" t="inlineStr">
        <is>
          <t>INSTALAÇÕES PARA CONTAINER VESTIARIO COM BANCO E ARMÁRIO</t>
        </is>
      </c>
      <c r="D26" s="66" t="inlineStr">
        <is>
          <t>SUDECAP</t>
        </is>
      </c>
      <c r="E26" s="66" t="inlineStr">
        <is>
          <t>UN</t>
        </is>
      </c>
      <c r="F26" s="67" t="n">
        <v>1</v>
      </c>
      <c r="G26" s="68" t="n">
        <v>18.24</v>
      </c>
      <c r="H26" s="68" t="n">
        <v>194.33</v>
      </c>
      <c r="I26" s="68" t="n">
        <v>0</v>
      </c>
      <c r="J26" s="68" t="n">
        <v>0</v>
      </c>
      <c r="K26" s="68" t="n">
        <v>62.22</v>
      </c>
      <c r="L26" s="68" t="n">
        <v>274.79</v>
      </c>
      <c r="M26" s="68" t="n">
        <v>274.79</v>
      </c>
    </row>
    <row r="27">
      <c r="A27" s="65" t="inlineStr">
        <is>
          <t>1.6.9</t>
        </is>
      </c>
      <c r="B27" s="66" t="inlineStr">
        <is>
          <t>01.09.14</t>
        </is>
      </c>
      <c r="C27" s="65" t="inlineStr">
        <is>
          <t>INSTALAÇÕES PARA CONTAINER REFEITORIO</t>
        </is>
      </c>
      <c r="D27" s="66" t="inlineStr">
        <is>
          <t>SUDECAP</t>
        </is>
      </c>
      <c r="E27" s="66" t="inlineStr">
        <is>
          <t>UN</t>
        </is>
      </c>
      <c r="F27" s="67" t="n">
        <v>1</v>
      </c>
      <c r="G27" s="68" t="n">
        <v>36.23</v>
      </c>
      <c r="H27" s="68" t="n">
        <v>247.82</v>
      </c>
      <c r="I27" s="68" t="n">
        <v>0</v>
      </c>
      <c r="J27" s="68" t="n">
        <v>0</v>
      </c>
      <c r="K27" s="68" t="n">
        <v>83.14</v>
      </c>
      <c r="L27" s="68" t="n">
        <v>367.19</v>
      </c>
      <c r="M27" s="68" t="n">
        <v>367.19</v>
      </c>
    </row>
    <row r="28">
      <c r="A28" s="65" t="inlineStr">
        <is>
          <t>1.6.10</t>
        </is>
      </c>
      <c r="B28" s="66" t="inlineStr">
        <is>
          <t>01.09.15</t>
        </is>
      </c>
      <c r="C28" s="65" t="inlineStr">
        <is>
          <t>INSTALAÇÕES PARA CONTAINER DEPOSITO E FERRAMENTARIA COM LAVATORIO</t>
        </is>
      </c>
      <c r="D28" s="66" t="inlineStr">
        <is>
          <t>SUDECAP</t>
        </is>
      </c>
      <c r="E28" s="66" t="inlineStr">
        <is>
          <t>UN</t>
        </is>
      </c>
      <c r="F28" s="67" t="n">
        <v>1</v>
      </c>
      <c r="G28" s="68" t="n">
        <v>1.24</v>
      </c>
      <c r="H28" s="68" t="n">
        <v>376.87</v>
      </c>
      <c r="I28" s="68" t="n">
        <v>0</v>
      </c>
      <c r="J28" s="68" t="n">
        <v>0</v>
      </c>
      <c r="K28" s="68" t="n">
        <v>110.67</v>
      </c>
      <c r="L28" s="68" t="n">
        <v>488.78</v>
      </c>
      <c r="M28" s="68" t="n">
        <v>488.78</v>
      </c>
    </row>
    <row r="29">
      <c r="A29" s="65" t="inlineStr">
        <is>
          <t>1.6.11</t>
        </is>
      </c>
      <c r="B29" s="66" t="inlineStr">
        <is>
          <t>01.09.16</t>
        </is>
      </c>
      <c r="C29" s="65" t="inlineStr">
        <is>
          <t>CAIXA DÁGUA DE 1000L PARA ABASTECIMENTO DE CONTAINERS</t>
        </is>
      </c>
      <c r="D29" s="66" t="inlineStr">
        <is>
          <t>SUDECAP</t>
        </is>
      </c>
      <c r="E29" s="66" t="inlineStr">
        <is>
          <t>UN</t>
        </is>
      </c>
      <c r="F29" s="67" t="n">
        <v>1</v>
      </c>
      <c r="G29" s="68" t="n">
        <v>21.07</v>
      </c>
      <c r="H29" s="68" t="n">
        <v>264.64</v>
      </c>
      <c r="I29" s="68" t="n">
        <v>0</v>
      </c>
      <c r="J29" s="68" t="n">
        <v>0</v>
      </c>
      <c r="K29" s="68" t="n">
        <v>83.63</v>
      </c>
      <c r="L29" s="68" t="n">
        <v>369.34</v>
      </c>
      <c r="M29" s="68" t="n">
        <v>369.34</v>
      </c>
    </row>
    <row r="30" ht="15" customHeight="1">
      <c r="A30" s="60" t="inlineStr">
        <is>
          <t>1.7</t>
        </is>
      </c>
      <c r="B30" s="60" t="inlineStr">
        <is>
          <t>INSTALAÇÕES DOS CONTAINERES</t>
        </is>
      </c>
      <c r="C30" s="90" t="n"/>
      <c r="D30" s="90" t="n"/>
      <c r="E30" s="90" t="n"/>
      <c r="F30" s="90" t="n"/>
      <c r="G30" s="90" t="n"/>
      <c r="H30" s="90" t="n"/>
      <c r="I30" s="90" t="n"/>
      <c r="J30" s="90" t="n"/>
      <c r="K30" s="90" t="n"/>
      <c r="L30" s="91" t="n"/>
      <c r="M30" s="5" t="n">
        <v>2349.52</v>
      </c>
    </row>
    <row r="31">
      <c r="A31" s="65" t="inlineStr">
        <is>
          <t>1.7.1</t>
        </is>
      </c>
      <c r="B31" s="66" t="inlineStr">
        <is>
          <t>11.83.02</t>
        </is>
      </c>
      <c r="C31" s="65" t="inlineStr">
        <is>
          <t>CONECTOR CABO HASTE CHT-1 DE ATERRAMENTO P.TELEMAR</t>
        </is>
      </c>
      <c r="D31" s="66" t="inlineStr">
        <is>
          <t>SUDECAP</t>
        </is>
      </c>
      <c r="E31" s="66" t="inlineStr">
        <is>
          <t>UN</t>
        </is>
      </c>
      <c r="F31" s="67" t="n">
        <v>4</v>
      </c>
      <c r="G31" s="68" t="n">
        <v>5.4</v>
      </c>
      <c r="H31" s="68" t="n">
        <v>12.89</v>
      </c>
      <c r="I31" s="68" t="n">
        <v>0</v>
      </c>
      <c r="J31" s="68" t="n">
        <v>0</v>
      </c>
      <c r="K31" s="68" t="n">
        <v>5.35</v>
      </c>
      <c r="L31" s="68" t="n">
        <v>23.64</v>
      </c>
      <c r="M31" s="68" t="n">
        <v>94.56</v>
      </c>
    </row>
    <row r="32">
      <c r="A32" s="65" t="inlineStr">
        <is>
          <t>1.7.2</t>
        </is>
      </c>
      <c r="B32" s="66" t="inlineStr">
        <is>
          <t>11.83.11</t>
        </is>
      </c>
      <c r="C32" s="65" t="inlineStr">
        <is>
          <t>HASTE DE ATERRAMENTO AÇO GALV. 3/4" X 3,0 MM</t>
        </is>
      </c>
      <c r="D32" s="66" t="inlineStr">
        <is>
          <t>SUDECAP</t>
        </is>
      </c>
      <c r="E32" s="66" t="inlineStr">
        <is>
          <t>UN</t>
        </is>
      </c>
      <c r="F32" s="67" t="n">
        <v>4</v>
      </c>
      <c r="G32" s="68" t="n">
        <v>71.95999999999999</v>
      </c>
      <c r="H32" s="68" t="n">
        <v>140.02</v>
      </c>
      <c r="I32" s="68" t="n">
        <v>0</v>
      </c>
      <c r="J32" s="68" t="n">
        <v>0</v>
      </c>
      <c r="K32" s="68" t="n">
        <v>62.05</v>
      </c>
      <c r="L32" s="68" t="n">
        <v>274.03</v>
      </c>
      <c r="M32" s="68" t="n">
        <v>1096.12</v>
      </c>
    </row>
    <row r="33">
      <c r="A33" s="65" t="inlineStr">
        <is>
          <t>1.7.3</t>
        </is>
      </c>
      <c r="B33" s="66" t="inlineStr">
        <is>
          <t>11.91.06</t>
        </is>
      </c>
      <c r="C33" s="65" t="inlineStr">
        <is>
          <t>CABO DE COBRE NU # 50 MM2</t>
        </is>
      </c>
      <c r="D33" s="66" t="inlineStr">
        <is>
          <t>SUDECAP</t>
        </is>
      </c>
      <c r="E33" s="66" t="inlineStr">
        <is>
          <t>M</t>
        </is>
      </c>
      <c r="F33" s="67" t="n">
        <v>4</v>
      </c>
      <c r="G33" s="68" t="n">
        <v>9</v>
      </c>
      <c r="H33" s="68" t="n">
        <v>29.99</v>
      </c>
      <c r="I33" s="68" t="n">
        <v>0</v>
      </c>
      <c r="J33" s="68" t="n">
        <v>0</v>
      </c>
      <c r="K33" s="68" t="n">
        <v>11.41</v>
      </c>
      <c r="L33" s="68" t="n">
        <v>50.4</v>
      </c>
      <c r="M33" s="68" t="n">
        <v>201.6</v>
      </c>
    </row>
    <row r="34" ht="16.5" customHeight="1">
      <c r="A34" s="65" t="inlineStr">
        <is>
          <t>1.7.4</t>
        </is>
      </c>
      <c r="B34" s="66" t="inlineStr">
        <is>
          <t>CPU 01.15.04</t>
        </is>
      </c>
      <c r="C34" s="65" t="inlineStr">
        <is>
          <t>FORNECIMENTO E INSTALAÇÃO DE PLACA C2-DIREÇÃO ROTA DE SAÍDA</t>
        </is>
      </c>
      <c r="D34" s="66" t="inlineStr">
        <is>
          <t>Composições Próprias</t>
        </is>
      </c>
      <c r="E34" s="66" t="inlineStr">
        <is>
          <t>UN</t>
        </is>
      </c>
      <c r="F34" s="67" t="n">
        <v>4</v>
      </c>
      <c r="G34" s="68" t="n">
        <v>2.48</v>
      </c>
      <c r="H34" s="68" t="n">
        <v>27.6</v>
      </c>
      <c r="I34" s="68" t="n">
        <v>0</v>
      </c>
      <c r="J34" s="68" t="n">
        <v>0</v>
      </c>
      <c r="K34" s="68" t="n">
        <v>8.800000000000001</v>
      </c>
      <c r="L34" s="68" t="n">
        <v>38.88</v>
      </c>
      <c r="M34" s="68" t="n">
        <v>155.52</v>
      </c>
    </row>
    <row r="35" ht="16.5" customHeight="1">
      <c r="A35" s="65" t="inlineStr">
        <is>
          <t>1.7.5</t>
        </is>
      </c>
      <c r="B35" s="66" t="inlineStr">
        <is>
          <t>CPU 01.15.05</t>
        </is>
      </c>
      <c r="C35" s="65" t="inlineStr">
        <is>
          <t>FORNECIMENTO E INSTALAÇÃO DE PLACA C3-DIREÇÃO ROTA DE SAÍDA</t>
        </is>
      </c>
      <c r="D35" s="66" t="inlineStr">
        <is>
          <t>Composições Próprias</t>
        </is>
      </c>
      <c r="E35" s="66" t="inlineStr">
        <is>
          <t>UN</t>
        </is>
      </c>
      <c r="F35" s="67" t="n">
        <v>4</v>
      </c>
      <c r="G35" s="68" t="n">
        <v>2.48</v>
      </c>
      <c r="H35" s="68" t="n">
        <v>27.6</v>
      </c>
      <c r="I35" s="68" t="n">
        <v>0</v>
      </c>
      <c r="J35" s="68" t="n">
        <v>0</v>
      </c>
      <c r="K35" s="68" t="n">
        <v>8.800000000000001</v>
      </c>
      <c r="L35" s="68" t="n">
        <v>38.88</v>
      </c>
      <c r="M35" s="68" t="n">
        <v>155.52</v>
      </c>
    </row>
    <row r="36" ht="16.5" customHeight="1">
      <c r="A36" s="65" t="inlineStr">
        <is>
          <t>1.7.6</t>
        </is>
      </c>
      <c r="B36" s="66" t="inlineStr">
        <is>
          <t>ED-50206</t>
        </is>
      </c>
      <c r="C36" s="65" t="inlineStr">
        <is>
          <t>PLACA FOTOLUMINESCENTE PARA SINALIZAÇÃO DE EMERGÊNCIA, TIPO "A2", DIMENSÃO DA BASE 300MM, INCLUSIVE FIXAÇÃO</t>
        </is>
      </c>
      <c r="D36" s="66" t="inlineStr">
        <is>
          <t>SETOP</t>
        </is>
      </c>
      <c r="E36" s="66" t="inlineStr">
        <is>
          <t>un</t>
        </is>
      </c>
      <c r="F36" s="67" t="n">
        <v>4</v>
      </c>
      <c r="G36" s="68" t="n">
        <v>6.34</v>
      </c>
      <c r="H36" s="68" t="n">
        <v>10.57</v>
      </c>
      <c r="I36" s="68" t="n">
        <v>0</v>
      </c>
      <c r="J36" s="68" t="n">
        <v>0</v>
      </c>
      <c r="K36" s="68" t="n">
        <v>4.95</v>
      </c>
      <c r="L36" s="68" t="n">
        <v>21.86</v>
      </c>
      <c r="M36" s="68" t="n">
        <v>87.44</v>
      </c>
    </row>
    <row r="37">
      <c r="A37" s="65" t="inlineStr">
        <is>
          <t>1.7.7</t>
        </is>
      </c>
      <c r="B37" s="66" t="inlineStr">
        <is>
          <t>10.90.04</t>
        </is>
      </c>
      <c r="C37" s="65" t="inlineStr">
        <is>
          <t>EXTINTOR PO QUIMICO SECO ABC 4KG CAP.2-A: 20-B: C</t>
        </is>
      </c>
      <c r="D37" s="66" t="inlineStr">
        <is>
          <t>SUDECAP</t>
        </is>
      </c>
      <c r="E37" s="66" t="inlineStr">
        <is>
          <t>UN</t>
        </is>
      </c>
      <c r="F37" s="67" t="n">
        <v>4</v>
      </c>
      <c r="G37" s="68" t="n">
        <v>6.11</v>
      </c>
      <c r="H37" s="68" t="n">
        <v>101.95</v>
      </c>
      <c r="I37" s="68" t="n">
        <v>0</v>
      </c>
      <c r="J37" s="68" t="n">
        <v>0</v>
      </c>
      <c r="K37" s="68" t="n">
        <v>31.63</v>
      </c>
      <c r="L37" s="68" t="n">
        <v>139.69</v>
      </c>
      <c r="M37" s="68" t="n">
        <v>558.76</v>
      </c>
    </row>
    <row r="38" ht="15" customHeight="1">
      <c r="A38" s="60" t="inlineStr">
        <is>
          <t>1.8</t>
        </is>
      </c>
      <c r="B38" s="60" t="inlineStr">
        <is>
          <t>LOCAÇÃO DE OBRA</t>
        </is>
      </c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1" t="n"/>
      <c r="M38" s="5" t="n">
        <v>6386.5</v>
      </c>
    </row>
    <row r="39">
      <c r="A39" s="65" t="inlineStr">
        <is>
          <t>1.8.1</t>
        </is>
      </c>
      <c r="B39" s="66" t="inlineStr">
        <is>
          <t>01.17.01</t>
        </is>
      </c>
      <c r="C39" s="65" t="inlineStr">
        <is>
          <t>GABARITO</t>
        </is>
      </c>
      <c r="D39" s="66" t="inlineStr">
        <is>
          <t>SUDECAP</t>
        </is>
      </c>
      <c r="E39" s="66" t="inlineStr">
        <is>
          <t>M</t>
        </is>
      </c>
      <c r="F39" s="67" t="n">
        <v>132.5</v>
      </c>
      <c r="G39" s="68" t="n">
        <v>14.39</v>
      </c>
      <c r="H39" s="68" t="n">
        <v>22.9</v>
      </c>
      <c r="I39" s="68" t="n">
        <v>0</v>
      </c>
      <c r="J39" s="68" t="n">
        <v>0</v>
      </c>
      <c r="K39" s="68" t="n">
        <v>10.91</v>
      </c>
      <c r="L39" s="68" t="n">
        <v>48.2</v>
      </c>
      <c r="M39" s="68" t="n">
        <v>6386.5</v>
      </c>
    </row>
    <row r="40" ht="15" customHeight="1">
      <c r="A40" s="60" t="inlineStr">
        <is>
          <t>1.9</t>
        </is>
      </c>
      <c r="B40" s="60" t="inlineStr">
        <is>
          <t>ANDAIME FACHADEIRO</t>
        </is>
      </c>
      <c r="C40" s="90" t="n"/>
      <c r="D40" s="90" t="n"/>
      <c r="E40" s="90" t="n"/>
      <c r="F40" s="90" t="n"/>
      <c r="G40" s="90" t="n"/>
      <c r="H40" s="90" t="n"/>
      <c r="I40" s="90" t="n"/>
      <c r="J40" s="90" t="n"/>
      <c r="K40" s="90" t="n"/>
      <c r="L40" s="91" t="n"/>
      <c r="M40" s="5" t="n">
        <v>610.85</v>
      </c>
    </row>
    <row r="41">
      <c r="A41" s="65" t="inlineStr">
        <is>
          <t>1.9.1</t>
        </is>
      </c>
      <c r="B41" s="66" t="inlineStr">
        <is>
          <t>01.29.01</t>
        </is>
      </c>
      <c r="C41" s="65" t="inlineStr">
        <is>
          <t>ANDAIME FACHADEIRO INCLUSIVE FORRO METALICO</t>
        </is>
      </c>
      <c r="D41" s="66" t="inlineStr">
        <is>
          <t>SUDECAP</t>
        </is>
      </c>
      <c r="E41" s="66" t="inlineStr">
        <is>
          <t>M2MES</t>
        </is>
      </c>
      <c r="F41" s="67" t="n">
        <v>36.6</v>
      </c>
      <c r="G41" s="68" t="n">
        <v>0</v>
      </c>
      <c r="H41" s="68" t="n">
        <v>11</v>
      </c>
      <c r="I41" s="68" t="n">
        <v>0</v>
      </c>
      <c r="J41" s="68" t="n">
        <v>0</v>
      </c>
      <c r="K41" s="68" t="n">
        <v>3.22</v>
      </c>
      <c r="L41" s="68" t="n">
        <v>14.22</v>
      </c>
      <c r="M41" s="68" t="n">
        <v>520.45</v>
      </c>
    </row>
    <row r="42">
      <c r="A42" s="65" t="inlineStr">
        <is>
          <t>1.9.2</t>
        </is>
      </c>
      <c r="B42" s="66" t="inlineStr">
        <is>
          <t>01.29.03</t>
        </is>
      </c>
      <c r="C42" s="65" t="inlineStr">
        <is>
          <t>MONTAGEM DE ANDAIME FACHADEIRO</t>
        </is>
      </c>
      <c r="D42" s="66" t="inlineStr">
        <is>
          <t>SUDECAP</t>
        </is>
      </c>
      <c r="E42" s="66" t="inlineStr">
        <is>
          <t>M2</t>
        </is>
      </c>
      <c r="F42" s="67" t="n">
        <v>18.3</v>
      </c>
      <c r="G42" s="68" t="n">
        <v>1.91</v>
      </c>
      <c r="H42" s="68" t="n">
        <v>0</v>
      </c>
      <c r="I42" s="68" t="n">
        <v>0</v>
      </c>
      <c r="J42" s="68" t="n">
        <v>0</v>
      </c>
      <c r="K42" s="68" t="n">
        <v>0.5600000000000001</v>
      </c>
      <c r="L42" s="68" t="n">
        <v>2.47</v>
      </c>
      <c r="M42" s="68" t="n">
        <v>45.2</v>
      </c>
    </row>
    <row r="43">
      <c r="A43" s="65" t="inlineStr">
        <is>
          <t>1.9.3</t>
        </is>
      </c>
      <c r="B43" s="66" t="inlineStr">
        <is>
          <t>01.29.04</t>
        </is>
      </c>
      <c r="C43" s="65" t="inlineStr">
        <is>
          <t>DESMONTAGEM DE ANDAIME FACHADEIRO</t>
        </is>
      </c>
      <c r="D43" s="66" t="inlineStr">
        <is>
          <t>SUDECAP</t>
        </is>
      </c>
      <c r="E43" s="66" t="inlineStr">
        <is>
          <t>M2</t>
        </is>
      </c>
      <c r="F43" s="67" t="n">
        <v>18.3</v>
      </c>
      <c r="G43" s="68" t="n">
        <v>1.91</v>
      </c>
      <c r="H43" s="68" t="n">
        <v>0</v>
      </c>
      <c r="I43" s="68" t="n">
        <v>0</v>
      </c>
      <c r="J43" s="68" t="n">
        <v>0</v>
      </c>
      <c r="K43" s="68" t="n">
        <v>0.5600000000000001</v>
      </c>
      <c r="L43" s="68" t="n">
        <v>2.47</v>
      </c>
      <c r="M43" s="68" t="n">
        <v>45.2</v>
      </c>
    </row>
    <row r="44" ht="15" customHeight="1">
      <c r="A44" s="60" t="inlineStr">
        <is>
          <t>2</t>
        </is>
      </c>
      <c r="B44" s="60" t="inlineStr">
        <is>
          <t>DEMOLIÇÕES E REMOÇÕES</t>
        </is>
      </c>
      <c r="C44" s="90" t="n"/>
      <c r="D44" s="90" t="n"/>
      <c r="E44" s="90" t="n"/>
      <c r="F44" s="90" t="n"/>
      <c r="G44" s="90" t="n"/>
      <c r="H44" s="90" t="n"/>
      <c r="I44" s="90" t="n"/>
      <c r="J44" s="90" t="n"/>
      <c r="K44" s="90" t="n"/>
      <c r="L44" s="91" t="n"/>
      <c r="M44" s="5" t="n">
        <v>3691.59</v>
      </c>
    </row>
    <row r="45" ht="15" customHeight="1">
      <c r="A45" s="60" t="inlineStr">
        <is>
          <t>2.1</t>
        </is>
      </c>
      <c r="B45" s="60" t="inlineStr">
        <is>
          <t>DEMOLIÇÃO DE PASSEIO E PAVIMENTO</t>
        </is>
      </c>
      <c r="C45" s="90" t="n"/>
      <c r="D45" s="90" t="n"/>
      <c r="E45" s="90" t="n"/>
      <c r="F45" s="90" t="n"/>
      <c r="G45" s="90" t="n"/>
      <c r="H45" s="90" t="n"/>
      <c r="I45" s="90" t="n"/>
      <c r="J45" s="90" t="n"/>
      <c r="K45" s="90" t="n"/>
      <c r="L45" s="91" t="n"/>
      <c r="M45" s="5" t="n">
        <v>937.77</v>
      </c>
    </row>
    <row r="46">
      <c r="A46" s="65" t="inlineStr">
        <is>
          <t>2.1.1</t>
        </is>
      </c>
      <c r="B46" s="66" t="inlineStr">
        <is>
          <t>02.11.04</t>
        </is>
      </c>
      <c r="C46" s="65" t="inlineStr">
        <is>
          <t>PASSEIO OU LAJE DE CONCRETO C/EQUIPAMENTO ELETRICO</t>
        </is>
      </c>
      <c r="D46" s="66" t="inlineStr">
        <is>
          <t>SUDECAP</t>
        </is>
      </c>
      <c r="E46" s="66" t="inlineStr">
        <is>
          <t>M2</t>
        </is>
      </c>
      <c r="F46" s="67" t="n">
        <v>119.92</v>
      </c>
      <c r="G46" s="68" t="n">
        <v>3.8</v>
      </c>
      <c r="H46" s="68" t="n">
        <v>1.59</v>
      </c>
      <c r="I46" s="68" t="n">
        <v>0.66</v>
      </c>
      <c r="J46" s="68" t="n">
        <v>0</v>
      </c>
      <c r="K46" s="68" t="n">
        <v>1.77</v>
      </c>
      <c r="L46" s="68" t="n">
        <v>7.82</v>
      </c>
      <c r="M46" s="68" t="n">
        <v>937.77</v>
      </c>
    </row>
    <row r="47" ht="15" customHeight="1">
      <c r="A47" s="60" t="inlineStr">
        <is>
          <t>2.2</t>
        </is>
      </c>
      <c r="B47" s="60" t="inlineStr">
        <is>
          <t>CORTE MECANICO EM CONCRETO/ASFALTO</t>
        </is>
      </c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1" t="n"/>
      <c r="M47" s="5" t="n">
        <v>80.64</v>
      </c>
    </row>
    <row r="48">
      <c r="A48" s="65" t="inlineStr">
        <is>
          <t>2.2.1</t>
        </is>
      </c>
      <c r="B48" s="66" t="inlineStr">
        <is>
          <t>02.12.01</t>
        </is>
      </c>
      <c r="C48" s="65" t="inlineStr">
        <is>
          <t>CORTE MECAN. C/ SERRA CIRCULAR EM CONCRETO/ASFALTO</t>
        </is>
      </c>
      <c r="D48" s="66" t="inlineStr">
        <is>
          <t>SUDECAP</t>
        </is>
      </c>
      <c r="E48" s="66" t="inlineStr">
        <is>
          <t>M</t>
        </is>
      </c>
      <c r="F48" s="67" t="n">
        <v>32</v>
      </c>
      <c r="G48" s="68" t="n">
        <v>1.24</v>
      </c>
      <c r="H48" s="68" t="n">
        <v>0.62</v>
      </c>
      <c r="I48" s="68" t="n">
        <v>0.09</v>
      </c>
      <c r="J48" s="68" t="n">
        <v>0</v>
      </c>
      <c r="K48" s="68" t="n">
        <v>0.57</v>
      </c>
      <c r="L48" s="68" t="n">
        <v>2.52</v>
      </c>
      <c r="M48" s="68" t="n">
        <v>80.64</v>
      </c>
    </row>
    <row r="49" ht="15" customHeight="1">
      <c r="A49" s="60" t="inlineStr">
        <is>
          <t>2.3</t>
        </is>
      </c>
      <c r="B49" s="60" t="inlineStr">
        <is>
          <t>REMOÇAO DE MEIO-FIO</t>
        </is>
      </c>
      <c r="C49" s="90" t="n"/>
      <c r="D49" s="90" t="n"/>
      <c r="E49" s="90" t="n"/>
      <c r="F49" s="90" t="n"/>
      <c r="G49" s="90" t="n"/>
      <c r="H49" s="90" t="n"/>
      <c r="I49" s="90" t="n"/>
      <c r="J49" s="90" t="n"/>
      <c r="K49" s="90" t="n"/>
      <c r="L49" s="91" t="n"/>
      <c r="M49" s="5" t="n">
        <v>80.89</v>
      </c>
    </row>
    <row r="50">
      <c r="A50" s="65" t="inlineStr">
        <is>
          <t>2.3.1</t>
        </is>
      </c>
      <c r="B50" s="66" t="inlineStr">
        <is>
          <t>02.15.01</t>
        </is>
      </c>
      <c r="C50" s="65" t="inlineStr">
        <is>
          <t>PREMOLDADO DE CONCRETO</t>
        </is>
      </c>
      <c r="D50" s="66" t="inlineStr">
        <is>
          <t>SUDECAP</t>
        </is>
      </c>
      <c r="E50" s="66" t="inlineStr">
        <is>
          <t>M</t>
        </is>
      </c>
      <c r="F50" s="67" t="n">
        <v>8.4</v>
      </c>
      <c r="G50" s="68" t="n">
        <v>7.45</v>
      </c>
      <c r="H50" s="68" t="n">
        <v>0</v>
      </c>
      <c r="I50" s="68" t="n">
        <v>0</v>
      </c>
      <c r="J50" s="68" t="n">
        <v>0</v>
      </c>
      <c r="K50" s="68" t="n">
        <v>2.18</v>
      </c>
      <c r="L50" s="68" t="n">
        <v>9.630000000000001</v>
      </c>
      <c r="M50" s="68" t="n">
        <v>80.89</v>
      </c>
    </row>
    <row r="51" ht="15" customHeight="1">
      <c r="A51" s="60" t="inlineStr">
        <is>
          <t>2.4</t>
        </is>
      </c>
      <c r="B51" s="60" t="inlineStr">
        <is>
          <t>REMOÇAO DE CERCA E ALAMBRADO</t>
        </is>
      </c>
      <c r="C51" s="90" t="n"/>
      <c r="D51" s="90" t="n"/>
      <c r="E51" s="90" t="n"/>
      <c r="F51" s="90" t="n"/>
      <c r="G51" s="90" t="n"/>
      <c r="H51" s="90" t="n"/>
      <c r="I51" s="90" t="n"/>
      <c r="J51" s="90" t="n"/>
      <c r="K51" s="90" t="n"/>
      <c r="L51" s="91" t="n"/>
      <c r="M51" s="5" t="n">
        <v>55.12</v>
      </c>
    </row>
    <row r="52" ht="16.5" customHeight="1">
      <c r="A52" s="65" t="inlineStr">
        <is>
          <t>2.4.1</t>
        </is>
      </c>
      <c r="B52" s="66" t="inlineStr">
        <is>
          <t>CPU 02.23.90</t>
        </is>
      </c>
      <c r="C52" s="65" t="inlineStr">
        <is>
          <t>REMOÇÃO DE CERCA EM MOURÃO DE CONCRETO, INCL. CARGA. [REF.:SIURB-17.60.05 (E)]</t>
        </is>
      </c>
      <c r="D52" s="66" t="inlineStr">
        <is>
          <t>Composições Próprias</t>
        </is>
      </c>
      <c r="E52" s="66" t="inlineStr">
        <is>
          <t>M</t>
        </is>
      </c>
      <c r="F52" s="67" t="n">
        <v>56.82</v>
      </c>
      <c r="G52" s="68" t="n">
        <v>0.75</v>
      </c>
      <c r="H52" s="68" t="n">
        <v>0</v>
      </c>
      <c r="I52" s="68" t="n">
        <v>0</v>
      </c>
      <c r="J52" s="68" t="n">
        <v>0</v>
      </c>
      <c r="K52" s="68" t="n">
        <v>0.22</v>
      </c>
      <c r="L52" s="68" t="n">
        <v>0.97</v>
      </c>
      <c r="M52" s="68" t="n">
        <v>55.12</v>
      </c>
    </row>
    <row r="53" ht="15" customHeight="1">
      <c r="A53" s="60" t="inlineStr">
        <is>
          <t>2.5</t>
        </is>
      </c>
      <c r="B53" s="60" t="inlineStr">
        <is>
          <t>TRANSPORTE DE MATERIAL DEMOLIDO EM CARRINHO DE MAO</t>
        </is>
      </c>
      <c r="C53" s="90" t="n"/>
      <c r="D53" s="90" t="n"/>
      <c r="E53" s="90" t="n"/>
      <c r="F53" s="90" t="n"/>
      <c r="G53" s="90" t="n"/>
      <c r="H53" s="90" t="n"/>
      <c r="I53" s="90" t="n"/>
      <c r="J53" s="90" t="n"/>
      <c r="K53" s="90" t="n"/>
      <c r="L53" s="91" t="n"/>
      <c r="M53" s="5" t="n">
        <v>492.29</v>
      </c>
    </row>
    <row r="54">
      <c r="A54" s="65" t="inlineStr">
        <is>
          <t>2.5.1</t>
        </is>
      </c>
      <c r="B54" s="66" t="inlineStr">
        <is>
          <t>02.26.01</t>
        </is>
      </c>
      <c r="C54" s="65" t="inlineStr">
        <is>
          <t>DMT &lt;= 50,0 M</t>
        </is>
      </c>
      <c r="D54" s="66" t="inlineStr">
        <is>
          <t>SUDECAP</t>
        </is>
      </c>
      <c r="E54" s="66" t="inlineStr">
        <is>
          <t>M3</t>
        </is>
      </c>
      <c r="F54" s="67" t="n">
        <v>17.04</v>
      </c>
      <c r="G54" s="68" t="n">
        <v>22.35</v>
      </c>
      <c r="H54" s="68" t="n">
        <v>0</v>
      </c>
      <c r="I54" s="68" t="n">
        <v>0</v>
      </c>
      <c r="J54" s="68" t="n">
        <v>0</v>
      </c>
      <c r="K54" s="68" t="n">
        <v>6.54</v>
      </c>
      <c r="L54" s="68" t="n">
        <v>28.89</v>
      </c>
      <c r="M54" s="68" t="n">
        <v>492.29</v>
      </c>
    </row>
    <row r="55" ht="15" customHeight="1">
      <c r="A55" s="60" t="inlineStr">
        <is>
          <t>2.6</t>
        </is>
      </c>
      <c r="B55" s="60" t="inlineStr">
        <is>
          <t>CARGA DE MATERIAL DEMOLIDO SOBRE CAMINHAO</t>
        </is>
      </c>
      <c r="C55" s="90" t="n"/>
      <c r="D55" s="90" t="n"/>
      <c r="E55" s="90" t="n"/>
      <c r="F55" s="90" t="n"/>
      <c r="G55" s="90" t="n"/>
      <c r="H55" s="90" t="n"/>
      <c r="I55" s="90" t="n"/>
      <c r="J55" s="90" t="n"/>
      <c r="K55" s="90" t="n"/>
      <c r="L55" s="91" t="n"/>
      <c r="M55" s="5" t="n">
        <v>60.49</v>
      </c>
    </row>
    <row r="56">
      <c r="A56" s="65" t="inlineStr">
        <is>
          <t>2.6.1</t>
        </is>
      </c>
      <c r="B56" s="66" t="inlineStr">
        <is>
          <t>02.27.02</t>
        </is>
      </c>
      <c r="C56" s="65" t="inlineStr">
        <is>
          <t>MECANICA</t>
        </is>
      </c>
      <c r="D56" s="66" t="inlineStr">
        <is>
          <t>SUDECAP</t>
        </is>
      </c>
      <c r="E56" s="66" t="inlineStr">
        <is>
          <t>M3</t>
        </is>
      </c>
      <c r="F56" s="67" t="n">
        <v>17.04</v>
      </c>
      <c r="G56" s="68" t="n">
        <v>0.47</v>
      </c>
      <c r="H56" s="68" t="n">
        <v>0.91</v>
      </c>
      <c r="I56" s="68" t="n">
        <v>1.37</v>
      </c>
      <c r="J56" s="68" t="n">
        <v>0</v>
      </c>
      <c r="K56" s="68" t="n">
        <v>0.8</v>
      </c>
      <c r="L56" s="68" t="n">
        <v>3.55</v>
      </c>
      <c r="M56" s="68" t="n">
        <v>60.49</v>
      </c>
    </row>
    <row r="57" ht="15" customHeight="1">
      <c r="A57" s="60" t="inlineStr">
        <is>
          <t>2.7</t>
        </is>
      </c>
      <c r="B57" s="60" t="inlineStr">
        <is>
          <t>TRANSPORTE DE MATERIAL DEMOLIDO EM CAMINHAO</t>
        </is>
      </c>
      <c r="C57" s="90" t="n"/>
      <c r="D57" s="90" t="n"/>
      <c r="E57" s="90" t="n"/>
      <c r="F57" s="90" t="n"/>
      <c r="G57" s="90" t="n"/>
      <c r="H57" s="90" t="n"/>
      <c r="I57" s="90" t="n"/>
      <c r="J57" s="90" t="n"/>
      <c r="K57" s="90" t="n"/>
      <c r="L57" s="91" t="n"/>
      <c r="M57" s="5" t="n">
        <v>536.55</v>
      </c>
    </row>
    <row r="58">
      <c r="A58" s="65" t="inlineStr">
        <is>
          <t>2.7.1</t>
        </is>
      </c>
      <c r="B58" s="66" t="inlineStr">
        <is>
          <t>02.28.04</t>
        </is>
      </c>
      <c r="C58" s="65" t="inlineStr">
        <is>
          <t>DMT  &gt; 5 KM</t>
        </is>
      </c>
      <c r="D58" s="66" t="inlineStr">
        <is>
          <t>SUDECAP</t>
        </is>
      </c>
      <c r="E58" s="66" t="inlineStr">
        <is>
          <t>M3KM</t>
        </is>
      </c>
      <c r="F58" s="67" t="n">
        <v>218.11</v>
      </c>
      <c r="G58" s="68" t="n">
        <v>0.34</v>
      </c>
      <c r="H58" s="68" t="n">
        <v>0.6899999999999999</v>
      </c>
      <c r="I58" s="68" t="n">
        <v>0.87</v>
      </c>
      <c r="J58" s="68" t="n">
        <v>0</v>
      </c>
      <c r="K58" s="68" t="n">
        <v>0.5600000000000001</v>
      </c>
      <c r="L58" s="68" t="n">
        <v>2.46</v>
      </c>
      <c r="M58" s="68" t="n">
        <v>536.55</v>
      </c>
    </row>
    <row r="59" ht="15" customHeight="1">
      <c r="A59" s="60" t="inlineStr">
        <is>
          <t>2.8</t>
        </is>
      </c>
      <c r="B59" s="60" t="inlineStr">
        <is>
          <t>TRANSPORTE DE MAT.DE QUALQUER NATUREZA EM CAÇAMBA</t>
        </is>
      </c>
      <c r="C59" s="90" t="n"/>
      <c r="D59" s="90" t="n"/>
      <c r="E59" s="90" t="n"/>
      <c r="F59" s="90" t="n"/>
      <c r="G59" s="90" t="n"/>
      <c r="H59" s="90" t="n"/>
      <c r="I59" s="90" t="n"/>
      <c r="J59" s="90" t="n"/>
      <c r="K59" s="90" t="n"/>
      <c r="L59" s="91" t="n"/>
      <c r="M59" s="5" t="n">
        <v>1447.84</v>
      </c>
    </row>
    <row r="60">
      <c r="A60" s="65" t="inlineStr">
        <is>
          <t>2.8.1</t>
        </is>
      </c>
      <c r="B60" s="66" t="inlineStr">
        <is>
          <t>02.29.01</t>
        </is>
      </c>
      <c r="C60" s="65" t="inlineStr">
        <is>
          <t>CAÇAMBA 5m³</t>
        </is>
      </c>
      <c r="D60" s="66" t="inlineStr">
        <is>
          <t>SUDECAP</t>
        </is>
      </c>
      <c r="E60" s="66" t="inlineStr">
        <is>
          <t>VG</t>
        </is>
      </c>
      <c r="F60" s="67" t="n">
        <v>4</v>
      </c>
      <c r="G60" s="68" t="n">
        <v>0</v>
      </c>
      <c r="H60" s="68" t="n">
        <v>280</v>
      </c>
      <c r="I60" s="68" t="n">
        <v>0</v>
      </c>
      <c r="J60" s="68" t="n">
        <v>0</v>
      </c>
      <c r="K60" s="68" t="n">
        <v>81.95999999999999</v>
      </c>
      <c r="L60" s="68" t="n">
        <v>361.96</v>
      </c>
      <c r="M60" s="68" t="n">
        <v>1447.84</v>
      </c>
    </row>
    <row r="61" ht="15" customHeight="1">
      <c r="A61" s="60" t="inlineStr">
        <is>
          <t>3</t>
        </is>
      </c>
      <c r="B61" s="60" t="inlineStr">
        <is>
          <t>TRABALHOS EM TERRA</t>
        </is>
      </c>
      <c r="C61" s="90" t="n"/>
      <c r="D61" s="90" t="n"/>
      <c r="E61" s="90" t="n"/>
      <c r="F61" s="90" t="n"/>
      <c r="G61" s="90" t="n"/>
      <c r="H61" s="90" t="n"/>
      <c r="I61" s="90" t="n"/>
      <c r="J61" s="90" t="n"/>
      <c r="K61" s="90" t="n"/>
      <c r="L61" s="91" t="n"/>
      <c r="M61" s="5" t="n">
        <v>26723.66</v>
      </c>
    </row>
    <row r="62" ht="15" customHeight="1">
      <c r="A62" s="60" t="inlineStr">
        <is>
          <t>3.1</t>
        </is>
      </c>
      <c r="B62" s="60" t="inlineStr">
        <is>
          <t>DESMATAMENTO, DESTOCAMENTO E LIMPEZA DO TERRENO</t>
        </is>
      </c>
      <c r="C62" s="90" t="n"/>
      <c r="D62" s="90" t="n"/>
      <c r="E62" s="90" t="n"/>
      <c r="F62" s="90" t="n"/>
      <c r="G62" s="90" t="n"/>
      <c r="H62" s="90" t="n"/>
      <c r="I62" s="90" t="n"/>
      <c r="J62" s="90" t="n"/>
      <c r="K62" s="90" t="n"/>
      <c r="L62" s="91" t="n"/>
      <c r="M62" s="5" t="n">
        <v>601.49</v>
      </c>
    </row>
    <row r="63">
      <c r="A63" s="65" t="inlineStr">
        <is>
          <t>3.1.1</t>
        </is>
      </c>
      <c r="B63" s="66" t="inlineStr">
        <is>
          <t>03.01.02</t>
        </is>
      </c>
      <c r="C63" s="65" t="inlineStr">
        <is>
          <t>DESMATAMENTO,DESTOC.E LIMPEZA,INCL.TRANSP. ATE 50M</t>
        </is>
      </c>
      <c r="D63" s="66" t="inlineStr">
        <is>
          <t>SUDECAP</t>
        </is>
      </c>
      <c r="E63" s="66" t="inlineStr">
        <is>
          <t>M2</t>
        </is>
      </c>
      <c r="F63" s="67" t="n">
        <v>707.63</v>
      </c>
      <c r="G63" s="68" t="n">
        <v>0.12</v>
      </c>
      <c r="H63" s="68" t="n">
        <v>0.23</v>
      </c>
      <c r="I63" s="68" t="n">
        <v>0.31</v>
      </c>
      <c r="J63" s="68" t="n">
        <v>0</v>
      </c>
      <c r="K63" s="68" t="n">
        <v>0.19</v>
      </c>
      <c r="L63" s="68" t="n">
        <v>0.85</v>
      </c>
      <c r="M63" s="68" t="n">
        <v>601.49</v>
      </c>
    </row>
    <row r="64" ht="15" customHeight="1">
      <c r="A64" s="60" t="inlineStr">
        <is>
          <t>3.2</t>
        </is>
      </c>
      <c r="B64" s="60" t="inlineStr">
        <is>
          <t>CARGA DE MATERIAL DE QQUER NATUREZA SOBRE CAMINHAO</t>
        </is>
      </c>
      <c r="C64" s="90" t="n"/>
      <c r="D64" s="90" t="n"/>
      <c r="E64" s="90" t="n"/>
      <c r="F64" s="90" t="n"/>
      <c r="G64" s="90" t="n"/>
      <c r="H64" s="90" t="n"/>
      <c r="I64" s="90" t="n"/>
      <c r="J64" s="90" t="n"/>
      <c r="K64" s="90" t="n"/>
      <c r="L64" s="91" t="n"/>
      <c r="M64" s="5" t="n">
        <v>615.65</v>
      </c>
    </row>
    <row r="65">
      <c r="A65" s="65" t="inlineStr">
        <is>
          <t>3.2.1</t>
        </is>
      </c>
      <c r="B65" s="66" t="inlineStr">
        <is>
          <t>03.12.03</t>
        </is>
      </c>
      <c r="C65" s="65" t="inlineStr">
        <is>
          <t>MECANICA</t>
        </is>
      </c>
      <c r="D65" s="66" t="inlineStr">
        <is>
          <t>SUDECAP</t>
        </is>
      </c>
      <c r="E65" s="66" t="inlineStr">
        <is>
          <t>M3</t>
        </is>
      </c>
      <c r="F65" s="67" t="n">
        <v>176.91</v>
      </c>
      <c r="G65" s="68" t="n">
        <v>0.46</v>
      </c>
      <c r="H65" s="68" t="n">
        <v>0.89</v>
      </c>
      <c r="I65" s="68" t="n">
        <v>1.34</v>
      </c>
      <c r="J65" s="68" t="n">
        <v>0</v>
      </c>
      <c r="K65" s="68" t="n">
        <v>0.79</v>
      </c>
      <c r="L65" s="68" t="n">
        <v>3.48</v>
      </c>
      <c r="M65" s="68" t="n">
        <v>615.65</v>
      </c>
    </row>
    <row r="66" ht="15" customHeight="1">
      <c r="A66" s="60" t="inlineStr">
        <is>
          <t>3.3</t>
        </is>
      </c>
      <c r="B66" s="60" t="inlineStr">
        <is>
          <t>TRANSPORTE DE MATERIAL DE QUALQUER NATUREZA</t>
        </is>
      </c>
      <c r="C66" s="90" t="n"/>
      <c r="D66" s="90" t="n"/>
      <c r="E66" s="90" t="n"/>
      <c r="F66" s="90" t="n"/>
      <c r="G66" s="90" t="n"/>
      <c r="H66" s="90" t="n"/>
      <c r="I66" s="90" t="n"/>
      <c r="J66" s="90" t="n"/>
      <c r="K66" s="90" t="n"/>
      <c r="L66" s="91" t="n"/>
      <c r="M66" s="5" t="n">
        <v>8155.95</v>
      </c>
    </row>
    <row r="67">
      <c r="A67" s="65" t="inlineStr">
        <is>
          <t>3.3.1</t>
        </is>
      </c>
      <c r="B67" s="66" t="inlineStr">
        <is>
          <t>03.13.04</t>
        </is>
      </c>
      <c r="C67" s="65" t="inlineStr">
        <is>
          <t>DMT  &gt; 5 KM</t>
        </is>
      </c>
      <c r="D67" s="66" t="inlineStr">
        <is>
          <t>SUDECAP</t>
        </is>
      </c>
      <c r="E67" s="66" t="inlineStr">
        <is>
          <t>M3KM</t>
        </is>
      </c>
      <c r="F67" s="67" t="n">
        <v>2264.45</v>
      </c>
      <c r="G67" s="68" t="n">
        <v>0.34</v>
      </c>
      <c r="H67" s="68" t="n">
        <v>0.6899999999999999</v>
      </c>
      <c r="I67" s="68" t="n">
        <v>0.87</v>
      </c>
      <c r="J67" s="68" t="n">
        <v>0</v>
      </c>
      <c r="K67" s="68" t="n">
        <v>0.5600000000000001</v>
      </c>
      <c r="L67" s="68" t="n">
        <v>2.46</v>
      </c>
      <c r="M67" s="68" t="n">
        <v>5570.55</v>
      </c>
    </row>
    <row r="68" ht="24.75" customHeight="1">
      <c r="A68" s="65" t="inlineStr">
        <is>
          <t>3.3.2</t>
        </is>
      </c>
      <c r="B68" s="66" t="inlineStr">
        <is>
          <t>03.13.90</t>
        </is>
      </c>
      <c r="C68" s="65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D68" s="66" t="inlineStr">
        <is>
          <t>Composições Próprias</t>
        </is>
      </c>
      <c r="E68" s="66" t="inlineStr">
        <is>
          <t>VG</t>
        </is>
      </c>
      <c r="F68" s="67" t="n">
        <v>20</v>
      </c>
      <c r="G68" s="68" t="n">
        <v>0</v>
      </c>
      <c r="H68" s="68" t="n">
        <v>0</v>
      </c>
      <c r="I68" s="68" t="n">
        <v>0</v>
      </c>
      <c r="J68" s="68" t="n">
        <v>100</v>
      </c>
      <c r="K68" s="68" t="n">
        <v>29.27</v>
      </c>
      <c r="L68" s="68" t="n">
        <v>129.27</v>
      </c>
      <c r="M68" s="68" t="n">
        <v>2585.4</v>
      </c>
    </row>
    <row r="69" ht="24.75" customHeight="1">
      <c r="A69" s="65" t="inlineStr">
        <is>
          <t>3.3.3</t>
        </is>
      </c>
      <c r="B69" s="66" t="inlineStr">
        <is>
          <t>03.13.91</t>
        </is>
      </c>
      <c r="C69" s="65" t="inlineStr">
        <is>
          <t>FORNECIMENTO DE MATERIAL DE EMPRÉSTIMO - INCLUI FORNECIMENTO, ESCAVAÇÃO, CARGA E TRANSPORTE [DONA DORA - VESPASIANO - R. Flor de Liz - Jequitibá, Vespasiano - MG, 33200-000]</t>
        </is>
      </c>
      <c r="D69" s="66" t="inlineStr">
        <is>
          <t>Composições Próprias</t>
        </is>
      </c>
      <c r="E69" s="66" t="inlineStr">
        <is>
          <t>M3</t>
        </is>
      </c>
      <c r="F69" s="67" t="n">
        <v>374.23</v>
      </c>
      <c r="G69" s="68" t="n">
        <v>0</v>
      </c>
      <c r="H69" s="68" t="n">
        <v>0</v>
      </c>
      <c r="I69" s="68" t="n">
        <v>0</v>
      </c>
      <c r="J69" s="68" t="n">
        <v>0</v>
      </c>
      <c r="K69" s="68" t="n">
        <v>0</v>
      </c>
      <c r="L69" s="68" t="n">
        <v>0</v>
      </c>
      <c r="M69" s="68" t="n">
        <v>0</v>
      </c>
    </row>
    <row r="70" ht="15" customHeight="1">
      <c r="A70" s="60" t="inlineStr">
        <is>
          <t>3.4</t>
        </is>
      </c>
      <c r="B70" s="60" t="inlineStr">
        <is>
          <t>ATERRO COMPACTADO</t>
        </is>
      </c>
      <c r="C70" s="90" t="n"/>
      <c r="D70" s="90" t="n"/>
      <c r="E70" s="90" t="n"/>
      <c r="F70" s="90" t="n"/>
      <c r="G70" s="90" t="n"/>
      <c r="H70" s="90" t="n"/>
      <c r="I70" s="90" t="n"/>
      <c r="J70" s="90" t="n"/>
      <c r="K70" s="90" t="n"/>
      <c r="L70" s="91" t="n"/>
      <c r="M70" s="5" t="n">
        <v>2083.61</v>
      </c>
    </row>
    <row r="71">
      <c r="A71" s="65" t="inlineStr">
        <is>
          <t>3.4.1</t>
        </is>
      </c>
      <c r="B71" s="66" t="inlineStr">
        <is>
          <t>03.15.01</t>
        </is>
      </c>
      <c r="C71" s="65" t="inlineStr">
        <is>
          <t>COM ROLO VIBRATORIO</t>
        </is>
      </c>
      <c r="D71" s="66" t="inlineStr">
        <is>
          <t>SUDECAP</t>
        </is>
      </c>
      <c r="E71" s="66" t="inlineStr">
        <is>
          <t>M3</t>
        </is>
      </c>
      <c r="F71" s="67" t="n">
        <v>317.14</v>
      </c>
      <c r="G71" s="68" t="n">
        <v>0.85</v>
      </c>
      <c r="H71" s="68" t="n">
        <v>1.69</v>
      </c>
      <c r="I71" s="68" t="n">
        <v>2.53</v>
      </c>
      <c r="J71" s="68" t="n">
        <v>0.01</v>
      </c>
      <c r="K71" s="68" t="n">
        <v>1.49</v>
      </c>
      <c r="L71" s="68" t="n">
        <v>6.57</v>
      </c>
      <c r="M71" s="68" t="n">
        <v>2083.61</v>
      </c>
    </row>
    <row r="72" ht="15" customHeight="1">
      <c r="A72" s="60" t="inlineStr">
        <is>
          <t>3.5</t>
        </is>
      </c>
      <c r="B72" s="60" t="inlineStr">
        <is>
          <t>ESCAVAÇAO MECANICA DE VALAS COM DESCARGA LATERAL</t>
        </is>
      </c>
      <c r="C72" s="90" t="n"/>
      <c r="D72" s="90" t="n"/>
      <c r="E72" s="90" t="n"/>
      <c r="F72" s="90" t="n"/>
      <c r="G72" s="90" t="n"/>
      <c r="H72" s="90" t="n"/>
      <c r="I72" s="90" t="n"/>
      <c r="J72" s="90" t="n"/>
      <c r="K72" s="90" t="n"/>
      <c r="L72" s="91" t="n"/>
      <c r="M72" s="5" t="n">
        <v>678.61</v>
      </c>
    </row>
    <row r="73">
      <c r="A73" s="65" t="inlineStr">
        <is>
          <t>3.5.1</t>
        </is>
      </c>
      <c r="B73" s="66" t="inlineStr">
        <is>
          <t>03.18.01</t>
        </is>
      </c>
      <c r="C73" s="65" t="inlineStr">
        <is>
          <t>H &lt;= 1.5 M</t>
        </is>
      </c>
      <c r="D73" s="66" t="inlineStr">
        <is>
          <t>SUDECAP</t>
        </is>
      </c>
      <c r="E73" s="66" t="inlineStr">
        <is>
          <t>M3</t>
        </is>
      </c>
      <c r="F73" s="67" t="n">
        <v>96.12</v>
      </c>
      <c r="G73" s="68" t="n">
        <v>1.06</v>
      </c>
      <c r="H73" s="68" t="n">
        <v>1.34</v>
      </c>
      <c r="I73" s="68" t="n">
        <v>3.06</v>
      </c>
      <c r="J73" s="68" t="n">
        <v>0</v>
      </c>
      <c r="K73" s="68" t="n">
        <v>1.6</v>
      </c>
      <c r="L73" s="68" t="n">
        <v>7.06</v>
      </c>
      <c r="M73" s="68" t="n">
        <v>678.61</v>
      </c>
    </row>
    <row r="74" ht="15" customHeight="1">
      <c r="A74" s="60" t="inlineStr">
        <is>
          <t>3.6</t>
        </is>
      </c>
      <c r="B74" s="60" t="inlineStr">
        <is>
          <t>REATERRO DE VALA</t>
        </is>
      </c>
      <c r="C74" s="90" t="n"/>
      <c r="D74" s="90" t="n"/>
      <c r="E74" s="90" t="n"/>
      <c r="F74" s="90" t="n"/>
      <c r="G74" s="90" t="n"/>
      <c r="H74" s="90" t="n"/>
      <c r="I74" s="90" t="n"/>
      <c r="J74" s="90" t="n"/>
      <c r="K74" s="90" t="n"/>
      <c r="L74" s="91" t="n"/>
      <c r="M74" s="5" t="n">
        <v>3378.97</v>
      </c>
    </row>
    <row r="75">
      <c r="A75" s="65" t="inlineStr">
        <is>
          <t>3.6.1</t>
        </is>
      </c>
      <c r="B75" s="66" t="inlineStr">
        <is>
          <t>03.22.01</t>
        </is>
      </c>
      <c r="C75" s="65" t="inlineStr">
        <is>
          <t>MANUAL</t>
        </is>
      </c>
      <c r="D75" s="66" t="inlineStr">
        <is>
          <t>SUDECAP</t>
        </is>
      </c>
      <c r="E75" s="66" t="inlineStr">
        <is>
          <t>M3</t>
        </is>
      </c>
      <c r="F75" s="67" t="n">
        <v>58.48</v>
      </c>
      <c r="G75" s="68" t="n">
        <v>44.7</v>
      </c>
      <c r="H75" s="68" t="n">
        <v>0</v>
      </c>
      <c r="I75" s="68" t="n">
        <v>0</v>
      </c>
      <c r="J75" s="68" t="n">
        <v>0</v>
      </c>
      <c r="K75" s="68" t="n">
        <v>13.08</v>
      </c>
      <c r="L75" s="68" t="n">
        <v>57.78</v>
      </c>
      <c r="M75" s="68" t="n">
        <v>3378.97</v>
      </c>
    </row>
    <row r="76" ht="15" customHeight="1">
      <c r="A76" s="60" t="inlineStr">
        <is>
          <t>3.7</t>
        </is>
      </c>
      <c r="B76" s="60" t="inlineStr">
        <is>
          <t>REGULARIZAÇAO E COMPACTAÇAO DE TERRENO</t>
        </is>
      </c>
      <c r="C76" s="90" t="n"/>
      <c r="D76" s="90" t="n"/>
      <c r="E76" s="90" t="n"/>
      <c r="F76" s="90" t="n"/>
      <c r="G76" s="90" t="n"/>
      <c r="H76" s="90" t="n"/>
      <c r="I76" s="90" t="n"/>
      <c r="J76" s="90" t="n"/>
      <c r="K76" s="90" t="n"/>
      <c r="L76" s="91" t="n"/>
      <c r="M76" s="5" t="n">
        <v>4722.25</v>
      </c>
    </row>
    <row r="77">
      <c r="A77" s="65" t="inlineStr">
        <is>
          <t>3.7.1</t>
        </is>
      </c>
      <c r="B77" s="66" t="inlineStr">
        <is>
          <t>03.23.03</t>
        </is>
      </c>
      <c r="C77" s="65" t="inlineStr">
        <is>
          <t>COM PLACA VIBRATORIA</t>
        </is>
      </c>
      <c r="D77" s="66" t="inlineStr">
        <is>
          <t>SUDECAP</t>
        </is>
      </c>
      <c r="E77" s="66" t="inlineStr">
        <is>
          <t>M2</t>
        </is>
      </c>
      <c r="F77" s="67" t="n">
        <v>869.66</v>
      </c>
      <c r="G77" s="68" t="n">
        <v>3.73</v>
      </c>
      <c r="H77" s="68" t="n">
        <v>0.23</v>
      </c>
      <c r="I77" s="68" t="n">
        <v>0.24</v>
      </c>
      <c r="J77" s="68" t="n">
        <v>0</v>
      </c>
      <c r="K77" s="68" t="n">
        <v>1.23</v>
      </c>
      <c r="L77" s="68" t="n">
        <v>5.43</v>
      </c>
      <c r="M77" s="68" t="n">
        <v>4722.25</v>
      </c>
    </row>
    <row r="78" ht="15" customHeight="1">
      <c r="A78" s="60" t="inlineStr">
        <is>
          <t>3.8</t>
        </is>
      </c>
      <c r="B78" s="60" t="inlineStr">
        <is>
          <t>TRANSPORTE DE MATERIAL DE QUALQUER NATUREZA EM CARRINHO DE MAO</t>
        </is>
      </c>
      <c r="C78" s="90" t="n"/>
      <c r="D78" s="90" t="n"/>
      <c r="E78" s="90" t="n"/>
      <c r="F78" s="90" t="n"/>
      <c r="G78" s="90" t="n"/>
      <c r="H78" s="90" t="n"/>
      <c r="I78" s="90" t="n"/>
      <c r="J78" s="90" t="n"/>
      <c r="K78" s="90" t="n"/>
      <c r="L78" s="91" t="n"/>
      <c r="M78" s="5" t="n">
        <v>1781.65</v>
      </c>
    </row>
    <row r="79">
      <c r="A79" s="65" t="inlineStr">
        <is>
          <t>3.8.1</t>
        </is>
      </c>
      <c r="B79" s="66" t="inlineStr">
        <is>
          <t>03.24.01</t>
        </is>
      </c>
      <c r="C79" s="65" t="inlineStr">
        <is>
          <t>DMT &lt;= 50,00 M</t>
        </is>
      </c>
      <c r="D79" s="66" t="inlineStr">
        <is>
          <t>SUDECAP</t>
        </is>
      </c>
      <c r="E79" s="66" t="inlineStr">
        <is>
          <t>M3</t>
        </is>
      </c>
      <c r="F79" s="67" t="n">
        <v>61.67</v>
      </c>
      <c r="G79" s="68" t="n">
        <v>22.35</v>
      </c>
      <c r="H79" s="68" t="n">
        <v>0</v>
      </c>
      <c r="I79" s="68" t="n">
        <v>0</v>
      </c>
      <c r="J79" s="68" t="n">
        <v>0</v>
      </c>
      <c r="K79" s="68" t="n">
        <v>6.54</v>
      </c>
      <c r="L79" s="68" t="n">
        <v>28.89</v>
      </c>
      <c r="M79" s="68" t="n">
        <v>1781.65</v>
      </c>
    </row>
    <row r="80" ht="15" customHeight="1">
      <c r="A80" s="60" t="inlineStr">
        <is>
          <t>3.9</t>
        </is>
      </c>
      <c r="B80" s="60" t="inlineStr">
        <is>
          <t>TRANSPORTE DE MAT.DE QUALQUER NATUREZA EM CAÇAMBA</t>
        </is>
      </c>
      <c r="C80" s="90" t="n"/>
      <c r="D80" s="90" t="n"/>
      <c r="E80" s="90" t="n"/>
      <c r="F80" s="90" t="n"/>
      <c r="G80" s="90" t="n"/>
      <c r="H80" s="90" t="n"/>
      <c r="I80" s="90" t="n"/>
      <c r="J80" s="90" t="n"/>
      <c r="K80" s="90" t="n"/>
      <c r="L80" s="91" t="n"/>
      <c r="M80" s="5" t="n">
        <v>4705.48</v>
      </c>
    </row>
    <row r="81">
      <c r="A81" s="65" t="inlineStr">
        <is>
          <t>3.9.1</t>
        </is>
      </c>
      <c r="B81" s="66" t="inlineStr">
        <is>
          <t>03.25.01</t>
        </is>
      </c>
      <c r="C81" s="65" t="inlineStr">
        <is>
          <t>CAÇAMBA 5m³</t>
        </is>
      </c>
      <c r="D81" s="66" t="inlineStr">
        <is>
          <t>SUDECAP</t>
        </is>
      </c>
      <c r="E81" s="66" t="inlineStr">
        <is>
          <t>VG</t>
        </is>
      </c>
      <c r="F81" s="67" t="n">
        <v>13</v>
      </c>
      <c r="G81" s="68" t="n">
        <v>0</v>
      </c>
      <c r="H81" s="68" t="n">
        <v>280</v>
      </c>
      <c r="I81" s="68" t="n">
        <v>0</v>
      </c>
      <c r="J81" s="68" t="n">
        <v>0</v>
      </c>
      <c r="K81" s="68" t="n">
        <v>81.95999999999999</v>
      </c>
      <c r="L81" s="68" t="n">
        <v>361.96</v>
      </c>
      <c r="M81" s="68" t="n">
        <v>4705.48</v>
      </c>
    </row>
    <row r="82" ht="15" customHeight="1">
      <c r="A82" s="60" t="inlineStr">
        <is>
          <t>4</t>
        </is>
      </c>
      <c r="B82" s="60" t="inlineStr">
        <is>
          <t>FUNDAÇÕES</t>
        </is>
      </c>
      <c r="C82" s="90" t="n"/>
      <c r="D82" s="90" t="n"/>
      <c r="E82" s="90" t="n"/>
      <c r="F82" s="90" t="n"/>
      <c r="G82" s="90" t="n"/>
      <c r="H82" s="90" t="n"/>
      <c r="I82" s="90" t="n"/>
      <c r="J82" s="90" t="n"/>
      <c r="K82" s="90" t="n"/>
      <c r="L82" s="91" t="n"/>
      <c r="M82" s="5" t="n">
        <v>66387.95</v>
      </c>
    </row>
    <row r="83" ht="15" customHeight="1">
      <c r="A83" s="60" t="inlineStr">
        <is>
          <t>4.1</t>
        </is>
      </c>
      <c r="B83" s="60" t="inlineStr">
        <is>
          <t>ESTACA BROCA PERFURADA A TRADO MANUAL</t>
        </is>
      </c>
      <c r="C83" s="90" t="n"/>
      <c r="D83" s="90" t="n"/>
      <c r="E83" s="90" t="n"/>
      <c r="F83" s="90" t="n"/>
      <c r="G83" s="90" t="n"/>
      <c r="H83" s="90" t="n"/>
      <c r="I83" s="90" t="n"/>
      <c r="J83" s="90" t="n"/>
      <c r="K83" s="90" t="n"/>
      <c r="L83" s="91" t="n"/>
      <c r="M83" s="5" t="n">
        <v>13540.04</v>
      </c>
    </row>
    <row r="84" ht="16.5" customHeight="1">
      <c r="A84" s="65" t="inlineStr">
        <is>
          <t>4.1.1</t>
        </is>
      </c>
      <c r="B84" s="66" t="inlineStr">
        <is>
          <t>04.03.26</t>
        </is>
      </c>
      <c r="C84" s="65" t="inlineStr">
        <is>
          <t>ESTACA ESCAVADA COM TRADO MANUAL, D=25CM, INCLUSIVE CONCRETO EXCLUSIVE ARMAÇÃO</t>
        </is>
      </c>
      <c r="D84" s="66" t="inlineStr">
        <is>
          <t>SUDECAP</t>
        </is>
      </c>
      <c r="E84" s="66" t="inlineStr">
        <is>
          <t>M</t>
        </is>
      </c>
      <c r="F84" s="67" t="n">
        <v>146</v>
      </c>
      <c r="G84" s="68" t="n">
        <v>39.23</v>
      </c>
      <c r="H84" s="68" t="n">
        <v>32.35</v>
      </c>
      <c r="I84" s="68" t="n">
        <v>0.16</v>
      </c>
      <c r="J84" s="68" t="n">
        <v>0</v>
      </c>
      <c r="K84" s="68" t="n">
        <v>21</v>
      </c>
      <c r="L84" s="68" t="n">
        <v>92.73999999999999</v>
      </c>
      <c r="M84" s="68" t="n">
        <v>13540.04</v>
      </c>
    </row>
    <row r="85" ht="15" customHeight="1">
      <c r="A85" s="60" t="inlineStr">
        <is>
          <t>4.2</t>
        </is>
      </c>
      <c r="B85" s="60" t="inlineStr">
        <is>
          <t>ESTACA BROCA PERFURADA A TRADO MECANIZADO</t>
        </is>
      </c>
      <c r="C85" s="90" t="n"/>
      <c r="D85" s="90" t="n"/>
      <c r="E85" s="90" t="n"/>
      <c r="F85" s="90" t="n"/>
      <c r="G85" s="90" t="n"/>
      <c r="H85" s="90" t="n"/>
      <c r="I85" s="90" t="n"/>
      <c r="J85" s="90" t="n"/>
      <c r="K85" s="90" t="n"/>
      <c r="L85" s="91" t="n"/>
      <c r="M85" s="5" t="n">
        <v>7877.91</v>
      </c>
    </row>
    <row r="86">
      <c r="A86" s="65" t="inlineStr">
        <is>
          <t>4.2.1</t>
        </is>
      </c>
      <c r="B86" s="66" t="inlineStr">
        <is>
          <t>04.04.01</t>
        </is>
      </c>
      <c r="C86" s="65" t="inlineStr">
        <is>
          <t>MOBILIZAÇAO E DESMOBILIZAÇAO DE EQUIPAMENTO</t>
        </is>
      </c>
      <c r="D86" s="66" t="inlineStr">
        <is>
          <t>SUDECAP</t>
        </is>
      </c>
      <c r="E86" s="66" t="inlineStr">
        <is>
          <t>UN</t>
        </is>
      </c>
      <c r="F86" s="67" t="n">
        <v>1</v>
      </c>
      <c r="G86" s="68" t="n">
        <v>0</v>
      </c>
      <c r="H86" s="68" t="n">
        <v>3500</v>
      </c>
      <c r="I86" s="68" t="n">
        <v>0</v>
      </c>
      <c r="J86" s="68" t="n">
        <v>0</v>
      </c>
      <c r="K86" s="68" t="n">
        <v>1024.45</v>
      </c>
      <c r="L86" s="68" t="n">
        <v>4524.45</v>
      </c>
      <c r="M86" s="68" t="n">
        <v>4524.45</v>
      </c>
    </row>
    <row r="87" ht="16.5" customHeight="1">
      <c r="A87" s="65" t="inlineStr">
        <is>
          <t>4.2.2</t>
        </is>
      </c>
      <c r="B87" s="66" t="inlineStr">
        <is>
          <t>CPU 04.04.90</t>
        </is>
      </c>
      <c r="C87" s="65" t="inlineStr">
        <is>
          <t>ESTACA TRADO MECANIZADO, SEM FLUIDO ESTABILIZANTE, D=30CM, INCL. CONCRETO, EXCL.  ARMAÇÃO  - BASEADA DA SUDECAP (04.04.08)</t>
        </is>
      </c>
      <c r="D87" s="66" t="inlineStr">
        <is>
          <t>Composições Próprias</t>
        </is>
      </c>
      <c r="E87" s="66" t="inlineStr">
        <is>
          <t>M</t>
        </is>
      </c>
      <c r="F87" s="67" t="n">
        <v>33</v>
      </c>
      <c r="G87" s="68" t="n">
        <v>4.16</v>
      </c>
      <c r="H87" s="68" t="n">
        <v>74.45</v>
      </c>
      <c r="I87" s="68" t="n">
        <v>0</v>
      </c>
      <c r="J87" s="68" t="n">
        <v>0</v>
      </c>
      <c r="K87" s="68" t="n">
        <v>23.01</v>
      </c>
      <c r="L87" s="68" t="n">
        <v>101.62</v>
      </c>
      <c r="M87" s="68" t="n">
        <v>3353.46</v>
      </c>
    </row>
    <row r="88" ht="15" customHeight="1">
      <c r="A88" s="60" t="inlineStr">
        <is>
          <t>4.3</t>
        </is>
      </c>
      <c r="B88" s="60" t="inlineStr">
        <is>
          <t>FORMA, ESCORAMENTO, DESFORMA E LIMPEZA EM FUNDAÇAO</t>
        </is>
      </c>
      <c r="C88" s="90" t="n"/>
      <c r="D88" s="90" t="n"/>
      <c r="E88" s="90" t="n"/>
      <c r="F88" s="90" t="n"/>
      <c r="G88" s="90" t="n"/>
      <c r="H88" s="90" t="n"/>
      <c r="I88" s="90" t="n"/>
      <c r="J88" s="90" t="n"/>
      <c r="K88" s="90" t="n"/>
      <c r="L88" s="91" t="n"/>
      <c r="M88" s="5" t="n">
        <v>13605.5</v>
      </c>
    </row>
    <row r="89" ht="24.75" customHeight="1">
      <c r="A89" s="65" t="inlineStr">
        <is>
          <t>4.3.1</t>
        </is>
      </c>
      <c r="B89" s="66" t="inlineStr">
        <is>
          <t>04.13.19</t>
        </is>
      </c>
      <c r="C89" s="65" t="inlineStr">
        <is>
          <t>FORMA PARA BLOCO DE COROAMENTO EM CHAPA DE MADEIRA COMPENSADA RESINADA 12MM, 3 APROVEITAMENTOS - FABRICAÇÃO, MONTAGEM E DESMONTAGEM</t>
        </is>
      </c>
      <c r="D89" s="66" t="inlineStr">
        <is>
          <t>SUDECAP</t>
        </is>
      </c>
      <c r="E89" s="66" t="inlineStr">
        <is>
          <t>M2</t>
        </is>
      </c>
      <c r="F89" s="67" t="n">
        <v>9.6</v>
      </c>
      <c r="G89" s="68" t="n">
        <v>64.06999999999999</v>
      </c>
      <c r="H89" s="68" t="n">
        <v>55.69</v>
      </c>
      <c r="I89" s="68" t="n">
        <v>0</v>
      </c>
      <c r="J89" s="68" t="n">
        <v>0</v>
      </c>
      <c r="K89" s="68" t="n">
        <v>35.05</v>
      </c>
      <c r="L89" s="68" t="n">
        <v>154.81</v>
      </c>
      <c r="M89" s="68" t="n">
        <v>1486.18</v>
      </c>
    </row>
    <row r="90" ht="16.5" customHeight="1">
      <c r="A90" s="65" t="inlineStr">
        <is>
          <t>4.3.2</t>
        </is>
      </c>
      <c r="B90" s="66" t="inlineStr">
        <is>
          <t>04.13.20</t>
        </is>
      </c>
      <c r="C90" s="65" t="inlineStr">
        <is>
          <t>FORMA PARA BALDRAME EM CHAPA DE MADEIRA COMPENSADA RESINADA 12MM, 3 APROVEITAMENTOS - FABRICAÇÃO, MONTAGEM E DESMONTAGEM</t>
        </is>
      </c>
      <c r="D90" s="66" t="inlineStr">
        <is>
          <t>SUDECAP</t>
        </is>
      </c>
      <c r="E90" s="66" t="inlineStr">
        <is>
          <t>M2</t>
        </is>
      </c>
      <c r="F90" s="67" t="n">
        <v>22.8</v>
      </c>
      <c r="G90" s="68" t="n">
        <v>49.94</v>
      </c>
      <c r="H90" s="68" t="n">
        <v>32.66</v>
      </c>
      <c r="I90" s="68" t="n">
        <v>0</v>
      </c>
      <c r="J90" s="68" t="n">
        <v>0</v>
      </c>
      <c r="K90" s="68" t="n">
        <v>24.18</v>
      </c>
      <c r="L90" s="68" t="n">
        <v>106.78</v>
      </c>
      <c r="M90" s="68" t="n">
        <v>2434.58</v>
      </c>
    </row>
    <row r="91" ht="24.75" customHeight="1">
      <c r="A91" s="65" t="inlineStr">
        <is>
          <t>4.3.3</t>
        </is>
      </c>
      <c r="B91" s="66" t="inlineStr">
        <is>
          <t>19.10.12</t>
        </is>
      </c>
      <c r="C91" s="65" t="inlineStr">
        <is>
          <t>FORMA PARA ALA DE REDE TUBULAR EM CHAPA DE MADEIRA COMPENSADA RESINADA 12MM, TRAVAMENTO METÁLICO, 3 APROVEITAMENTOS - FABRICAÇÃO, MONTAGEM E DESMONTAGEM</t>
        </is>
      </c>
      <c r="D91" s="66" t="inlineStr">
        <is>
          <t>SUDECAP</t>
        </is>
      </c>
      <c r="E91" s="66" t="inlineStr">
        <is>
          <t>M2</t>
        </is>
      </c>
      <c r="F91" s="67" t="n">
        <v>127.28</v>
      </c>
      <c r="G91" s="68" t="n">
        <v>33.68</v>
      </c>
      <c r="H91" s="68" t="n">
        <v>25.18</v>
      </c>
      <c r="I91" s="68" t="n">
        <v>0</v>
      </c>
      <c r="J91" s="68" t="n">
        <v>0</v>
      </c>
      <c r="K91" s="68" t="n">
        <v>17.23</v>
      </c>
      <c r="L91" s="68" t="n">
        <v>76.09</v>
      </c>
      <c r="M91" s="68" t="n">
        <v>9684.74</v>
      </c>
    </row>
    <row r="92" ht="15" customHeight="1">
      <c r="A92" s="60" t="inlineStr">
        <is>
          <t>4.4</t>
        </is>
      </c>
      <c r="B92" s="60" t="inlineStr">
        <is>
          <t>ARMAÇAO EM FUNDAÇÃO (CORTE, DOBRA E COLOCAÇAO)</t>
        </is>
      </c>
      <c r="C92" s="90" t="n"/>
      <c r="D92" s="90" t="n"/>
      <c r="E92" s="90" t="n"/>
      <c r="F92" s="90" t="n"/>
      <c r="G92" s="90" t="n"/>
      <c r="H92" s="90" t="n"/>
      <c r="I92" s="90" t="n"/>
      <c r="J92" s="90" t="n"/>
      <c r="K92" s="90" t="n"/>
      <c r="L92" s="91" t="n"/>
      <c r="M92" s="5" t="n">
        <v>17314.52</v>
      </c>
    </row>
    <row r="93">
      <c r="A93" s="65" t="inlineStr">
        <is>
          <t>4.4.1</t>
        </is>
      </c>
      <c r="B93" s="66" t="inlineStr">
        <is>
          <t>04.15.31</t>
        </is>
      </c>
      <c r="C93" s="65" t="inlineStr">
        <is>
          <t>AÇO CA-60 D = 4,2 MM, CORTE, DOBRA E COLOCAÇAO EM FUNDAÇÃO REF 96543</t>
        </is>
      </c>
      <c r="D93" s="66" t="inlineStr">
        <is>
          <t>SUDECAP</t>
        </is>
      </c>
      <c r="E93" s="66" t="inlineStr">
        <is>
          <t>KG</t>
        </is>
      </c>
      <c r="F93" s="67" t="n">
        <v>13.05</v>
      </c>
      <c r="G93" s="68" t="n">
        <v>6.41</v>
      </c>
      <c r="H93" s="68" t="n">
        <v>8.720000000000001</v>
      </c>
      <c r="I93" s="68" t="n">
        <v>0</v>
      </c>
      <c r="J93" s="68" t="n">
        <v>0</v>
      </c>
      <c r="K93" s="68" t="n">
        <v>4.43</v>
      </c>
      <c r="L93" s="68" t="n">
        <v>19.56</v>
      </c>
      <c r="M93" s="68" t="n">
        <v>255.26</v>
      </c>
    </row>
    <row r="94">
      <c r="A94" s="65" t="inlineStr">
        <is>
          <t>4.4.2</t>
        </is>
      </c>
      <c r="B94" s="66" t="inlineStr">
        <is>
          <t>04.15.32</t>
        </is>
      </c>
      <c r="C94" s="65" t="inlineStr">
        <is>
          <t>AÇO CA-60 D = 5 MM, CORTE, DOBRA E COLOCAÇAO EM FUNDAÇÃO REF 96543</t>
        </is>
      </c>
      <c r="D94" s="66" t="inlineStr">
        <is>
          <t>SUDECAP</t>
        </is>
      </c>
      <c r="E94" s="66" t="inlineStr">
        <is>
          <t>KG</t>
        </is>
      </c>
      <c r="F94" s="67" t="n">
        <v>149.33</v>
      </c>
      <c r="G94" s="68" t="n">
        <v>6.41</v>
      </c>
      <c r="H94" s="68" t="n">
        <v>8.720000000000001</v>
      </c>
      <c r="I94" s="68" t="n">
        <v>0</v>
      </c>
      <c r="J94" s="68" t="n">
        <v>0</v>
      </c>
      <c r="K94" s="68" t="n">
        <v>4.43</v>
      </c>
      <c r="L94" s="68" t="n">
        <v>19.56</v>
      </c>
      <c r="M94" s="68" t="n">
        <v>2920.89</v>
      </c>
    </row>
    <row r="95">
      <c r="A95" s="65" t="inlineStr">
        <is>
          <t>4.4.3</t>
        </is>
      </c>
      <c r="B95" s="66" t="inlineStr">
        <is>
          <t>04.15.41</t>
        </is>
      </c>
      <c r="C95" s="65" t="inlineStr">
        <is>
          <t>AÇO CA-50 D = 6,3 MM, CORTE, DOBRA E COLOCAÇAO EM FUNDAÇÃO REF 96544</t>
        </is>
      </c>
      <c r="D95" s="66" t="inlineStr">
        <is>
          <t>SUDECAP</t>
        </is>
      </c>
      <c r="E95" s="66" t="inlineStr">
        <is>
          <t>KG</t>
        </is>
      </c>
      <c r="F95" s="67" t="n">
        <v>48.06</v>
      </c>
      <c r="G95" s="68" t="n">
        <v>4.65</v>
      </c>
      <c r="H95" s="68" t="n">
        <v>8.33</v>
      </c>
      <c r="I95" s="68" t="n">
        <v>0</v>
      </c>
      <c r="J95" s="68" t="n">
        <v>0</v>
      </c>
      <c r="K95" s="68" t="n">
        <v>3.8</v>
      </c>
      <c r="L95" s="68" t="n">
        <v>16.78</v>
      </c>
      <c r="M95" s="68" t="n">
        <v>806.45</v>
      </c>
    </row>
    <row r="96">
      <c r="A96" s="65" t="inlineStr">
        <is>
          <t>4.4.4</t>
        </is>
      </c>
      <c r="B96" s="66" t="inlineStr">
        <is>
          <t>04.15.42</t>
        </is>
      </c>
      <c r="C96" s="65" t="inlineStr">
        <is>
          <t>AÇO CA-50 D = 8 MM, CORTE, DOBRA E COLOCAÇAO EM FUNDAÇÃO REF 96545</t>
        </is>
      </c>
      <c r="D96" s="66" t="inlineStr">
        <is>
          <t>SUDECAP</t>
        </is>
      </c>
      <c r="E96" s="66" t="inlineStr">
        <is>
          <t>KG</t>
        </is>
      </c>
      <c r="F96" s="67" t="n">
        <v>91.15000000000001</v>
      </c>
      <c r="G96" s="68" t="n">
        <v>3.38</v>
      </c>
      <c r="H96" s="68" t="n">
        <v>8.34</v>
      </c>
      <c r="I96" s="68" t="n">
        <v>0</v>
      </c>
      <c r="J96" s="68" t="n">
        <v>0</v>
      </c>
      <c r="K96" s="68" t="n">
        <v>3.43</v>
      </c>
      <c r="L96" s="68" t="n">
        <v>15.15</v>
      </c>
      <c r="M96" s="68" t="n">
        <v>1380.92</v>
      </c>
    </row>
    <row r="97">
      <c r="A97" s="65" t="inlineStr">
        <is>
          <t>4.4.5</t>
        </is>
      </c>
      <c r="B97" s="66" t="inlineStr">
        <is>
          <t>04.15.43</t>
        </is>
      </c>
      <c r="C97" s="65" t="inlineStr">
        <is>
          <t>AÇO CA-50 D = 10 MM, CORTE, DOBRA E COLOCAÇAO EM FUNDAÇÃO REF 96546</t>
        </is>
      </c>
      <c r="D97" s="66" t="inlineStr">
        <is>
          <t>SUDECAP</t>
        </is>
      </c>
      <c r="E97" s="66" t="inlineStr">
        <is>
          <t>KG</t>
        </is>
      </c>
      <c r="F97" s="67" t="n">
        <v>147.35</v>
      </c>
      <c r="G97" s="68" t="n">
        <v>2.51</v>
      </c>
      <c r="H97" s="68" t="n">
        <v>7.99</v>
      </c>
      <c r="I97" s="68" t="n">
        <v>0</v>
      </c>
      <c r="J97" s="68" t="n">
        <v>0</v>
      </c>
      <c r="K97" s="68" t="n">
        <v>3.07</v>
      </c>
      <c r="L97" s="68" t="n">
        <v>13.57</v>
      </c>
      <c r="M97" s="68" t="n">
        <v>1999.54</v>
      </c>
    </row>
    <row r="98">
      <c r="A98" s="65" t="inlineStr">
        <is>
          <t>4.4.6</t>
        </is>
      </c>
      <c r="B98" s="66" t="inlineStr">
        <is>
          <t>04.15.44</t>
        </is>
      </c>
      <c r="C98" s="65" t="inlineStr">
        <is>
          <t>AÇO CA-50 D = 12,5 MM, CORTE, DOBRA E COLOCAÇAO EM FUNDAÇÃO REF 96547</t>
        </is>
      </c>
      <c r="D98" s="66" t="inlineStr">
        <is>
          <t>SUDECAP</t>
        </is>
      </c>
      <c r="E98" s="66" t="inlineStr">
        <is>
          <t>KG</t>
        </is>
      </c>
      <c r="F98" s="67" t="n">
        <v>67.16</v>
      </c>
      <c r="G98" s="68" t="n">
        <v>1.87</v>
      </c>
      <c r="H98" s="68" t="n">
        <v>7.7</v>
      </c>
      <c r="I98" s="68" t="n">
        <v>0</v>
      </c>
      <c r="J98" s="68" t="n">
        <v>0</v>
      </c>
      <c r="K98" s="68" t="n">
        <v>2.8</v>
      </c>
      <c r="L98" s="68" t="n">
        <v>12.37</v>
      </c>
      <c r="M98" s="68" t="n">
        <v>830.77</v>
      </c>
    </row>
    <row r="99">
      <c r="A99" s="65" t="inlineStr">
        <is>
          <t>4.4.7</t>
        </is>
      </c>
      <c r="B99" s="66" t="inlineStr">
        <is>
          <t>04.15.45</t>
        </is>
      </c>
      <c r="C99" s="65" t="inlineStr">
        <is>
          <t>AÇO CA-50 D = 16 MM, CORTE, DOBRA E COLOCAÇAO EM FUNDAÇÃO REF 96548</t>
        </is>
      </c>
      <c r="D99" s="66" t="inlineStr">
        <is>
          <t>SUDECAP</t>
        </is>
      </c>
      <c r="E99" s="66" t="inlineStr">
        <is>
          <t>KG</t>
        </is>
      </c>
      <c r="F99" s="67" t="n">
        <v>782.22</v>
      </c>
      <c r="G99" s="68" t="n">
        <v>1.34</v>
      </c>
      <c r="H99" s="68" t="n">
        <v>7.68</v>
      </c>
      <c r="I99" s="68" t="n">
        <v>0</v>
      </c>
      <c r="J99" s="68" t="n">
        <v>0</v>
      </c>
      <c r="K99" s="68" t="n">
        <v>2.64</v>
      </c>
      <c r="L99" s="68" t="n">
        <v>11.66</v>
      </c>
      <c r="M99" s="68" t="n">
        <v>9120.690000000001</v>
      </c>
    </row>
    <row r="100" ht="15" customHeight="1">
      <c r="A100" s="60" t="inlineStr">
        <is>
          <t>4.5</t>
        </is>
      </c>
      <c r="B100" s="60" t="inlineStr">
        <is>
          <t>CONCRETO CONVENCIONAL B1,B2 LANÇADO EM FUNDAÇAO</t>
        </is>
      </c>
      <c r="C100" s="90" t="n"/>
      <c r="D100" s="90" t="n"/>
      <c r="E100" s="90" t="n"/>
      <c r="F100" s="90" t="n"/>
      <c r="G100" s="90" t="n"/>
      <c r="H100" s="90" t="n"/>
      <c r="I100" s="90" t="n"/>
      <c r="J100" s="90" t="n"/>
      <c r="K100" s="90" t="n"/>
      <c r="L100" s="91" t="n"/>
      <c r="M100" s="5" t="n">
        <v>14049.98</v>
      </c>
    </row>
    <row r="101" ht="16.5" customHeight="1">
      <c r="A101" s="65" t="inlineStr">
        <is>
          <t>4.5.1</t>
        </is>
      </c>
      <c r="B101" s="66" t="inlineStr">
        <is>
          <t>04.21.03</t>
        </is>
      </c>
      <c r="C101" s="65" t="inlineStr">
        <is>
          <t>CONCRETO 1:3:6, BRITA CALCARIA, PREPARADO EM OBRA E LANÇADO EM FUNDAÇÃO</t>
        </is>
      </c>
      <c r="D101" s="66" t="inlineStr">
        <is>
          <t>SUDECAP</t>
        </is>
      </c>
      <c r="E101" s="66" t="inlineStr">
        <is>
          <t>M3</t>
        </is>
      </c>
      <c r="F101" s="67" t="n">
        <v>2.66</v>
      </c>
      <c r="G101" s="68" t="n">
        <v>131.35</v>
      </c>
      <c r="H101" s="68" t="n">
        <v>439.2</v>
      </c>
      <c r="I101" s="68" t="n">
        <v>2.67</v>
      </c>
      <c r="J101" s="68" t="n">
        <v>0.02</v>
      </c>
      <c r="K101" s="68" t="n">
        <v>167.79</v>
      </c>
      <c r="L101" s="68" t="n">
        <v>741.03</v>
      </c>
      <c r="M101" s="68" t="n">
        <v>1971.14</v>
      </c>
    </row>
    <row r="102">
      <c r="A102" s="65" t="inlineStr">
        <is>
          <t>4.5.2</t>
        </is>
      </c>
      <c r="B102" s="66" t="inlineStr">
        <is>
          <t>04.21.20</t>
        </is>
      </c>
      <c r="C102" s="65" t="inlineStr">
        <is>
          <t>FCK &gt;= 20 MPA, BRITA CALCÁRIA, PREPARADO EM OBRA E LANÇADO EM FUNDAÇÃO</t>
        </is>
      </c>
      <c r="D102" s="66" t="inlineStr">
        <is>
          <t>SUDECAP</t>
        </is>
      </c>
      <c r="E102" s="66" t="inlineStr">
        <is>
          <t>M3</t>
        </is>
      </c>
      <c r="F102" s="67" t="n">
        <v>9.06</v>
      </c>
      <c r="G102" s="68" t="n">
        <v>132.2</v>
      </c>
      <c r="H102" s="68" t="n">
        <v>556.09</v>
      </c>
      <c r="I102" s="68" t="n">
        <v>2.68</v>
      </c>
      <c r="J102" s="68" t="n">
        <v>0.01</v>
      </c>
      <c r="K102" s="68" t="n">
        <v>202.25</v>
      </c>
      <c r="L102" s="68" t="n">
        <v>893.23</v>
      </c>
      <c r="M102" s="68" t="n">
        <v>8092.66</v>
      </c>
    </row>
    <row r="103">
      <c r="A103" s="65" t="inlineStr">
        <is>
          <t>4.5.3</t>
        </is>
      </c>
      <c r="B103" s="66" t="inlineStr">
        <is>
          <t>04.21.25</t>
        </is>
      </c>
      <c r="C103" s="65" t="inlineStr">
        <is>
          <t>FCK &gt;= 25 MPA, BRITA CALCÁRIA, PREPARADO EM OBRA E LANÇADO EM FUNDAÇÃO</t>
        </is>
      </c>
      <c r="D103" s="66" t="inlineStr">
        <is>
          <t>SUDECAP</t>
        </is>
      </c>
      <c r="E103" s="66" t="inlineStr">
        <is>
          <t>M3</t>
        </is>
      </c>
      <c r="F103" s="67" t="n">
        <v>4.2</v>
      </c>
      <c r="G103" s="68" t="n">
        <v>131.66</v>
      </c>
      <c r="H103" s="68" t="n">
        <v>599.87</v>
      </c>
      <c r="I103" s="68" t="n">
        <v>2.66</v>
      </c>
      <c r="J103" s="68" t="n">
        <v>0</v>
      </c>
      <c r="K103" s="68" t="n">
        <v>214.9</v>
      </c>
      <c r="L103" s="68" t="n">
        <v>949.09</v>
      </c>
      <c r="M103" s="68" t="n">
        <v>3986.18</v>
      </c>
    </row>
    <row r="104" ht="15" customHeight="1">
      <c r="A104" s="60" t="inlineStr">
        <is>
          <t>5</t>
        </is>
      </c>
      <c r="B104" s="60" t="inlineStr">
        <is>
          <t>GALERIA CELULAR E /OU CONTEÇÕES</t>
        </is>
      </c>
      <c r="C104" s="90" t="n"/>
      <c r="D104" s="90" t="n"/>
      <c r="E104" s="90" t="n"/>
      <c r="F104" s="90" t="n"/>
      <c r="G104" s="90" t="n"/>
      <c r="H104" s="90" t="n"/>
      <c r="I104" s="90" t="n"/>
      <c r="J104" s="90" t="n"/>
      <c r="K104" s="90" t="n"/>
      <c r="L104" s="91" t="n"/>
      <c r="M104" s="5" t="n">
        <v>38155.22</v>
      </c>
    </row>
    <row r="105" ht="15" customHeight="1">
      <c r="A105" s="60" t="inlineStr">
        <is>
          <t>5.1</t>
        </is>
      </c>
      <c r="B105" s="60" t="inlineStr">
        <is>
          <t>CONCRETO DE REGULARIZAÇAO</t>
        </is>
      </c>
      <c r="C105" s="90" t="n"/>
      <c r="D105" s="90" t="n"/>
      <c r="E105" s="90" t="n"/>
      <c r="F105" s="90" t="n"/>
      <c r="G105" s="90" t="n"/>
      <c r="H105" s="90" t="n"/>
      <c r="I105" s="90" t="n"/>
      <c r="J105" s="90" t="n"/>
      <c r="K105" s="90" t="n"/>
      <c r="L105" s="91" t="n"/>
      <c r="M105" s="5" t="n">
        <v>2308.08</v>
      </c>
    </row>
    <row r="106">
      <c r="A106" s="65" t="inlineStr">
        <is>
          <t>5.1.1</t>
        </is>
      </c>
      <c r="B106" s="66" t="inlineStr">
        <is>
          <t>05.03.01</t>
        </is>
      </c>
      <c r="C106" s="65" t="inlineStr">
        <is>
          <t>TRAÇO 1:3:6,FORNEC. E LANÇAMENTO SOBRE ENROCAMENTO</t>
        </is>
      </c>
      <c r="D106" s="66" t="inlineStr">
        <is>
          <t>SUDECAP</t>
        </is>
      </c>
      <c r="E106" s="66" t="inlineStr">
        <is>
          <t>M3</t>
        </is>
      </c>
      <c r="F106" s="67" t="n">
        <v>2.76</v>
      </c>
      <c r="G106" s="68" t="n">
        <v>242.04</v>
      </c>
      <c r="H106" s="68" t="n">
        <v>403.86</v>
      </c>
      <c r="I106" s="68" t="n">
        <v>1.01</v>
      </c>
      <c r="J106" s="68" t="n">
        <v>0</v>
      </c>
      <c r="K106" s="68" t="n">
        <v>189.35</v>
      </c>
      <c r="L106" s="68" t="n">
        <v>836.26</v>
      </c>
      <c r="M106" s="68" t="n">
        <v>2308.08</v>
      </c>
    </row>
    <row r="107" ht="15" customHeight="1">
      <c r="A107" s="60" t="inlineStr">
        <is>
          <t>5.2</t>
        </is>
      </c>
      <c r="B107" s="60" t="inlineStr">
        <is>
          <t>FORMA INCLUSIVE DESFORMA E LIMPEZA</t>
        </is>
      </c>
      <c r="C107" s="90" t="n"/>
      <c r="D107" s="90" t="n"/>
      <c r="E107" s="90" t="n"/>
      <c r="F107" s="90" t="n"/>
      <c r="G107" s="90" t="n"/>
      <c r="H107" s="90" t="n"/>
      <c r="I107" s="90" t="n"/>
      <c r="J107" s="90" t="n"/>
      <c r="K107" s="90" t="n"/>
      <c r="L107" s="91" t="n"/>
      <c r="M107" s="5" t="n">
        <v>7079</v>
      </c>
    </row>
    <row r="108" ht="24.75" customHeight="1">
      <c r="A108" s="65" t="inlineStr">
        <is>
          <t>5.2.1</t>
        </is>
      </c>
      <c r="B108" s="66" t="inlineStr">
        <is>
          <t>05.04.02</t>
        </is>
      </c>
      <c r="C108" s="65" t="inlineStr">
        <is>
          <t>FORMA PARA GALERIAS E CONTENÇÕES EM CHAPA DE MADEIRA COMPENSADA RESINADA 12MM, 3 APROVEITAMENTOS - FABRICAÇÃO, MONTAGEM E DESMONTAGEM</t>
        </is>
      </c>
      <c r="D108" s="66" t="inlineStr">
        <is>
          <t>SUDECAP</t>
        </is>
      </c>
      <c r="E108" s="66" t="inlineStr">
        <is>
          <t>M2</t>
        </is>
      </c>
      <c r="F108" s="67" t="n">
        <v>67.8</v>
      </c>
      <c r="G108" s="68" t="n">
        <v>29.43</v>
      </c>
      <c r="H108" s="68" t="n">
        <v>51.34</v>
      </c>
      <c r="I108" s="68" t="n">
        <v>0</v>
      </c>
      <c r="J108" s="68" t="n">
        <v>0</v>
      </c>
      <c r="K108" s="68" t="n">
        <v>23.64</v>
      </c>
      <c r="L108" s="68" t="n">
        <v>104.41</v>
      </c>
      <c r="M108" s="68" t="n">
        <v>7079</v>
      </c>
    </row>
    <row r="109" ht="15" customHeight="1">
      <c r="A109" s="60" t="inlineStr">
        <is>
          <t>5.3</t>
        </is>
      </c>
      <c r="B109" s="60" t="inlineStr">
        <is>
          <t>CONCRETO ESTRUTURAL, FORN. APLICAÇAO E ADENSAMENTO</t>
        </is>
      </c>
      <c r="C109" s="90" t="n"/>
      <c r="D109" s="90" t="n"/>
      <c r="E109" s="90" t="n"/>
      <c r="F109" s="90" t="n"/>
      <c r="G109" s="90" t="n"/>
      <c r="H109" s="90" t="n"/>
      <c r="I109" s="90" t="n"/>
      <c r="J109" s="90" t="n"/>
      <c r="K109" s="90" t="n"/>
      <c r="L109" s="91" t="n"/>
      <c r="M109" s="5" t="n">
        <v>18456.56</v>
      </c>
    </row>
    <row r="110" ht="16.5" customHeight="1">
      <c r="A110" s="65" t="inlineStr">
        <is>
          <t>5.3.1</t>
        </is>
      </c>
      <c r="B110" s="66" t="inlineStr">
        <is>
          <t>05.07.25</t>
        </is>
      </c>
      <c r="C110" s="65" t="inlineStr">
        <is>
          <t>FCK &gt;= 25 MPA, BRITA CALCÁRIA, PREPARADO EM OBRA E LANÇADO EM GALERIAS/CONTENÇÕES</t>
        </is>
      </c>
      <c r="D110" s="66" t="inlineStr">
        <is>
          <t>SUDECAP</t>
        </is>
      </c>
      <c r="E110" s="66" t="inlineStr">
        <is>
          <t>M3</t>
        </is>
      </c>
      <c r="F110" s="67" t="n">
        <v>19.5</v>
      </c>
      <c r="G110" s="68" t="n">
        <v>154.14</v>
      </c>
      <c r="H110" s="68" t="n">
        <v>573.84</v>
      </c>
      <c r="I110" s="68" t="n">
        <v>4.19</v>
      </c>
      <c r="J110" s="68" t="n">
        <v>0.01</v>
      </c>
      <c r="K110" s="68" t="n">
        <v>214.31</v>
      </c>
      <c r="L110" s="68" t="n">
        <v>946.49</v>
      </c>
      <c r="M110" s="68" t="n">
        <v>18456.56</v>
      </c>
    </row>
    <row r="111" ht="15" customHeight="1">
      <c r="A111" s="60" t="inlineStr">
        <is>
          <t>5.4</t>
        </is>
      </c>
      <c r="B111" s="60" t="inlineStr">
        <is>
          <t>FORNECIMENTO E LANÇAMENTO DE MATERIAL DRENANTE</t>
        </is>
      </c>
      <c r="C111" s="90" t="n"/>
      <c r="D111" s="90" t="n"/>
      <c r="E111" s="90" t="n"/>
      <c r="F111" s="90" t="n"/>
      <c r="G111" s="90" t="n"/>
      <c r="H111" s="90" t="n"/>
      <c r="I111" s="90" t="n"/>
      <c r="J111" s="90" t="n"/>
      <c r="K111" s="90" t="n"/>
      <c r="L111" s="91" t="n"/>
      <c r="M111" s="5" t="n">
        <v>8864.48</v>
      </c>
    </row>
    <row r="112">
      <c r="A112" s="65" t="inlineStr">
        <is>
          <t>5.4.1</t>
        </is>
      </c>
      <c r="B112" s="66" t="inlineStr">
        <is>
          <t>05.09.02</t>
        </is>
      </c>
      <c r="C112" s="65" t="inlineStr">
        <is>
          <t>BRITA</t>
        </is>
      </c>
      <c r="D112" s="66" t="inlineStr">
        <is>
          <t>SUDECAP</t>
        </is>
      </c>
      <c r="E112" s="66" t="inlineStr">
        <is>
          <t>M3</t>
        </is>
      </c>
      <c r="F112" s="67" t="n">
        <v>21</v>
      </c>
      <c r="G112" s="68" t="n">
        <v>29.8</v>
      </c>
      <c r="H112" s="68" t="n">
        <v>173.18</v>
      </c>
      <c r="I112" s="68" t="n">
        <v>0</v>
      </c>
      <c r="J112" s="68" t="n">
        <v>0</v>
      </c>
      <c r="K112" s="68" t="n">
        <v>59.41</v>
      </c>
      <c r="L112" s="68" t="n">
        <v>262.39</v>
      </c>
      <c r="M112" s="68" t="n">
        <v>5510.19</v>
      </c>
    </row>
    <row r="113">
      <c r="A113" s="65" t="inlineStr">
        <is>
          <t>5.4.2</t>
        </is>
      </c>
      <c r="B113" s="66" t="inlineStr">
        <is>
          <t>05.09.03</t>
        </is>
      </c>
      <c r="C113" s="65" t="inlineStr">
        <is>
          <t>AREIA (COM ADENSAMENTO HIDRAULICO)</t>
        </is>
      </c>
      <c r="D113" s="66" t="inlineStr">
        <is>
          <t>SUDECAP</t>
        </is>
      </c>
      <c r="E113" s="66" t="inlineStr">
        <is>
          <t>M3</t>
        </is>
      </c>
      <c r="F113" s="67" t="n">
        <v>16.07</v>
      </c>
      <c r="G113" s="68" t="n">
        <v>23.88</v>
      </c>
      <c r="H113" s="68" t="n">
        <v>132.92</v>
      </c>
      <c r="I113" s="68" t="n">
        <v>4.67</v>
      </c>
      <c r="J113" s="68" t="n">
        <v>0</v>
      </c>
      <c r="K113" s="68" t="n">
        <v>47.26</v>
      </c>
      <c r="L113" s="68" t="n">
        <v>208.73</v>
      </c>
      <c r="M113" s="68" t="n">
        <v>3354.29</v>
      </c>
    </row>
    <row r="114" ht="15" customHeight="1">
      <c r="A114" s="60" t="inlineStr">
        <is>
          <t>5.5</t>
        </is>
      </c>
      <c r="B114" s="60" t="inlineStr">
        <is>
          <t>MANTA DRENANTE GEOTEXTIL</t>
        </is>
      </c>
      <c r="C114" s="90" t="n"/>
      <c r="D114" s="90" t="n"/>
      <c r="E114" s="90" t="n"/>
      <c r="F114" s="90" t="n"/>
      <c r="G114" s="90" t="n"/>
      <c r="H114" s="90" t="n"/>
      <c r="I114" s="90" t="n"/>
      <c r="J114" s="90" t="n"/>
      <c r="K114" s="90" t="n"/>
      <c r="L114" s="91" t="n"/>
      <c r="M114" s="5" t="n">
        <v>869.8</v>
      </c>
    </row>
    <row r="115">
      <c r="A115" s="65" t="inlineStr">
        <is>
          <t>5.5.1</t>
        </is>
      </c>
      <c r="B115" s="66" t="inlineStr">
        <is>
          <t>05.11.01</t>
        </is>
      </c>
      <c r="C115" s="65" t="inlineStr">
        <is>
          <t>MANTA GEOTEXTIL - 180 G/M2 - RES.TRACAO &gt;=  9 KN/M</t>
        </is>
      </c>
      <c r="D115" s="66" t="inlineStr">
        <is>
          <t>SUDECAP</t>
        </is>
      </c>
      <c r="E115" s="66" t="inlineStr">
        <is>
          <t>M2</t>
        </is>
      </c>
      <c r="F115" s="67" t="n">
        <v>172.58</v>
      </c>
      <c r="G115" s="68" t="n">
        <v>1.2</v>
      </c>
      <c r="H115" s="68" t="n">
        <v>2.7</v>
      </c>
      <c r="I115" s="68" t="n">
        <v>0</v>
      </c>
      <c r="J115" s="68" t="n">
        <v>0</v>
      </c>
      <c r="K115" s="68" t="n">
        <v>1.14</v>
      </c>
      <c r="L115" s="68" t="n">
        <v>5.04</v>
      </c>
      <c r="M115" s="68" t="n">
        <v>869.8</v>
      </c>
    </row>
    <row r="116" ht="15" customHeight="1">
      <c r="A116" s="60" t="inlineStr">
        <is>
          <t>5.6</t>
        </is>
      </c>
      <c r="B116" s="60" t="inlineStr">
        <is>
          <t>DRENO BARBACAN</t>
        </is>
      </c>
      <c r="C116" s="90" t="n"/>
      <c r="D116" s="90" t="n"/>
      <c r="E116" s="90" t="n"/>
      <c r="F116" s="90" t="n"/>
      <c r="G116" s="90" t="n"/>
      <c r="H116" s="90" t="n"/>
      <c r="I116" s="90" t="n"/>
      <c r="J116" s="90" t="n"/>
      <c r="K116" s="90" t="n"/>
      <c r="L116" s="91" t="n"/>
      <c r="M116" s="5" t="n">
        <v>577.3</v>
      </c>
    </row>
    <row r="117">
      <c r="A117" s="65" t="inlineStr">
        <is>
          <t>5.6.1</t>
        </is>
      </c>
      <c r="B117" s="66" t="inlineStr">
        <is>
          <t>05.12.01</t>
        </is>
      </c>
      <c r="C117" s="65" t="inlineStr">
        <is>
          <t>DRENO BARBACÃ DN 50 MM E COMPRIMENTO DE 0,50M</t>
        </is>
      </c>
      <c r="D117" s="66" t="inlineStr">
        <is>
          <t>SUDECAP</t>
        </is>
      </c>
      <c r="E117" s="66" t="inlineStr">
        <is>
          <t>UN</t>
        </is>
      </c>
      <c r="F117" s="67" t="n">
        <v>46</v>
      </c>
      <c r="G117" s="68" t="n">
        <v>4.22</v>
      </c>
      <c r="H117" s="68" t="n">
        <v>5.49</v>
      </c>
      <c r="I117" s="68" t="n">
        <v>0</v>
      </c>
      <c r="J117" s="68" t="n">
        <v>0</v>
      </c>
      <c r="K117" s="68" t="n">
        <v>2.84</v>
      </c>
      <c r="L117" s="68" t="n">
        <v>12.55</v>
      </c>
      <c r="M117" s="68" t="n">
        <v>577.3</v>
      </c>
    </row>
    <row r="118" ht="15" customHeight="1">
      <c r="A118" s="60" t="inlineStr">
        <is>
          <t>6</t>
        </is>
      </c>
      <c r="B118" s="60" t="inlineStr">
        <is>
          <t>ESTRUTURAS DE CONCRETO E METALICA</t>
        </is>
      </c>
      <c r="C118" s="90" t="n"/>
      <c r="D118" s="90" t="n"/>
      <c r="E118" s="90" t="n"/>
      <c r="F118" s="90" t="n"/>
      <c r="G118" s="90" t="n"/>
      <c r="H118" s="90" t="n"/>
      <c r="I118" s="90" t="n"/>
      <c r="J118" s="90" t="n"/>
      <c r="K118" s="90" t="n"/>
      <c r="L118" s="91" t="n"/>
      <c r="M118" s="5" t="n">
        <v>45390.23</v>
      </c>
    </row>
    <row r="119" ht="15" customHeight="1">
      <c r="A119" s="60" t="inlineStr">
        <is>
          <t>6.1</t>
        </is>
      </c>
      <c r="B119" s="60" t="inlineStr">
        <is>
          <t>FORMA, ESCORAMENTO, DESFORMA E LIMPEZA - ESTRUTURA</t>
        </is>
      </c>
      <c r="C119" s="90" t="n"/>
      <c r="D119" s="90" t="n"/>
      <c r="E119" s="90" t="n"/>
      <c r="F119" s="90" t="n"/>
      <c r="G119" s="90" t="n"/>
      <c r="H119" s="90" t="n"/>
      <c r="I119" s="90" t="n"/>
      <c r="J119" s="90" t="n"/>
      <c r="K119" s="90" t="n"/>
      <c r="L119" s="91" t="n"/>
      <c r="M119" s="5" t="n">
        <v>9026.07</v>
      </c>
    </row>
    <row r="120" ht="24.75" customHeight="1">
      <c r="A120" s="65" t="inlineStr">
        <is>
          <t>6.1.1</t>
        </is>
      </c>
      <c r="B120" s="66" t="inlineStr">
        <is>
          <t>06.01.20</t>
        </is>
      </c>
      <c r="C120" s="65" t="inlineStr">
        <is>
          <t>FORMA PARA PILAR RETANGULAR, PÉ DIREITO SIMPLES, EM CHAPA DE MADEIRA COMPENSADA RESINADA 12MM, TRAVAMENTO METÁLICO, 3 APROVEITAMENTOS - FABRICAÇÃO, MONTAGEM E DESMONTAGEM</t>
        </is>
      </c>
      <c r="D120" s="66" t="inlineStr">
        <is>
          <t>SUDECAP</t>
        </is>
      </c>
      <c r="E120" s="66" t="inlineStr">
        <is>
          <t>M2</t>
        </is>
      </c>
      <c r="F120" s="67" t="n">
        <v>27.78</v>
      </c>
      <c r="G120" s="68" t="n">
        <v>33.07</v>
      </c>
      <c r="H120" s="68" t="n">
        <v>50.28</v>
      </c>
      <c r="I120" s="68" t="n">
        <v>0</v>
      </c>
      <c r="J120" s="68" t="n">
        <v>0</v>
      </c>
      <c r="K120" s="68" t="n">
        <v>24.4</v>
      </c>
      <c r="L120" s="68" t="n">
        <v>107.75</v>
      </c>
      <c r="M120" s="68" t="n">
        <v>2993.3</v>
      </c>
    </row>
    <row r="121" ht="24.75" customHeight="1">
      <c r="A121" s="65" t="inlineStr">
        <is>
          <t>6.1.2</t>
        </is>
      </c>
      <c r="B121" s="66" t="inlineStr">
        <is>
          <t>06.01.21</t>
        </is>
      </c>
      <c r="C121" s="65" t="inlineStr">
        <is>
          <t>FORMA PARA VIGA RETANGULAR, PÉ DIREITO SIMPLES, EM CHAPA DE MADEIRA COMPENSADA RESINADA 12MM, ESCORAMENTO METÁLICO, 3 APROVEITAMENTOS - FABRICAÇÃO, MONTAGEM E DESMONTAGEM</t>
        </is>
      </c>
      <c r="D121" s="66" t="inlineStr">
        <is>
          <t>SUDECAP</t>
        </is>
      </c>
      <c r="E121" s="66" t="inlineStr">
        <is>
          <t>M2</t>
        </is>
      </c>
      <c r="F121" s="67" t="n">
        <v>30.85</v>
      </c>
      <c r="G121" s="68" t="n">
        <v>49.05</v>
      </c>
      <c r="H121" s="68" t="n">
        <v>66.01000000000001</v>
      </c>
      <c r="I121" s="68" t="n">
        <v>0</v>
      </c>
      <c r="J121" s="68" t="n">
        <v>0</v>
      </c>
      <c r="K121" s="68" t="n">
        <v>33.68</v>
      </c>
      <c r="L121" s="68" t="n">
        <v>148.74</v>
      </c>
      <c r="M121" s="68" t="n">
        <v>4588.63</v>
      </c>
    </row>
    <row r="122" ht="24.75" customHeight="1">
      <c r="A122" s="65" t="inlineStr">
        <is>
          <t>6.1.3</t>
        </is>
      </c>
      <c r="B122" s="66" t="inlineStr">
        <is>
          <t>06.01.22</t>
        </is>
      </c>
      <c r="C122" s="65" t="inlineStr">
        <is>
          <t>FORMA PARA LAJE MACIÇA, PÉ DIREITO SIMPLES, EM CHAPA DE MADEIRA COMPENSADA RESINADA 18MM, ESCORAMENTO METÁLICO, 3 APROVEITAMENTOS - FABRICAÇÃO, MONTAGEM E DESMONTAGEM</t>
        </is>
      </c>
      <c r="D122" s="66" t="inlineStr">
        <is>
          <t>SUDECAP</t>
        </is>
      </c>
      <c r="E122" s="66" t="inlineStr">
        <is>
          <t>M2</t>
        </is>
      </c>
      <c r="F122" s="67" t="n">
        <v>21.3</v>
      </c>
      <c r="G122" s="68" t="n">
        <v>14.96</v>
      </c>
      <c r="H122" s="68" t="n">
        <v>37.49</v>
      </c>
      <c r="I122" s="68" t="n">
        <v>0</v>
      </c>
      <c r="J122" s="68" t="n">
        <v>0</v>
      </c>
      <c r="K122" s="68" t="n">
        <v>15.35</v>
      </c>
      <c r="L122" s="68" t="n">
        <v>67.8</v>
      </c>
      <c r="M122" s="68" t="n">
        <v>1444.14</v>
      </c>
    </row>
    <row r="123" ht="15" customHeight="1">
      <c r="A123" s="60" t="inlineStr">
        <is>
          <t>6.2</t>
        </is>
      </c>
      <c r="B123" s="60" t="inlineStr">
        <is>
          <t>ARMAÇAO INCL.CORTE, DOBRA E COLOCAÇAO EM ESTRUTURA</t>
        </is>
      </c>
      <c r="C123" s="90" t="n"/>
      <c r="D123" s="90" t="n"/>
      <c r="E123" s="90" t="n"/>
      <c r="F123" s="90" t="n"/>
      <c r="G123" s="90" t="n"/>
      <c r="H123" s="90" t="n"/>
      <c r="I123" s="90" t="n"/>
      <c r="J123" s="90" t="n"/>
      <c r="K123" s="90" t="n"/>
      <c r="L123" s="91" t="n"/>
      <c r="M123" s="5" t="n">
        <v>25924.85</v>
      </c>
    </row>
    <row r="124">
      <c r="A124" s="65" t="inlineStr">
        <is>
          <t>6.2.1</t>
        </is>
      </c>
      <c r="B124" s="66" t="inlineStr">
        <is>
          <t>06.03.21</t>
        </is>
      </c>
      <c r="C124" s="65" t="inlineStr">
        <is>
          <t>AÇO CA-50    D = 6,3 MM (LAJES)</t>
        </is>
      </c>
      <c r="D124" s="66" t="inlineStr">
        <is>
          <t>SUDECAP</t>
        </is>
      </c>
      <c r="E124" s="66" t="inlineStr">
        <is>
          <t>KG</t>
        </is>
      </c>
      <c r="F124" s="67" t="n">
        <v>136.16</v>
      </c>
      <c r="G124" s="68" t="n">
        <v>3.47</v>
      </c>
      <c r="H124" s="68" t="n">
        <v>8.359999999999999</v>
      </c>
      <c r="I124" s="68" t="n">
        <v>0</v>
      </c>
      <c r="J124" s="68" t="n">
        <v>0</v>
      </c>
      <c r="K124" s="68" t="n">
        <v>3.46</v>
      </c>
      <c r="L124" s="68" t="n">
        <v>15.29</v>
      </c>
      <c r="M124" s="68" t="n">
        <v>2081.89</v>
      </c>
    </row>
    <row r="125">
      <c r="A125" s="65" t="inlineStr">
        <is>
          <t>6.2.2</t>
        </is>
      </c>
      <c r="B125" s="66" t="inlineStr">
        <is>
          <t>06.03.32</t>
        </is>
      </c>
      <c r="C125" s="65" t="inlineStr">
        <is>
          <t>AÇO CA-60    D = 5 MM  (EXCETO LAJES)</t>
        </is>
      </c>
      <c r="D125" s="66" t="inlineStr">
        <is>
          <t>SUDECAP</t>
        </is>
      </c>
      <c r="E125" s="66" t="inlineStr">
        <is>
          <t>KG</t>
        </is>
      </c>
      <c r="F125" s="67" t="n">
        <v>151.48</v>
      </c>
      <c r="G125" s="68" t="n">
        <v>7.06</v>
      </c>
      <c r="H125" s="68" t="n">
        <v>8.57</v>
      </c>
      <c r="I125" s="68" t="n">
        <v>0</v>
      </c>
      <c r="J125" s="68" t="n">
        <v>0</v>
      </c>
      <c r="K125" s="68" t="n">
        <v>4.57</v>
      </c>
      <c r="L125" s="68" t="n">
        <v>20.2</v>
      </c>
      <c r="M125" s="68" t="n">
        <v>3059.9</v>
      </c>
    </row>
    <row r="126">
      <c r="A126" s="65" t="inlineStr">
        <is>
          <t>6.2.3</t>
        </is>
      </c>
      <c r="B126" s="66" t="inlineStr">
        <is>
          <t>06.03.41</t>
        </is>
      </c>
      <c r="C126" s="65" t="inlineStr">
        <is>
          <t>AÇO CA-50    D = 6,3 MM (EXCETO LAJES)</t>
        </is>
      </c>
      <c r="D126" s="66" t="inlineStr">
        <is>
          <t>SUDECAP</t>
        </is>
      </c>
      <c r="E126" s="66" t="inlineStr">
        <is>
          <t>KG</t>
        </is>
      </c>
      <c r="F126" s="67" t="n">
        <v>192.4</v>
      </c>
      <c r="G126" s="68" t="n">
        <v>5.01</v>
      </c>
      <c r="H126" s="68" t="n">
        <v>8.279999999999999</v>
      </c>
      <c r="I126" s="68" t="n">
        <v>0</v>
      </c>
      <c r="J126" s="68" t="n">
        <v>0</v>
      </c>
      <c r="K126" s="68" t="n">
        <v>3.89</v>
      </c>
      <c r="L126" s="68" t="n">
        <v>17.18</v>
      </c>
      <c r="M126" s="68" t="n">
        <v>3305.43</v>
      </c>
    </row>
    <row r="127">
      <c r="A127" s="65" t="inlineStr">
        <is>
          <t>6.2.4</t>
        </is>
      </c>
      <c r="B127" s="66" t="inlineStr">
        <is>
          <t>06.03.42</t>
        </is>
      </c>
      <c r="C127" s="65" t="inlineStr">
        <is>
          <t>AÇO CA-50    D = 8 MM (EXCETO LAJES)</t>
        </is>
      </c>
      <c r="D127" s="66" t="inlineStr">
        <is>
          <t>SUDECAP</t>
        </is>
      </c>
      <c r="E127" s="66" t="inlineStr">
        <is>
          <t>KG</t>
        </is>
      </c>
      <c r="F127" s="67" t="n">
        <v>249.16</v>
      </c>
      <c r="G127" s="68" t="n">
        <v>3.53</v>
      </c>
      <c r="H127" s="68" t="n">
        <v>8.35</v>
      </c>
      <c r="I127" s="68" t="n">
        <v>0</v>
      </c>
      <c r="J127" s="68" t="n">
        <v>0</v>
      </c>
      <c r="K127" s="68" t="n">
        <v>3.48</v>
      </c>
      <c r="L127" s="68" t="n">
        <v>15.36</v>
      </c>
      <c r="M127" s="68" t="n">
        <v>3827.1</v>
      </c>
    </row>
    <row r="128">
      <c r="A128" s="65" t="inlineStr">
        <is>
          <t>6.2.5</t>
        </is>
      </c>
      <c r="B128" s="66" t="inlineStr">
        <is>
          <t>06.03.43</t>
        </is>
      </c>
      <c r="C128" s="65" t="inlineStr">
        <is>
          <t>AÇO CA-50    D = 10 MM (EXCETO LAJES)</t>
        </is>
      </c>
      <c r="D128" s="66" t="inlineStr">
        <is>
          <t>SUDECAP</t>
        </is>
      </c>
      <c r="E128" s="66" t="inlineStr">
        <is>
          <t>KG</t>
        </is>
      </c>
      <c r="F128" s="67" t="n">
        <v>974.84</v>
      </c>
      <c r="G128" s="68" t="n">
        <v>2.54</v>
      </c>
      <c r="H128" s="68" t="n">
        <v>8.01</v>
      </c>
      <c r="I128" s="68" t="n">
        <v>0</v>
      </c>
      <c r="J128" s="68" t="n">
        <v>0</v>
      </c>
      <c r="K128" s="68" t="n">
        <v>3.09</v>
      </c>
      <c r="L128" s="68" t="n">
        <v>13.64</v>
      </c>
      <c r="M128" s="68" t="n">
        <v>13296.82</v>
      </c>
    </row>
    <row r="129">
      <c r="A129" s="65" t="inlineStr">
        <is>
          <t>6.2.6</t>
        </is>
      </c>
      <c r="B129" s="66" t="inlineStr">
        <is>
          <t>06.03.44</t>
        </is>
      </c>
      <c r="C129" s="65" t="inlineStr">
        <is>
          <t>AÇO CA-50    D = 12,5 MM (EXCETO LAJES)</t>
        </is>
      </c>
      <c r="D129" s="66" t="inlineStr">
        <is>
          <t>SUDECAP</t>
        </is>
      </c>
      <c r="E129" s="66" t="inlineStr">
        <is>
          <t>KG</t>
        </is>
      </c>
      <c r="F129" s="67" t="n">
        <v>9.630000000000001</v>
      </c>
      <c r="G129" s="68" t="n">
        <v>1.8</v>
      </c>
      <c r="H129" s="68" t="n">
        <v>7.71</v>
      </c>
      <c r="I129" s="68" t="n">
        <v>0</v>
      </c>
      <c r="J129" s="68" t="n">
        <v>0</v>
      </c>
      <c r="K129" s="68" t="n">
        <v>2.78</v>
      </c>
      <c r="L129" s="68" t="n">
        <v>12.29</v>
      </c>
      <c r="M129" s="68" t="n">
        <v>118.35</v>
      </c>
    </row>
    <row r="130">
      <c r="A130" s="65" t="inlineStr">
        <is>
          <t>6.2.7</t>
        </is>
      </c>
      <c r="B130" s="66" t="inlineStr">
        <is>
          <t>06.03.45</t>
        </is>
      </c>
      <c r="C130" s="65" t="inlineStr">
        <is>
          <t>AÇO CA-50    D = 16 MM (EXCETO LAJES)</t>
        </is>
      </c>
      <c r="D130" s="66" t="inlineStr">
        <is>
          <t>SUDECAP</t>
        </is>
      </c>
      <c r="E130" s="66" t="inlineStr">
        <is>
          <t>KG</t>
        </is>
      </c>
      <c r="F130" s="67" t="n">
        <v>20.52</v>
      </c>
      <c r="G130" s="68" t="n">
        <v>1.19</v>
      </c>
      <c r="H130" s="68" t="n">
        <v>7.68</v>
      </c>
      <c r="I130" s="68" t="n">
        <v>0</v>
      </c>
      <c r="J130" s="68" t="n">
        <v>0</v>
      </c>
      <c r="K130" s="68" t="n">
        <v>2.6</v>
      </c>
      <c r="L130" s="68" t="n">
        <v>11.47</v>
      </c>
      <c r="M130" s="68" t="n">
        <v>235.36</v>
      </c>
    </row>
    <row r="131" ht="15" customHeight="1">
      <c r="A131" s="60" t="inlineStr">
        <is>
          <t>6.3</t>
        </is>
      </c>
      <c r="B131" s="60" t="inlineStr">
        <is>
          <t>TELA SOLDADA</t>
        </is>
      </c>
      <c r="C131" s="90" t="n"/>
      <c r="D131" s="90" t="n"/>
      <c r="E131" s="90" t="n"/>
      <c r="F131" s="90" t="n"/>
      <c r="G131" s="90" t="n"/>
      <c r="H131" s="90" t="n"/>
      <c r="I131" s="90" t="n"/>
      <c r="J131" s="90" t="n"/>
      <c r="K131" s="90" t="n"/>
      <c r="L131" s="91" t="n"/>
      <c r="M131" s="5" t="n">
        <v>10439.31</v>
      </c>
    </row>
    <row r="132">
      <c r="A132" s="65" t="inlineStr">
        <is>
          <t>6.3.1</t>
        </is>
      </c>
      <c r="B132" s="66" t="inlineStr">
        <is>
          <t>06.04.02</t>
        </is>
      </c>
      <c r="C132" s="65" t="inlineStr">
        <is>
          <t>FORNECIMENTO E COLOCAÇÃO DE TELA Q-138</t>
        </is>
      </c>
      <c r="D132" s="66" t="inlineStr">
        <is>
          <t>SUDECAP</t>
        </is>
      </c>
      <c r="E132" s="66" t="inlineStr">
        <is>
          <t>KG</t>
        </is>
      </c>
      <c r="F132" s="67" t="n">
        <v>261.95</v>
      </c>
      <c r="G132" s="68" t="n">
        <v>1.44</v>
      </c>
      <c r="H132" s="68" t="n">
        <v>9.01</v>
      </c>
      <c r="I132" s="68" t="n">
        <v>0</v>
      </c>
      <c r="J132" s="68" t="n">
        <v>0</v>
      </c>
      <c r="K132" s="68" t="n">
        <v>3.06</v>
      </c>
      <c r="L132" s="68" t="n">
        <v>13.51</v>
      </c>
      <c r="M132" s="68" t="n">
        <v>3538.94</v>
      </c>
    </row>
    <row r="133" ht="16.5" customHeight="1">
      <c r="A133" s="65" t="inlineStr">
        <is>
          <t>6.3.2</t>
        </is>
      </c>
      <c r="B133" s="66" t="inlineStr">
        <is>
          <t>06.07.25</t>
        </is>
      </c>
      <c r="C133" s="65" t="inlineStr">
        <is>
          <t>FCK &gt;= 25 MPA, BRITA CALCÁRIA, USINADO CONVENCIONAL,  LANÇADO EM ESTRUTURA</t>
        </is>
      </c>
      <c r="D133" s="66" t="inlineStr">
        <is>
          <t>SUDECAP</t>
        </is>
      </c>
      <c r="E133" s="66" t="inlineStr">
        <is>
          <t>M3</t>
        </is>
      </c>
      <c r="F133" s="67" t="n">
        <v>7.48</v>
      </c>
      <c r="G133" s="68" t="n">
        <v>87.79000000000001</v>
      </c>
      <c r="H133" s="68" t="n">
        <v>623.04</v>
      </c>
      <c r="I133" s="68" t="n">
        <v>2.8</v>
      </c>
      <c r="J133" s="68" t="n">
        <v>0</v>
      </c>
      <c r="K133" s="68" t="n">
        <v>208.88</v>
      </c>
      <c r="L133" s="68" t="n">
        <v>922.51</v>
      </c>
      <c r="M133" s="68" t="n">
        <v>6900.37</v>
      </c>
    </row>
    <row r="134" ht="15" customHeight="1">
      <c r="A134" s="60" t="inlineStr">
        <is>
          <t>6.4</t>
        </is>
      </c>
      <c r="B134" s="60" t="inlineStr">
        <is>
          <t>CONCRETO USINADO B1,B2 LANÇADO EM ESTRUTURA</t>
        </is>
      </c>
      <c r="C134" s="90" t="n"/>
      <c r="D134" s="90" t="n"/>
      <c r="E134" s="90" t="n"/>
      <c r="F134" s="90" t="n"/>
      <c r="G134" s="90" t="n"/>
      <c r="H134" s="90" t="n"/>
      <c r="I134" s="90" t="n"/>
      <c r="J134" s="90" t="n"/>
      <c r="K134" s="90" t="n"/>
      <c r="L134" s="91" t="n"/>
      <c r="M134" s="5" t="n">
        <v>0</v>
      </c>
    </row>
    <row r="135" ht="15" customHeight="1">
      <c r="A135" s="60" t="inlineStr">
        <is>
          <t>7</t>
        </is>
      </c>
      <c r="B135" s="60" t="inlineStr">
        <is>
          <t>ALVENARIAS E DIVISOES</t>
        </is>
      </c>
      <c r="C135" s="90" t="n"/>
      <c r="D135" s="90" t="n"/>
      <c r="E135" s="90" t="n"/>
      <c r="F135" s="90" t="n"/>
      <c r="G135" s="90" t="n"/>
      <c r="H135" s="90" t="n"/>
      <c r="I135" s="90" t="n"/>
      <c r="J135" s="90" t="n"/>
      <c r="K135" s="90" t="n"/>
      <c r="L135" s="91" t="n"/>
      <c r="M135" s="5" t="n">
        <v>24415.82</v>
      </c>
    </row>
    <row r="136" ht="15" customHeight="1">
      <c r="A136" s="60" t="inlineStr">
        <is>
          <t>7.1</t>
        </is>
      </c>
      <c r="B136" s="60" t="inlineStr">
        <is>
          <t>ALVENARIA DE TIJOLO FURADO(BLOCO CERAMICO VEDAÇÃO)</t>
        </is>
      </c>
      <c r="C136" s="90" t="n"/>
      <c r="D136" s="90" t="n"/>
      <c r="E136" s="90" t="n"/>
      <c r="F136" s="90" t="n"/>
      <c r="G136" s="90" t="n"/>
      <c r="H136" s="90" t="n"/>
      <c r="I136" s="90" t="n"/>
      <c r="J136" s="90" t="n"/>
      <c r="K136" s="90" t="n"/>
      <c r="L136" s="91" t="n"/>
      <c r="M136" s="5" t="n">
        <v>49.52</v>
      </c>
    </row>
    <row r="137">
      <c r="A137" s="65" t="inlineStr">
        <is>
          <t>7.1.1</t>
        </is>
      </c>
      <c r="B137" s="66" t="inlineStr">
        <is>
          <t>07.03.11</t>
        </is>
      </c>
      <c r="C137" s="65" t="inlineStr">
        <is>
          <t>E= 30 CM, COM OS FUROS APARENTES, TIPO COBOGO</t>
        </is>
      </c>
      <c r="D137" s="66" t="inlineStr">
        <is>
          <t>SUDECAP</t>
        </is>
      </c>
      <c r="E137" s="66" t="inlineStr">
        <is>
          <t>M2</t>
        </is>
      </c>
      <c r="F137" s="67" t="n">
        <v>0.32</v>
      </c>
      <c r="G137" s="68" t="n">
        <v>54.84</v>
      </c>
      <c r="H137" s="68" t="n">
        <v>64.81</v>
      </c>
      <c r="I137" s="68" t="n">
        <v>0.06</v>
      </c>
      <c r="J137" s="68" t="n">
        <v>0.01</v>
      </c>
      <c r="K137" s="68" t="n">
        <v>35.04</v>
      </c>
      <c r="L137" s="68" t="n">
        <v>154.76</v>
      </c>
      <c r="M137" s="68" t="n">
        <v>49.52</v>
      </c>
    </row>
    <row r="138" ht="15" customHeight="1">
      <c r="A138" s="60" t="inlineStr">
        <is>
          <t>7.2</t>
        </is>
      </c>
      <c r="B138" s="60" t="inlineStr">
        <is>
          <t>ALVENARIA DE BLOCO DE CONCRETO</t>
        </is>
      </c>
      <c r="C138" s="90" t="n"/>
      <c r="D138" s="90" t="n"/>
      <c r="E138" s="90" t="n"/>
      <c r="F138" s="90" t="n"/>
      <c r="G138" s="90" t="n"/>
      <c r="H138" s="90" t="n"/>
      <c r="I138" s="90" t="n"/>
      <c r="J138" s="90" t="n"/>
      <c r="K138" s="90" t="n"/>
      <c r="L138" s="91" t="n"/>
      <c r="M138" s="5" t="n">
        <v>12222.19</v>
      </c>
    </row>
    <row r="139">
      <c r="A139" s="65" t="inlineStr">
        <is>
          <t>7.2.1</t>
        </is>
      </c>
      <c r="B139" s="66" t="inlineStr">
        <is>
          <t>07.05.03</t>
        </is>
      </c>
      <c r="C139" s="65" t="inlineStr">
        <is>
          <t>E= 10 CM, A REVESTIR, VEDAÇAO</t>
        </is>
      </c>
      <c r="D139" s="66" t="inlineStr">
        <is>
          <t>SUDECAP</t>
        </is>
      </c>
      <c r="E139" s="66" t="inlineStr">
        <is>
          <t>M2</t>
        </is>
      </c>
      <c r="F139" s="67" t="n">
        <v>0.78</v>
      </c>
      <c r="G139" s="68" t="n">
        <v>22.22</v>
      </c>
      <c r="H139" s="68" t="n">
        <v>33.06</v>
      </c>
      <c r="I139" s="68" t="n">
        <v>0</v>
      </c>
      <c r="J139" s="68" t="n">
        <v>0</v>
      </c>
      <c r="K139" s="68" t="n">
        <v>16.18</v>
      </c>
      <c r="L139" s="68" t="n">
        <v>71.45999999999999</v>
      </c>
      <c r="M139" s="68" t="n">
        <v>55.74</v>
      </c>
    </row>
    <row r="140">
      <c r="A140" s="65" t="inlineStr">
        <is>
          <t>7.2.2</t>
        </is>
      </c>
      <c r="B140" s="66" t="inlineStr">
        <is>
          <t>07.05.05</t>
        </is>
      </c>
      <c r="C140" s="65" t="inlineStr">
        <is>
          <t>E= 15 CM, A REVESTIR, VEDAÇAO</t>
        </is>
      </c>
      <c r="D140" s="66" t="inlineStr">
        <is>
          <t>SUDECAP</t>
        </is>
      </c>
      <c r="E140" s="66" t="inlineStr">
        <is>
          <t>M2</t>
        </is>
      </c>
      <c r="F140" s="67" t="n">
        <v>78.90000000000001</v>
      </c>
      <c r="G140" s="68" t="n">
        <v>24.09</v>
      </c>
      <c r="H140" s="68" t="n">
        <v>39.75</v>
      </c>
      <c r="I140" s="68" t="n">
        <v>0.01</v>
      </c>
      <c r="J140" s="68" t="n">
        <v>0</v>
      </c>
      <c r="K140" s="68" t="n">
        <v>18.69</v>
      </c>
      <c r="L140" s="68" t="n">
        <v>82.54000000000001</v>
      </c>
      <c r="M140" s="68" t="n">
        <v>6512.41</v>
      </c>
    </row>
    <row r="141">
      <c r="A141" s="65" t="inlineStr">
        <is>
          <t>7.2.3</t>
        </is>
      </c>
      <c r="B141" s="66" t="inlineStr">
        <is>
          <t>07.05.07</t>
        </is>
      </c>
      <c r="C141" s="65" t="inlineStr">
        <is>
          <t>E= 20 CM, A REVESTIR, VEDAÇAO</t>
        </is>
      </c>
      <c r="D141" s="66" t="inlineStr">
        <is>
          <t>SUDECAP</t>
        </is>
      </c>
      <c r="E141" s="66" t="inlineStr">
        <is>
          <t>M2</t>
        </is>
      </c>
      <c r="F141" s="67" t="n">
        <v>28.26</v>
      </c>
      <c r="G141" s="68" t="n">
        <v>25.97</v>
      </c>
      <c r="H141" s="68" t="n">
        <v>48.93</v>
      </c>
      <c r="I141" s="68" t="n">
        <v>0.01</v>
      </c>
      <c r="J141" s="68" t="n">
        <v>0</v>
      </c>
      <c r="K141" s="68" t="n">
        <v>21.93</v>
      </c>
      <c r="L141" s="68" t="n">
        <v>96.84</v>
      </c>
      <c r="M141" s="68" t="n">
        <v>2736.7</v>
      </c>
    </row>
    <row r="142">
      <c r="A142" s="65" t="inlineStr">
        <is>
          <t>7.2.4</t>
        </is>
      </c>
      <c r="B142" s="66" t="inlineStr">
        <is>
          <t>07.05.17</t>
        </is>
      </c>
      <c r="C142" s="65" t="inlineStr">
        <is>
          <t>E= 20 CM, APARENTE, VEDAÇAO</t>
        </is>
      </c>
      <c r="D142" s="66" t="inlineStr">
        <is>
          <t>SUDECAP</t>
        </is>
      </c>
      <c r="E142" s="66" t="inlineStr">
        <is>
          <t>M2</t>
        </is>
      </c>
      <c r="F142" s="67" t="n">
        <v>28.1</v>
      </c>
      <c r="G142" s="68" t="n">
        <v>31.37</v>
      </c>
      <c r="H142" s="68" t="n">
        <v>48.93</v>
      </c>
      <c r="I142" s="68" t="n">
        <v>0.01</v>
      </c>
      <c r="J142" s="68" t="n">
        <v>0</v>
      </c>
      <c r="K142" s="68" t="n">
        <v>23.51</v>
      </c>
      <c r="L142" s="68" t="n">
        <v>103.82</v>
      </c>
      <c r="M142" s="68" t="n">
        <v>2917.34</v>
      </c>
    </row>
    <row r="143" ht="15" customHeight="1">
      <c r="A143" s="60" t="inlineStr">
        <is>
          <t>7.3</t>
        </is>
      </c>
      <c r="B143" s="60" t="inlineStr">
        <is>
          <t>ALVENARIA DE BLOCO DE CONCRETO ESTRUTURAL</t>
        </is>
      </c>
      <c r="C143" s="90" t="n"/>
      <c r="D143" s="90" t="n"/>
      <c r="E143" s="90" t="n"/>
      <c r="F143" s="90" t="n"/>
      <c r="G143" s="90" t="n"/>
      <c r="H143" s="90" t="n"/>
      <c r="I143" s="90" t="n"/>
      <c r="J143" s="90" t="n"/>
      <c r="K143" s="90" t="n"/>
      <c r="L143" s="91" t="n"/>
      <c r="M143" s="5" t="n">
        <v>11239.98</v>
      </c>
    </row>
    <row r="144">
      <c r="A144" s="65" t="inlineStr">
        <is>
          <t>7.3.1</t>
        </is>
      </c>
      <c r="B144" s="66" t="inlineStr">
        <is>
          <t>07.06.03</t>
        </is>
      </c>
      <c r="C144" s="65" t="inlineStr">
        <is>
          <t>E= 20 CM, ESTRUTURAL</t>
        </is>
      </c>
      <c r="D144" s="66" t="inlineStr">
        <is>
          <t>SUDECAP</t>
        </is>
      </c>
      <c r="E144" s="66" t="inlineStr">
        <is>
          <t>M2</t>
        </is>
      </c>
      <c r="F144" s="67" t="n">
        <v>106.53</v>
      </c>
      <c r="G144" s="68" t="n">
        <v>31.37</v>
      </c>
      <c r="H144" s="68" t="n">
        <v>50.24</v>
      </c>
      <c r="I144" s="68" t="n">
        <v>0.01</v>
      </c>
      <c r="J144" s="68" t="n">
        <v>0</v>
      </c>
      <c r="K144" s="68" t="n">
        <v>23.89</v>
      </c>
      <c r="L144" s="68" t="n">
        <v>105.51</v>
      </c>
      <c r="M144" s="68" t="n">
        <v>11239.98</v>
      </c>
    </row>
    <row r="145" ht="15" customHeight="1">
      <c r="A145" s="60" t="inlineStr">
        <is>
          <t>7.4</t>
        </is>
      </c>
      <c r="B145" s="60" t="inlineStr">
        <is>
          <t>VERGAS E CONTRA-VERGAS DE CONCRETO PRE-FABRICADAS</t>
        </is>
      </c>
      <c r="C145" s="90" t="n"/>
      <c r="D145" s="90" t="n"/>
      <c r="E145" s="90" t="n"/>
      <c r="F145" s="90" t="n"/>
      <c r="G145" s="90" t="n"/>
      <c r="H145" s="90" t="n"/>
      <c r="I145" s="90" t="n"/>
      <c r="J145" s="90" t="n"/>
      <c r="K145" s="90" t="n"/>
      <c r="L145" s="91" t="n"/>
      <c r="M145" s="5" t="n">
        <v>904.13</v>
      </c>
    </row>
    <row r="146">
      <c r="A146" s="65" t="inlineStr">
        <is>
          <t>7.4.1</t>
        </is>
      </c>
      <c r="B146" s="66" t="inlineStr">
        <is>
          <t>07.35.02</t>
        </is>
      </c>
      <c r="C146" s="65" t="inlineStr">
        <is>
          <t>15 CM X 10 CM (LARGURA X ALTURA)</t>
        </is>
      </c>
      <c r="D146" s="66" t="inlineStr">
        <is>
          <t>SUDECAP</t>
        </is>
      </c>
      <c r="E146" s="66" t="inlineStr">
        <is>
          <t>M</t>
        </is>
      </c>
      <c r="F146" s="67" t="n">
        <v>13.3</v>
      </c>
      <c r="G146" s="68" t="n">
        <v>25.07</v>
      </c>
      <c r="H146" s="68" t="n">
        <v>27.47</v>
      </c>
      <c r="I146" s="68" t="n">
        <v>0.05</v>
      </c>
      <c r="J146" s="68" t="n">
        <v>0</v>
      </c>
      <c r="K146" s="68" t="n">
        <v>15.39</v>
      </c>
      <c r="L146" s="68" t="n">
        <v>67.98</v>
      </c>
      <c r="M146" s="68" t="n">
        <v>904.13</v>
      </c>
    </row>
    <row r="147" ht="15" customHeight="1">
      <c r="A147" s="60" t="inlineStr">
        <is>
          <t>8</t>
        </is>
      </c>
      <c r="B147" s="60" t="inlineStr">
        <is>
          <t>COBERTURAS E FORROS</t>
        </is>
      </c>
      <c r="C147" s="90" t="n"/>
      <c r="D147" s="90" t="n"/>
      <c r="E147" s="90" t="n"/>
      <c r="F147" s="90" t="n"/>
      <c r="G147" s="90" t="n"/>
      <c r="H147" s="90" t="n"/>
      <c r="I147" s="90" t="n"/>
      <c r="J147" s="90" t="n"/>
      <c r="K147" s="90" t="n"/>
      <c r="L147" s="91" t="n"/>
      <c r="M147" s="5" t="n">
        <v>3185.35</v>
      </c>
    </row>
    <row r="148" ht="15" customHeight="1">
      <c r="A148" s="60" t="inlineStr">
        <is>
          <t>8.1</t>
        </is>
      </c>
      <c r="B148" s="60" t="inlineStr">
        <is>
          <t>COBERTURA EM TELHA FIBROCIMENTO</t>
        </is>
      </c>
      <c r="C148" s="90" t="n"/>
      <c r="D148" s="90" t="n"/>
      <c r="E148" s="90" t="n"/>
      <c r="F148" s="90" t="n"/>
      <c r="G148" s="90" t="n"/>
      <c r="H148" s="90" t="n"/>
      <c r="I148" s="90" t="n"/>
      <c r="J148" s="90" t="n"/>
      <c r="K148" s="90" t="n"/>
      <c r="L148" s="91" t="n"/>
      <c r="M148" s="5" t="n">
        <v>3185.35</v>
      </c>
    </row>
    <row r="149">
      <c r="A149" s="65" t="inlineStr">
        <is>
          <t>8.1.1</t>
        </is>
      </c>
      <c r="B149" s="66" t="inlineStr">
        <is>
          <t>08.09.08</t>
        </is>
      </c>
      <c r="C149" s="65" t="inlineStr">
        <is>
          <t>ONDULADA E= 8,00 MM</t>
        </is>
      </c>
      <c r="D149" s="66" t="inlineStr">
        <is>
          <t>SUDECAP</t>
        </is>
      </c>
      <c r="E149" s="66" t="inlineStr">
        <is>
          <t>M2</t>
        </is>
      </c>
      <c r="F149" s="67" t="n">
        <v>26.28</v>
      </c>
      <c r="G149" s="68" t="n">
        <v>8.98</v>
      </c>
      <c r="H149" s="68" t="n">
        <v>76.02</v>
      </c>
      <c r="I149" s="68" t="n">
        <v>0</v>
      </c>
      <c r="J149" s="68" t="n">
        <v>0</v>
      </c>
      <c r="K149" s="68" t="n">
        <v>24.88</v>
      </c>
      <c r="L149" s="68" t="n">
        <v>109.88</v>
      </c>
      <c r="M149" s="68" t="n">
        <v>2887.65</v>
      </c>
    </row>
    <row r="150">
      <c r="A150" s="65" t="inlineStr">
        <is>
          <t>8.1.2</t>
        </is>
      </c>
      <c r="B150" s="66" t="inlineStr">
        <is>
          <t>08.87.41</t>
        </is>
      </c>
      <c r="C150" s="65" t="inlineStr">
        <is>
          <t>Nº 24 GSG, DESENVOLVIMENTO =  15 CM</t>
        </is>
      </c>
      <c r="D150" s="66" t="inlineStr">
        <is>
          <t>SUDECAP</t>
        </is>
      </c>
      <c r="E150" s="66" t="inlineStr">
        <is>
          <t>M</t>
        </is>
      </c>
      <c r="F150" s="67" t="n">
        <v>7.4</v>
      </c>
      <c r="G150" s="68" t="n">
        <v>10.79</v>
      </c>
      <c r="H150" s="68" t="n">
        <v>20.33</v>
      </c>
      <c r="I150" s="68" t="n">
        <v>0</v>
      </c>
      <c r="J150" s="68" t="n">
        <v>0</v>
      </c>
      <c r="K150" s="68" t="n">
        <v>9.109999999999999</v>
      </c>
      <c r="L150" s="68" t="n">
        <v>40.23</v>
      </c>
      <c r="M150" s="68" t="n">
        <v>297.7</v>
      </c>
    </row>
    <row r="151" ht="15" customHeight="1">
      <c r="A151" s="60" t="inlineStr">
        <is>
          <t>8.2</t>
        </is>
      </c>
      <c r="B151" s="60" t="inlineStr">
        <is>
          <t>RUFO E CONTRA-RUFO DE CHAPA GALVANIZADA</t>
        </is>
      </c>
      <c r="C151" s="90" t="n"/>
      <c r="D151" s="90" t="n"/>
      <c r="E151" s="90" t="n"/>
      <c r="F151" s="90" t="n"/>
      <c r="G151" s="90" t="n"/>
      <c r="H151" s="90" t="n"/>
      <c r="I151" s="90" t="n"/>
      <c r="J151" s="90" t="n"/>
      <c r="K151" s="90" t="n"/>
      <c r="L151" s="91" t="n"/>
      <c r="M151" s="5" t="n">
        <v>0</v>
      </c>
    </row>
    <row r="152" ht="15" customHeight="1">
      <c r="A152" s="60" t="inlineStr">
        <is>
          <t>9</t>
        </is>
      </c>
      <c r="B152" s="60" t="inlineStr">
        <is>
          <t>IMPERMEABILIZAÇOES E ISOLAMENTOS</t>
        </is>
      </c>
      <c r="C152" s="90" t="n"/>
      <c r="D152" s="90" t="n"/>
      <c r="E152" s="90" t="n"/>
      <c r="F152" s="90" t="n"/>
      <c r="G152" s="90" t="n"/>
      <c r="H152" s="90" t="n"/>
      <c r="I152" s="90" t="n"/>
      <c r="J152" s="90" t="n"/>
      <c r="K152" s="90" t="n"/>
      <c r="L152" s="91" t="n"/>
      <c r="M152" s="5" t="n">
        <v>7448.65</v>
      </c>
    </row>
    <row r="153" ht="15" customHeight="1">
      <c r="A153" s="60" t="inlineStr">
        <is>
          <t>9.1</t>
        </is>
      </c>
      <c r="B153" s="60" t="inlineStr">
        <is>
          <t>IMPERMEABILIZAÇAO COM ARGAMASSA RIGIDA (CIM/AREIA)</t>
        </is>
      </c>
      <c r="C153" s="90" t="n"/>
      <c r="D153" s="90" t="n"/>
      <c r="E153" s="90" t="n"/>
      <c r="F153" s="90" t="n"/>
      <c r="G153" s="90" t="n"/>
      <c r="H153" s="90" t="n"/>
      <c r="I153" s="90" t="n"/>
      <c r="J153" s="90" t="n"/>
      <c r="K153" s="90" t="n"/>
      <c r="L153" s="91" t="n"/>
      <c r="M153" s="5" t="n">
        <v>5159.12</v>
      </c>
    </row>
    <row r="154">
      <c r="A154" s="65" t="inlineStr">
        <is>
          <t>9.1.1</t>
        </is>
      </c>
      <c r="B154" s="66" t="inlineStr">
        <is>
          <t>09.07.03</t>
        </is>
      </c>
      <c r="C154" s="65" t="inlineStr">
        <is>
          <t>TRAÇO 1:3, ESP=2.5 CM C/ ADITIVO SIKA-1 OU EQUIVALENTE</t>
        </is>
      </c>
      <c r="D154" s="66" t="inlineStr">
        <is>
          <t>SUDECAP</t>
        </is>
      </c>
      <c r="E154" s="66" t="inlineStr">
        <is>
          <t>M2</t>
        </is>
      </c>
      <c r="F154" s="67" t="n">
        <v>83.97</v>
      </c>
      <c r="G154" s="68" t="n">
        <v>31.01</v>
      </c>
      <c r="H154" s="68" t="n">
        <v>16.5</v>
      </c>
      <c r="I154" s="68" t="n">
        <v>0.02</v>
      </c>
      <c r="J154" s="68" t="n">
        <v>0</v>
      </c>
      <c r="K154" s="68" t="n">
        <v>13.91</v>
      </c>
      <c r="L154" s="68" t="n">
        <v>61.44</v>
      </c>
      <c r="M154" s="68" t="n">
        <v>5159.12</v>
      </c>
    </row>
    <row r="155" ht="15" customHeight="1">
      <c r="A155" s="60" t="inlineStr">
        <is>
          <t>9.2</t>
        </is>
      </c>
      <c r="B155" s="60" t="inlineStr">
        <is>
          <t>IMPERMEABILIZAÇAO C/ MANTA ASFALTICA PRE-FABRICADA</t>
        </is>
      </c>
      <c r="C155" s="90" t="n"/>
      <c r="D155" s="90" t="n"/>
      <c r="E155" s="90" t="n"/>
      <c r="F155" s="90" t="n"/>
      <c r="G155" s="90" t="n"/>
      <c r="H155" s="90" t="n"/>
      <c r="I155" s="90" t="n"/>
      <c r="J155" s="90" t="n"/>
      <c r="K155" s="90" t="n"/>
      <c r="L155" s="91" t="n"/>
      <c r="M155" s="5" t="n">
        <v>1593.21</v>
      </c>
    </row>
    <row r="156">
      <c r="A156" s="65" t="inlineStr">
        <is>
          <t>9.2.1</t>
        </is>
      </c>
      <c r="B156" s="66" t="inlineStr">
        <is>
          <t>09.11.01</t>
        </is>
      </c>
      <c r="C156" s="65" t="inlineStr">
        <is>
          <t>TIPO 3 NBR-9952 COM ASFALTO MODIFICADO SBS E=4,0MM</t>
        </is>
      </c>
      <c r="D156" s="66" t="inlineStr">
        <is>
          <t>SUDECAP</t>
        </is>
      </c>
      <c r="E156" s="66" t="inlineStr">
        <is>
          <t>M2</t>
        </is>
      </c>
      <c r="F156" s="67" t="n">
        <v>28.66</v>
      </c>
      <c r="G156" s="68" t="n">
        <v>0</v>
      </c>
      <c r="H156" s="68" t="n">
        <v>43</v>
      </c>
      <c r="I156" s="68" t="n">
        <v>0</v>
      </c>
      <c r="J156" s="68" t="n">
        <v>0</v>
      </c>
      <c r="K156" s="68" t="n">
        <v>12.59</v>
      </c>
      <c r="L156" s="68" t="n">
        <v>55.59</v>
      </c>
      <c r="M156" s="68" t="n">
        <v>1593.21</v>
      </c>
    </row>
    <row r="157" ht="15" customHeight="1">
      <c r="A157" s="60" t="inlineStr">
        <is>
          <t>9.3</t>
        </is>
      </c>
      <c r="B157" s="60" t="inlineStr">
        <is>
          <t>PINTURA ASFALTICA IMPERMEABILIZANTE</t>
        </is>
      </c>
      <c r="C157" s="90" t="n"/>
      <c r="D157" s="90" t="n"/>
      <c r="E157" s="90" t="n"/>
      <c r="F157" s="90" t="n"/>
      <c r="G157" s="90" t="n"/>
      <c r="H157" s="90" t="n"/>
      <c r="I157" s="90" t="n"/>
      <c r="J157" s="90" t="n"/>
      <c r="K157" s="90" t="n"/>
      <c r="L157" s="91" t="n"/>
      <c r="M157" s="5" t="n">
        <v>696.3200000000001</v>
      </c>
    </row>
    <row r="158" ht="16.5" customHeight="1">
      <c r="A158" s="65" t="inlineStr">
        <is>
          <t>9.3.1</t>
        </is>
      </c>
      <c r="B158" s="66" t="inlineStr">
        <is>
          <t>09.12.01</t>
        </is>
      </c>
      <c r="C158" s="65" t="inlineStr">
        <is>
          <t>PINTURA COM TINTA ASFALTICA IMPERMEABILIZANTE DILUIDA EM SOLVENTE, PARA MATERIAIS CIMENTICIOS, METAL E MADEIRA</t>
        </is>
      </c>
      <c r="D158" s="66" t="inlineStr">
        <is>
          <t>SUDECAP</t>
        </is>
      </c>
      <c r="E158" s="66" t="inlineStr">
        <is>
          <t>M2</t>
        </is>
      </c>
      <c r="F158" s="67" t="n">
        <v>41.3</v>
      </c>
      <c r="G158" s="68" t="n">
        <v>8.43</v>
      </c>
      <c r="H158" s="68" t="n">
        <v>4.61</v>
      </c>
      <c r="I158" s="68" t="n">
        <v>0</v>
      </c>
      <c r="J158" s="68" t="n">
        <v>0</v>
      </c>
      <c r="K158" s="68" t="n">
        <v>3.82</v>
      </c>
      <c r="L158" s="68" t="n">
        <v>16.86</v>
      </c>
      <c r="M158" s="68" t="n">
        <v>696.3200000000001</v>
      </c>
    </row>
    <row r="159" ht="15" customHeight="1">
      <c r="A159" s="60" t="inlineStr">
        <is>
          <t>10</t>
        </is>
      </c>
      <c r="B159" s="60" t="inlineStr">
        <is>
          <t>INSTALAÇÕES HIDROSSANITÁRIAS</t>
        </is>
      </c>
      <c r="C159" s="90" t="n"/>
      <c r="D159" s="90" t="n"/>
      <c r="E159" s="90" t="n"/>
      <c r="F159" s="90" t="n"/>
      <c r="G159" s="90" t="n"/>
      <c r="H159" s="90" t="n"/>
      <c r="I159" s="90" t="n"/>
      <c r="J159" s="90" t="n"/>
      <c r="K159" s="90" t="n"/>
      <c r="L159" s="91" t="n"/>
      <c r="M159" s="5" t="n">
        <v>22923.11</v>
      </c>
    </row>
    <row r="160" ht="15" customHeight="1">
      <c r="A160" s="60" t="inlineStr">
        <is>
          <t>10.1</t>
        </is>
      </c>
      <c r="B160" s="60" t="inlineStr">
        <is>
          <t>TUBO PVC AGUA SOLDA CLASSE 15 INCLUSIVE CONEXOES</t>
        </is>
      </c>
      <c r="C160" s="90" t="n"/>
      <c r="D160" s="90" t="n"/>
      <c r="E160" s="90" t="n"/>
      <c r="F160" s="90" t="n"/>
      <c r="G160" s="90" t="n"/>
      <c r="H160" s="90" t="n"/>
      <c r="I160" s="90" t="n"/>
      <c r="J160" s="90" t="n"/>
      <c r="K160" s="90" t="n"/>
      <c r="L160" s="91" t="n"/>
      <c r="M160" s="5" t="n">
        <v>2607.26</v>
      </c>
    </row>
    <row r="161">
      <c r="A161" s="65" t="inlineStr">
        <is>
          <t>10.1.1</t>
        </is>
      </c>
      <c r="B161" s="66" t="inlineStr">
        <is>
          <t>10.03.01</t>
        </is>
      </c>
      <c r="C161" s="65" t="inlineStr">
        <is>
          <t>D=  20 MM (1/2")</t>
        </is>
      </c>
      <c r="D161" s="66" t="inlineStr">
        <is>
          <t>SUDECAP</t>
        </is>
      </c>
      <c r="E161" s="66" t="inlineStr">
        <is>
          <t>M</t>
        </is>
      </c>
      <c r="F161" s="67" t="n">
        <v>183.97</v>
      </c>
      <c r="G161" s="68" t="n">
        <v>2.88</v>
      </c>
      <c r="H161" s="68" t="n">
        <v>4.26</v>
      </c>
      <c r="I161" s="68" t="n">
        <v>0</v>
      </c>
      <c r="J161" s="68" t="n">
        <v>0</v>
      </c>
      <c r="K161" s="68" t="n">
        <v>2.09</v>
      </c>
      <c r="L161" s="68" t="n">
        <v>9.23</v>
      </c>
      <c r="M161" s="68" t="n">
        <v>1698.04</v>
      </c>
    </row>
    <row r="162">
      <c r="A162" s="65" t="inlineStr">
        <is>
          <t>10.1.2</t>
        </is>
      </c>
      <c r="B162" s="66" t="inlineStr">
        <is>
          <t>10.03.02</t>
        </is>
      </c>
      <c r="C162" s="65" t="inlineStr">
        <is>
          <t>D=  25 MM (3/4")</t>
        </is>
      </c>
      <c r="D162" s="66" t="inlineStr">
        <is>
          <t>SUDECAP</t>
        </is>
      </c>
      <c r="E162" s="66" t="inlineStr">
        <is>
          <t>M</t>
        </is>
      </c>
      <c r="F162" s="67" t="n">
        <v>38.86</v>
      </c>
      <c r="G162" s="68" t="n">
        <v>3.02</v>
      </c>
      <c r="H162" s="68" t="n">
        <v>5.86</v>
      </c>
      <c r="I162" s="68" t="n">
        <v>0</v>
      </c>
      <c r="J162" s="68" t="n">
        <v>0</v>
      </c>
      <c r="K162" s="68" t="n">
        <v>2.6</v>
      </c>
      <c r="L162" s="68" t="n">
        <v>11.48</v>
      </c>
      <c r="M162" s="68" t="n">
        <v>446.11</v>
      </c>
    </row>
    <row r="163">
      <c r="A163" s="65" t="inlineStr">
        <is>
          <t>10.1.3</t>
        </is>
      </c>
      <c r="B163" s="66" t="inlineStr">
        <is>
          <t>10.03.05</t>
        </is>
      </c>
      <c r="C163" s="65" t="inlineStr">
        <is>
          <t>D=  50 MM (1 1/2")</t>
        </is>
      </c>
      <c r="D163" s="66" t="inlineStr">
        <is>
          <t>SUDECAP</t>
        </is>
      </c>
      <c r="E163" s="66" t="inlineStr">
        <is>
          <t>M</t>
        </is>
      </c>
      <c r="F163" s="67" t="n">
        <v>8.140000000000001</v>
      </c>
      <c r="G163" s="68" t="n">
        <v>7.19</v>
      </c>
      <c r="H163" s="68" t="n">
        <v>19.17</v>
      </c>
      <c r="I163" s="68" t="n">
        <v>0</v>
      </c>
      <c r="J163" s="68" t="n">
        <v>0</v>
      </c>
      <c r="K163" s="68" t="n">
        <v>7.72</v>
      </c>
      <c r="L163" s="68" t="n">
        <v>34.08</v>
      </c>
      <c r="M163" s="68" t="n">
        <v>277.41</v>
      </c>
    </row>
    <row r="164">
      <c r="A164" s="65" t="inlineStr">
        <is>
          <t>10.1.4</t>
        </is>
      </c>
      <c r="B164" s="66" t="inlineStr">
        <is>
          <t>10.03.07</t>
        </is>
      </c>
      <c r="C164" s="65" t="inlineStr">
        <is>
          <t>D=  75 MM (2 1/2")</t>
        </is>
      </c>
      <c r="D164" s="66" t="inlineStr">
        <is>
          <t>SUDECAP</t>
        </is>
      </c>
      <c r="E164" s="66" t="inlineStr">
        <is>
          <t>M</t>
        </is>
      </c>
      <c r="F164" s="67" t="n">
        <v>2</v>
      </c>
      <c r="G164" s="68" t="n">
        <v>12.59</v>
      </c>
      <c r="H164" s="68" t="n">
        <v>59.24</v>
      </c>
      <c r="I164" s="68" t="n">
        <v>0</v>
      </c>
      <c r="J164" s="68" t="n">
        <v>0</v>
      </c>
      <c r="K164" s="68" t="n">
        <v>21.02</v>
      </c>
      <c r="L164" s="68" t="n">
        <v>92.84999999999999</v>
      </c>
      <c r="M164" s="68" t="n">
        <v>185.7</v>
      </c>
    </row>
    <row r="165" ht="15" customHeight="1">
      <c r="A165" s="60" t="inlineStr">
        <is>
          <t>10.2</t>
        </is>
      </c>
      <c r="B165" s="60" t="inlineStr">
        <is>
          <t>TUBO PVC ESGOTO, PB, VIROLA E ANEL, INCL. CONEXOES</t>
        </is>
      </c>
      <c r="C165" s="90" t="n"/>
      <c r="D165" s="90" t="n"/>
      <c r="E165" s="90" t="n"/>
      <c r="F165" s="90" t="n"/>
      <c r="G165" s="90" t="n"/>
      <c r="H165" s="90" t="n"/>
      <c r="I165" s="90" t="n"/>
      <c r="J165" s="90" t="n"/>
      <c r="K165" s="90" t="n"/>
      <c r="L165" s="91" t="n"/>
      <c r="M165" s="5" t="n">
        <v>1988.47</v>
      </c>
    </row>
    <row r="166">
      <c r="A166" s="65" t="inlineStr">
        <is>
          <t>10.2.1</t>
        </is>
      </c>
      <c r="B166" s="66" t="inlineStr">
        <is>
          <t>10.10.02</t>
        </is>
      </c>
      <c r="C166" s="65" t="inlineStr">
        <is>
          <t>D=  50 MM</t>
        </is>
      </c>
      <c r="D166" s="66" t="inlineStr">
        <is>
          <t>SUDECAP</t>
        </is>
      </c>
      <c r="E166" s="66" t="inlineStr">
        <is>
          <t>M</t>
        </is>
      </c>
      <c r="F166" s="67" t="n">
        <v>8.199999999999999</v>
      </c>
      <c r="G166" s="68" t="n">
        <v>10.22</v>
      </c>
      <c r="H166" s="68" t="n">
        <v>13.4</v>
      </c>
      <c r="I166" s="68" t="n">
        <v>0</v>
      </c>
      <c r="J166" s="68" t="n">
        <v>0</v>
      </c>
      <c r="K166" s="68" t="n">
        <v>6.91</v>
      </c>
      <c r="L166" s="68" t="n">
        <v>30.53</v>
      </c>
      <c r="M166" s="68" t="n">
        <v>250.35</v>
      </c>
    </row>
    <row r="167">
      <c r="A167" s="65" t="inlineStr">
        <is>
          <t>10.2.2</t>
        </is>
      </c>
      <c r="B167" s="66" t="inlineStr">
        <is>
          <t>10.10.04</t>
        </is>
      </c>
      <c r="C167" s="65" t="inlineStr">
        <is>
          <t>D= 100 MM</t>
        </is>
      </c>
      <c r="D167" s="66" t="inlineStr">
        <is>
          <t>SUDECAP</t>
        </is>
      </c>
      <c r="E167" s="66" t="inlineStr">
        <is>
          <t>M</t>
        </is>
      </c>
      <c r="F167" s="67" t="n">
        <v>39.05</v>
      </c>
      <c r="G167" s="68" t="n">
        <v>12.59</v>
      </c>
      <c r="H167" s="68" t="n">
        <v>21.84</v>
      </c>
      <c r="I167" s="68" t="n">
        <v>0</v>
      </c>
      <c r="J167" s="68" t="n">
        <v>0</v>
      </c>
      <c r="K167" s="68" t="n">
        <v>10.08</v>
      </c>
      <c r="L167" s="68" t="n">
        <v>44.51</v>
      </c>
      <c r="M167" s="68" t="n">
        <v>1738.12</v>
      </c>
    </row>
    <row r="168" ht="15" customHeight="1">
      <c r="A168" s="60" t="inlineStr">
        <is>
          <t>10.3</t>
        </is>
      </c>
      <c r="B168" s="60" t="inlineStr">
        <is>
          <t>TUBO PVC ESGOTO PONTA/BOLSA, SOLDA, INCL.CONEXOES</t>
        </is>
      </c>
      <c r="C168" s="90" t="n"/>
      <c r="D168" s="90" t="n"/>
      <c r="E168" s="90" t="n"/>
      <c r="F168" s="90" t="n"/>
      <c r="G168" s="90" t="n"/>
      <c r="H168" s="90" t="n"/>
      <c r="I168" s="90" t="n"/>
      <c r="J168" s="90" t="n"/>
      <c r="K168" s="90" t="n"/>
      <c r="L168" s="91" t="n"/>
      <c r="M168" s="5" t="n">
        <v>84.09999999999999</v>
      </c>
    </row>
    <row r="169">
      <c r="A169" s="65" t="inlineStr">
        <is>
          <t>10.3.1</t>
        </is>
      </c>
      <c r="B169" s="66" t="inlineStr">
        <is>
          <t>10.12.01</t>
        </is>
      </c>
      <c r="C169" s="65" t="inlineStr">
        <is>
          <t>D=  40 MM</t>
        </is>
      </c>
      <c r="D169" s="66" t="inlineStr">
        <is>
          <t>SUDECAP</t>
        </is>
      </c>
      <c r="E169" s="66" t="inlineStr">
        <is>
          <t>M</t>
        </is>
      </c>
      <c r="F169" s="67" t="n">
        <v>5.36</v>
      </c>
      <c r="G169" s="68" t="n">
        <v>7.19</v>
      </c>
      <c r="H169" s="68" t="n">
        <v>4.95</v>
      </c>
      <c r="I169" s="68" t="n">
        <v>0</v>
      </c>
      <c r="J169" s="68" t="n">
        <v>0</v>
      </c>
      <c r="K169" s="68" t="n">
        <v>3.55</v>
      </c>
      <c r="L169" s="68" t="n">
        <v>15.69</v>
      </c>
      <c r="M169" s="68" t="n">
        <v>84.09999999999999</v>
      </c>
    </row>
    <row r="170" ht="15" customHeight="1">
      <c r="A170" s="60" t="inlineStr">
        <is>
          <t>10.4</t>
        </is>
      </c>
      <c r="B170" s="60" t="inlineStr">
        <is>
          <t>CONEXOES</t>
        </is>
      </c>
      <c r="C170" s="90" t="n"/>
      <c r="D170" s="90" t="n"/>
      <c r="E170" s="90" t="n"/>
      <c r="F170" s="90" t="n"/>
      <c r="G170" s="90" t="n"/>
      <c r="H170" s="90" t="n"/>
      <c r="I170" s="90" t="n"/>
      <c r="J170" s="90" t="n"/>
      <c r="K170" s="90" t="n"/>
      <c r="L170" s="91" t="n"/>
      <c r="M170" s="5" t="n">
        <v>325.1</v>
      </c>
    </row>
    <row r="171">
      <c r="A171" s="65" t="inlineStr">
        <is>
          <t>10.4.1</t>
        </is>
      </c>
      <c r="B171" s="66" t="inlineStr">
        <is>
          <t>10.18.01</t>
        </is>
      </c>
      <c r="C171" s="65" t="inlineStr">
        <is>
          <t>ADAPTADOR PVC ROSCA E FLANGE P/ CX.D'AGUA D= 1/2"</t>
        </is>
      </c>
      <c r="D171" s="66" t="inlineStr">
        <is>
          <t>SUDECAP</t>
        </is>
      </c>
      <c r="E171" s="66" t="inlineStr">
        <is>
          <t>UN</t>
        </is>
      </c>
      <c r="F171" s="67" t="n">
        <v>1</v>
      </c>
      <c r="G171" s="68" t="n">
        <v>6.11</v>
      </c>
      <c r="H171" s="68" t="n">
        <v>12.34</v>
      </c>
      <c r="I171" s="68" t="n">
        <v>0</v>
      </c>
      <c r="J171" s="68" t="n">
        <v>0</v>
      </c>
      <c r="K171" s="68" t="n">
        <v>5.4</v>
      </c>
      <c r="L171" s="68" t="n">
        <v>23.85</v>
      </c>
      <c r="M171" s="68" t="n">
        <v>23.85</v>
      </c>
    </row>
    <row r="172">
      <c r="A172" s="65" t="inlineStr">
        <is>
          <t>10.4.2</t>
        </is>
      </c>
      <c r="B172" s="66" t="inlineStr">
        <is>
          <t>10.18.08</t>
        </is>
      </c>
      <c r="C172" s="65" t="inlineStr">
        <is>
          <t>ADAPTADOR PVC ROSCA E FLANGE P/ CX D'AGUA D=2 1/2"</t>
        </is>
      </c>
      <c r="D172" s="66" t="inlineStr">
        <is>
          <t>SUDECAP</t>
        </is>
      </c>
      <c r="E172" s="66" t="inlineStr">
        <is>
          <t>UN</t>
        </is>
      </c>
      <c r="F172" s="67" t="n">
        <v>1</v>
      </c>
      <c r="G172" s="68" t="n">
        <v>12.59</v>
      </c>
      <c r="H172" s="68" t="n">
        <v>220.45</v>
      </c>
      <c r="I172" s="68" t="n">
        <v>0</v>
      </c>
      <c r="J172" s="68" t="n">
        <v>0</v>
      </c>
      <c r="K172" s="68" t="n">
        <v>68.20999999999999</v>
      </c>
      <c r="L172" s="68" t="n">
        <v>301.25</v>
      </c>
      <c r="M172" s="68" t="n">
        <v>301.25</v>
      </c>
    </row>
    <row r="173" ht="15" customHeight="1">
      <c r="A173" s="60" t="inlineStr">
        <is>
          <t>10.5</t>
        </is>
      </c>
      <c r="B173" s="60" t="inlineStr">
        <is>
          <t>REGISTRO DE GAVETA</t>
        </is>
      </c>
      <c r="C173" s="90" t="n"/>
      <c r="D173" s="90" t="n"/>
      <c r="E173" s="90" t="n"/>
      <c r="F173" s="90" t="n"/>
      <c r="G173" s="90" t="n"/>
      <c r="H173" s="90" t="n"/>
      <c r="I173" s="90" t="n"/>
      <c r="J173" s="90" t="n"/>
      <c r="K173" s="90" t="n"/>
      <c r="L173" s="91" t="n"/>
      <c r="M173" s="5" t="n">
        <v>1278.65</v>
      </c>
    </row>
    <row r="174">
      <c r="A174" s="65" t="inlineStr">
        <is>
          <t>10.5.1</t>
        </is>
      </c>
      <c r="B174" s="66" t="inlineStr">
        <is>
          <t>10.22.01</t>
        </is>
      </c>
      <c r="C174" s="65" t="inlineStr">
        <is>
          <t>REGISTRO GAVETA BRUTO 1510-B 1/2"FABRIMAR /EQUIVALENTE</t>
        </is>
      </c>
      <c r="D174" s="66" t="inlineStr">
        <is>
          <t>SUDECAP</t>
        </is>
      </c>
      <c r="E174" s="66" t="inlineStr">
        <is>
          <t>UN</t>
        </is>
      </c>
      <c r="F174" s="67" t="n">
        <v>5</v>
      </c>
      <c r="G174" s="68" t="n">
        <v>21.58</v>
      </c>
      <c r="H174" s="68" t="n">
        <v>40.03</v>
      </c>
      <c r="I174" s="68" t="n">
        <v>0</v>
      </c>
      <c r="J174" s="68" t="n">
        <v>0</v>
      </c>
      <c r="K174" s="68" t="n">
        <v>18.03</v>
      </c>
      <c r="L174" s="68" t="n">
        <v>79.64</v>
      </c>
      <c r="M174" s="68" t="n">
        <v>398.2</v>
      </c>
    </row>
    <row r="175">
      <c r="A175" s="65" t="inlineStr">
        <is>
          <t>10.5.2</t>
        </is>
      </c>
      <c r="B175" s="66" t="inlineStr">
        <is>
          <t>10.22.05</t>
        </is>
      </c>
      <c r="C175" s="65" t="inlineStr">
        <is>
          <t>REGISTRO GAVETA BRUTO 1510-B 1 1/2" FABRIMAR/ EQUIVALENTE</t>
        </is>
      </c>
      <c r="D175" s="66" t="inlineStr">
        <is>
          <t>SUDECAP</t>
        </is>
      </c>
      <c r="E175" s="66" t="inlineStr">
        <is>
          <t>UN</t>
        </is>
      </c>
      <c r="F175" s="67" t="n">
        <v>1</v>
      </c>
      <c r="G175" s="68" t="n">
        <v>34.18</v>
      </c>
      <c r="H175" s="68" t="n">
        <v>95.45999999999999</v>
      </c>
      <c r="I175" s="68" t="n">
        <v>0</v>
      </c>
      <c r="J175" s="68" t="n">
        <v>0</v>
      </c>
      <c r="K175" s="68" t="n">
        <v>37.95</v>
      </c>
      <c r="L175" s="68" t="n">
        <v>167.59</v>
      </c>
      <c r="M175" s="68" t="n">
        <v>167.59</v>
      </c>
    </row>
    <row r="176">
      <c r="A176" s="65" t="inlineStr">
        <is>
          <t>10.5.3</t>
        </is>
      </c>
      <c r="B176" s="66" t="inlineStr">
        <is>
          <t>10.22.07</t>
        </is>
      </c>
      <c r="C176" s="65" t="inlineStr">
        <is>
          <t>REGISTRO GAVETA BRUTO 1502 2 1/2" DECA / EQUIVALENTE</t>
        </is>
      </c>
      <c r="D176" s="66" t="inlineStr">
        <is>
          <t>SUDECAP</t>
        </is>
      </c>
      <c r="E176" s="66" t="inlineStr">
        <is>
          <t>UN</t>
        </is>
      </c>
      <c r="F176" s="67" t="n">
        <v>1</v>
      </c>
      <c r="G176" s="68" t="n">
        <v>34.18</v>
      </c>
      <c r="H176" s="68" t="n">
        <v>388.47</v>
      </c>
      <c r="I176" s="68" t="n">
        <v>0</v>
      </c>
      <c r="J176" s="68" t="n">
        <v>0</v>
      </c>
      <c r="K176" s="68" t="n">
        <v>123.71</v>
      </c>
      <c r="L176" s="68" t="n">
        <v>546.36</v>
      </c>
      <c r="M176" s="68" t="n">
        <v>546.36</v>
      </c>
    </row>
    <row r="177">
      <c r="A177" s="65" t="inlineStr">
        <is>
          <t>10.5.4</t>
        </is>
      </c>
      <c r="B177" s="66" t="inlineStr">
        <is>
          <t>10.22.45</t>
        </is>
      </c>
      <c r="C177" s="65" t="inlineStr">
        <is>
          <t>COM CANOPLA C-1509 DL, D=1 1/2"FABRIMAR OU EQUIVALENTE</t>
        </is>
      </c>
      <c r="D177" s="66" t="inlineStr">
        <is>
          <t>SUDECAP</t>
        </is>
      </c>
      <c r="E177" s="66" t="inlineStr">
        <is>
          <t>UN</t>
        </is>
      </c>
      <c r="F177" s="67" t="n">
        <v>1</v>
      </c>
      <c r="G177" s="68" t="n">
        <v>23.39</v>
      </c>
      <c r="H177" s="68" t="n">
        <v>105.41</v>
      </c>
      <c r="I177" s="68" t="n">
        <v>0</v>
      </c>
      <c r="J177" s="68" t="n">
        <v>0</v>
      </c>
      <c r="K177" s="68" t="n">
        <v>37.7</v>
      </c>
      <c r="L177" s="68" t="n">
        <v>166.5</v>
      </c>
      <c r="M177" s="68" t="n">
        <v>166.5</v>
      </c>
    </row>
    <row r="178" ht="15" customHeight="1">
      <c r="A178" s="60" t="inlineStr">
        <is>
          <t>10.6</t>
        </is>
      </c>
      <c r="B178" s="60" t="inlineStr">
        <is>
          <t>TORNEIRA</t>
        </is>
      </c>
      <c r="C178" s="90" t="n"/>
      <c r="D178" s="90" t="n"/>
      <c r="E178" s="90" t="n"/>
      <c r="F178" s="90" t="n"/>
      <c r="G178" s="90" t="n"/>
      <c r="H178" s="90" t="n"/>
      <c r="I178" s="90" t="n"/>
      <c r="J178" s="90" t="n"/>
      <c r="K178" s="90" t="n"/>
      <c r="L178" s="91" t="n"/>
      <c r="M178" s="5" t="n">
        <v>378.18</v>
      </c>
    </row>
    <row r="179">
      <c r="A179" s="65" t="inlineStr">
        <is>
          <t>10.6.1</t>
        </is>
      </c>
      <c r="B179" s="66" t="inlineStr">
        <is>
          <t>10.24.05</t>
        </is>
      </c>
      <c r="C179" s="65" t="inlineStr">
        <is>
          <t>P/PIA PAREDE SAIDA LATERAL 1168-DL FABRIMAR/EQUIVALENTE</t>
        </is>
      </c>
      <c r="D179" s="66" t="inlineStr">
        <is>
          <t>SUDECAP</t>
        </is>
      </c>
      <c r="E179" s="66" t="inlineStr">
        <is>
          <t>UN</t>
        </is>
      </c>
      <c r="F179" s="67" t="n">
        <v>1</v>
      </c>
      <c r="G179" s="68" t="n">
        <v>11.87</v>
      </c>
      <c r="H179" s="68" t="n">
        <v>74.25</v>
      </c>
      <c r="I179" s="68" t="n">
        <v>0</v>
      </c>
      <c r="J179" s="68" t="n">
        <v>0</v>
      </c>
      <c r="K179" s="68" t="n">
        <v>25.21</v>
      </c>
      <c r="L179" s="68" t="n">
        <v>111.33</v>
      </c>
      <c r="M179" s="68" t="n">
        <v>111.33</v>
      </c>
    </row>
    <row r="180">
      <c r="A180" s="65" t="inlineStr">
        <is>
          <t>10.6.2</t>
        </is>
      </c>
      <c r="B180" s="66" t="inlineStr">
        <is>
          <t>10.24.12</t>
        </is>
      </c>
      <c r="C180" s="65" t="inlineStr">
        <is>
          <t>P/TANQUE 1153-MY FABRIMAR/EQUIVALENTE</t>
        </is>
      </c>
      <c r="D180" s="66" t="inlineStr">
        <is>
          <t>SUDECAP</t>
        </is>
      </c>
      <c r="E180" s="66" t="inlineStr">
        <is>
          <t>UN</t>
        </is>
      </c>
      <c r="F180" s="67" t="n">
        <v>1</v>
      </c>
      <c r="G180" s="68" t="n">
        <v>11.87</v>
      </c>
      <c r="H180" s="68" t="n">
        <v>56.66</v>
      </c>
      <c r="I180" s="68" t="n">
        <v>0</v>
      </c>
      <c r="J180" s="68" t="n">
        <v>0</v>
      </c>
      <c r="K180" s="68" t="n">
        <v>20.06</v>
      </c>
      <c r="L180" s="68" t="n">
        <v>88.59</v>
      </c>
      <c r="M180" s="68" t="n">
        <v>88.59</v>
      </c>
    </row>
    <row r="181">
      <c r="A181" s="65" t="inlineStr">
        <is>
          <t>10.6.3</t>
        </is>
      </c>
      <c r="B181" s="66" t="inlineStr">
        <is>
          <t>10.24.21</t>
        </is>
      </c>
      <c r="C181" s="65" t="inlineStr">
        <is>
          <t>TONEIRA P/ LAVATORIO REF.1193 LINHA PERTUTTI DOCOL OU EQUIVALENTE</t>
        </is>
      </c>
      <c r="D181" s="66" t="inlineStr">
        <is>
          <t>SUDECAP</t>
        </is>
      </c>
      <c r="E181" s="66" t="inlineStr">
        <is>
          <t>UN</t>
        </is>
      </c>
      <c r="F181" s="67" t="n">
        <v>1</v>
      </c>
      <c r="G181" s="68" t="n">
        <v>11.87</v>
      </c>
      <c r="H181" s="68" t="n">
        <v>126.03</v>
      </c>
      <c r="I181" s="68" t="n">
        <v>0</v>
      </c>
      <c r="J181" s="68" t="n">
        <v>0</v>
      </c>
      <c r="K181" s="68" t="n">
        <v>40.36</v>
      </c>
      <c r="L181" s="68" t="n">
        <v>178.26</v>
      </c>
      <c r="M181" s="68" t="n">
        <v>178.26</v>
      </c>
    </row>
    <row r="182" ht="15" customHeight="1">
      <c r="A182" s="60" t="inlineStr">
        <is>
          <t>10.7</t>
        </is>
      </c>
      <c r="B182" s="60" t="inlineStr">
        <is>
          <t>VALVULA</t>
        </is>
      </c>
      <c r="C182" s="90" t="n"/>
      <c r="D182" s="90" t="n"/>
      <c r="E182" s="90" t="n"/>
      <c r="F182" s="90" t="n"/>
      <c r="G182" s="90" t="n"/>
      <c r="H182" s="90" t="n"/>
      <c r="I182" s="90" t="n"/>
      <c r="J182" s="90" t="n"/>
      <c r="K182" s="90" t="n"/>
      <c r="L182" s="91" t="n"/>
      <c r="M182" s="5" t="n">
        <v>1368.3</v>
      </c>
    </row>
    <row r="183">
      <c r="A183" s="65" t="inlineStr">
        <is>
          <t>10.7.1</t>
        </is>
      </c>
      <c r="B183" s="66" t="inlineStr">
        <is>
          <t>10.25.22</t>
        </is>
      </c>
      <c r="C183" s="65" t="inlineStr">
        <is>
          <t>VAL.DESCARGA E ACAB.BENEFIT DOCOL PNE OU EQUIVALENTE</t>
        </is>
      </c>
      <c r="D183" s="66" t="inlineStr">
        <is>
          <t>SUDECAP</t>
        </is>
      </c>
      <c r="E183" s="66" t="inlineStr">
        <is>
          <t>UN</t>
        </is>
      </c>
      <c r="F183" s="67" t="n">
        <v>1</v>
      </c>
      <c r="G183" s="68" t="n">
        <v>71.94</v>
      </c>
      <c r="H183" s="68" t="n">
        <v>582.25</v>
      </c>
      <c r="I183" s="68" t="n">
        <v>0</v>
      </c>
      <c r="J183" s="68" t="n">
        <v>0</v>
      </c>
      <c r="K183" s="68" t="n">
        <v>191.48</v>
      </c>
      <c r="L183" s="68" t="n">
        <v>845.67</v>
      </c>
      <c r="M183" s="68" t="n">
        <v>845.67</v>
      </c>
    </row>
    <row r="184">
      <c r="A184" s="65" t="inlineStr">
        <is>
          <t>10.7.2</t>
        </is>
      </c>
      <c r="B184" s="66" t="inlineStr">
        <is>
          <t>10.25.26</t>
        </is>
      </c>
      <c r="C184" s="65" t="inlineStr">
        <is>
          <t>VALV. DESCARGA E ACAB. ANTIVANDALISMO 1 1/2" DOCOL OU EQUIVALENTE</t>
        </is>
      </c>
      <c r="D184" s="66" t="inlineStr">
        <is>
          <t>SUDECAP</t>
        </is>
      </c>
      <c r="E184" s="66" t="inlineStr">
        <is>
          <t>UN</t>
        </is>
      </c>
      <c r="F184" s="67" t="n">
        <v>1</v>
      </c>
      <c r="G184" s="68" t="n">
        <v>71.94</v>
      </c>
      <c r="H184" s="68" t="n">
        <v>332.35</v>
      </c>
      <c r="I184" s="68" t="n">
        <v>0</v>
      </c>
      <c r="J184" s="68" t="n">
        <v>0</v>
      </c>
      <c r="K184" s="68" t="n">
        <v>118.34</v>
      </c>
      <c r="L184" s="68" t="n">
        <v>522.63</v>
      </c>
      <c r="M184" s="68" t="n">
        <v>522.63</v>
      </c>
    </row>
    <row r="185" ht="15" customHeight="1">
      <c r="A185" s="60" t="inlineStr">
        <is>
          <t>10.8</t>
        </is>
      </c>
      <c r="B185" s="60" t="inlineStr">
        <is>
          <t>CHUVEIRO, LIGAÇAO E SIFAO</t>
        </is>
      </c>
      <c r="C185" s="90" t="n"/>
      <c r="D185" s="90" t="n"/>
      <c r="E185" s="90" t="n"/>
      <c r="F185" s="90" t="n"/>
      <c r="G185" s="90" t="n"/>
      <c r="H185" s="90" t="n"/>
      <c r="I185" s="90" t="n"/>
      <c r="J185" s="90" t="n"/>
      <c r="K185" s="90" t="n"/>
      <c r="L185" s="91" t="n"/>
      <c r="M185" s="5" t="n">
        <v>881.26</v>
      </c>
    </row>
    <row r="186">
      <c r="A186" s="65" t="inlineStr">
        <is>
          <t>10.8.1</t>
        </is>
      </c>
      <c r="B186" s="66" t="inlineStr">
        <is>
          <t>10.27.03</t>
        </is>
      </c>
      <c r="C186" s="65" t="inlineStr">
        <is>
          <t>BRACO P/ CHUVEIRO PVC 1/2" X 40 CM LORENZETTI/EQUIVALENTE</t>
        </is>
      </c>
      <c r="D186" s="66" t="inlineStr">
        <is>
          <t>SUDECAP</t>
        </is>
      </c>
      <c r="E186" s="66" t="inlineStr">
        <is>
          <t>UN</t>
        </is>
      </c>
      <c r="F186" s="67" t="n">
        <v>1</v>
      </c>
      <c r="G186" s="68" t="n">
        <v>11.87</v>
      </c>
      <c r="H186" s="68" t="n">
        <v>24.03</v>
      </c>
      <c r="I186" s="68" t="n">
        <v>0</v>
      </c>
      <c r="J186" s="68" t="n">
        <v>0</v>
      </c>
      <c r="K186" s="68" t="n">
        <v>10.51</v>
      </c>
      <c r="L186" s="68" t="n">
        <v>46.41</v>
      </c>
      <c r="M186" s="68" t="n">
        <v>46.41</v>
      </c>
    </row>
    <row r="187">
      <c r="A187" s="65" t="inlineStr">
        <is>
          <t>10.8.2</t>
        </is>
      </c>
      <c r="B187" s="66" t="inlineStr">
        <is>
          <t>10.27.15</t>
        </is>
      </c>
      <c r="C187" s="65" t="inlineStr">
        <is>
          <t>CHUVEIRO ELETRICO CROMADO  D= 1/2"  LORENZETTI/EQUIVALENTE</t>
        </is>
      </c>
      <c r="D187" s="66" t="inlineStr">
        <is>
          <t>SUDECAP</t>
        </is>
      </c>
      <c r="E187" s="66" t="inlineStr">
        <is>
          <t>UN</t>
        </is>
      </c>
      <c r="F187" s="67" t="n">
        <v>1</v>
      </c>
      <c r="G187" s="68" t="n">
        <v>17.99</v>
      </c>
      <c r="H187" s="68" t="n">
        <v>209.9</v>
      </c>
      <c r="I187" s="68" t="n">
        <v>0</v>
      </c>
      <c r="J187" s="68" t="n">
        <v>0</v>
      </c>
      <c r="K187" s="68" t="n">
        <v>66.7</v>
      </c>
      <c r="L187" s="68" t="n">
        <v>294.59</v>
      </c>
      <c r="M187" s="68" t="n">
        <v>294.59</v>
      </c>
    </row>
    <row r="188">
      <c r="A188" s="65" t="inlineStr">
        <is>
          <t>10.8.3</t>
        </is>
      </c>
      <c r="B188" s="66" t="inlineStr">
        <is>
          <t>10.27.23</t>
        </is>
      </c>
      <c r="C188" s="65" t="inlineStr">
        <is>
          <t>DUCHINHA ACQUA-JET  C-2195 DL         FABRIMAR/EQUIVALENTE</t>
        </is>
      </c>
      <c r="D188" s="66" t="inlineStr">
        <is>
          <t>SUDECAP</t>
        </is>
      </c>
      <c r="E188" s="66" t="inlineStr">
        <is>
          <t>UN</t>
        </is>
      </c>
      <c r="F188" s="67" t="n">
        <v>1</v>
      </c>
      <c r="G188" s="68" t="n">
        <v>17.99</v>
      </c>
      <c r="H188" s="68" t="n">
        <v>147.9</v>
      </c>
      <c r="I188" s="68" t="n">
        <v>0</v>
      </c>
      <c r="J188" s="68" t="n">
        <v>0</v>
      </c>
      <c r="K188" s="68" t="n">
        <v>48.56</v>
      </c>
      <c r="L188" s="68" t="n">
        <v>214.45</v>
      </c>
      <c r="M188" s="68" t="n">
        <v>214.45</v>
      </c>
    </row>
    <row r="189">
      <c r="A189" s="65" t="inlineStr">
        <is>
          <t>10.8.4</t>
        </is>
      </c>
      <c r="B189" s="66" t="inlineStr">
        <is>
          <t>10.27.31</t>
        </is>
      </c>
      <c r="C189" s="65" t="inlineStr">
        <is>
          <t>LIGAÇAO FLEXIVEL 1/2"X0,40M 4607-40 MXF FABRIMAR OU EQUIVALENTE</t>
        </is>
      </c>
      <c r="D189" s="66" t="inlineStr">
        <is>
          <t>SUDECAP</t>
        </is>
      </c>
      <c r="E189" s="66" t="inlineStr">
        <is>
          <t>UN</t>
        </is>
      </c>
      <c r="F189" s="67" t="n">
        <v>1</v>
      </c>
      <c r="G189" s="68" t="n">
        <v>17.99</v>
      </c>
      <c r="H189" s="68" t="n">
        <v>28.94</v>
      </c>
      <c r="I189" s="68" t="n">
        <v>0</v>
      </c>
      <c r="J189" s="68" t="n">
        <v>0</v>
      </c>
      <c r="K189" s="68" t="n">
        <v>13.74</v>
      </c>
      <c r="L189" s="68" t="n">
        <v>60.67</v>
      </c>
      <c r="M189" s="68" t="n">
        <v>60.67</v>
      </c>
    </row>
    <row r="190">
      <c r="A190" s="65" t="inlineStr">
        <is>
          <t>10.8.5</t>
        </is>
      </c>
      <c r="B190" s="66" t="inlineStr">
        <is>
          <t>10.27.51</t>
        </is>
      </c>
      <c r="C190" s="65" t="inlineStr">
        <is>
          <t>TUBO LIGAÇAO AGUA-VASO METAL CROM. C/ SOBRECANOPLA</t>
        </is>
      </c>
      <c r="D190" s="66" t="inlineStr">
        <is>
          <t>SUDECAP</t>
        </is>
      </c>
      <c r="E190" s="66" t="inlineStr">
        <is>
          <t>UN</t>
        </is>
      </c>
      <c r="F190" s="67" t="n">
        <v>1</v>
      </c>
      <c r="G190" s="68" t="n">
        <v>12.59</v>
      </c>
      <c r="H190" s="68" t="n">
        <v>20.9</v>
      </c>
      <c r="I190" s="68" t="n">
        <v>0</v>
      </c>
      <c r="J190" s="68" t="n">
        <v>0</v>
      </c>
      <c r="K190" s="68" t="n">
        <v>9.800000000000001</v>
      </c>
      <c r="L190" s="68" t="n">
        <v>43.29</v>
      </c>
      <c r="M190" s="68" t="n">
        <v>43.29</v>
      </c>
    </row>
    <row r="191">
      <c r="A191" s="65" t="inlineStr">
        <is>
          <t>10.8.6</t>
        </is>
      </c>
      <c r="B191" s="66" t="inlineStr">
        <is>
          <t>10.27.55</t>
        </is>
      </c>
      <c r="C191" s="65" t="inlineStr">
        <is>
          <t>BOLSA DE BORRACHA 340  D= 1 1/2"</t>
        </is>
      </c>
      <c r="D191" s="66" t="inlineStr">
        <is>
          <t>SUDECAP</t>
        </is>
      </c>
      <c r="E191" s="66" t="inlineStr">
        <is>
          <t>UN</t>
        </is>
      </c>
      <c r="F191" s="67" t="n">
        <v>1</v>
      </c>
      <c r="G191" s="68" t="n">
        <v>6.11</v>
      </c>
      <c r="H191" s="68" t="n">
        <v>6.99</v>
      </c>
      <c r="I191" s="68" t="n">
        <v>0</v>
      </c>
      <c r="J191" s="68" t="n">
        <v>0</v>
      </c>
      <c r="K191" s="68" t="n">
        <v>3.83</v>
      </c>
      <c r="L191" s="68" t="n">
        <v>16.93</v>
      </c>
      <c r="M191" s="68" t="n">
        <v>16.93</v>
      </c>
    </row>
    <row r="192">
      <c r="A192" s="65" t="inlineStr">
        <is>
          <t>10.8.7</t>
        </is>
      </c>
      <c r="B192" s="66" t="inlineStr">
        <is>
          <t>10.27.63</t>
        </is>
      </c>
      <c r="C192" s="65" t="inlineStr">
        <is>
          <t>SIFAO PIA COPO REGULAVEL 1 1/2" X 1 1/2" SIGMA/EQUIVALENTE</t>
        </is>
      </c>
      <c r="D192" s="66" t="inlineStr">
        <is>
          <t>SUDECAP</t>
        </is>
      </c>
      <c r="E192" s="66" t="inlineStr">
        <is>
          <t>UN</t>
        </is>
      </c>
      <c r="F192" s="67" t="n">
        <v>1</v>
      </c>
      <c r="G192" s="68" t="n">
        <v>17.99</v>
      </c>
      <c r="H192" s="68" t="n">
        <v>140.53</v>
      </c>
      <c r="I192" s="68" t="n">
        <v>0</v>
      </c>
      <c r="J192" s="68" t="n">
        <v>0</v>
      </c>
      <c r="K192" s="68" t="n">
        <v>46.4</v>
      </c>
      <c r="L192" s="68" t="n">
        <v>204.92</v>
      </c>
      <c r="M192" s="68" t="n">
        <v>204.92</v>
      </c>
    </row>
    <row r="193" ht="15" customHeight="1">
      <c r="A193" s="60" t="inlineStr">
        <is>
          <t>10.9</t>
        </is>
      </c>
      <c r="B193" s="60" t="inlineStr">
        <is>
          <t>LIGACAO DE AGUA</t>
        </is>
      </c>
      <c r="C193" s="90" t="n"/>
      <c r="D193" s="90" t="n"/>
      <c r="E193" s="90" t="n"/>
      <c r="F193" s="90" t="n"/>
      <c r="G193" s="90" t="n"/>
      <c r="H193" s="90" t="n"/>
      <c r="I193" s="90" t="n"/>
      <c r="J193" s="90" t="n"/>
      <c r="K193" s="90" t="n"/>
      <c r="L193" s="91" t="n"/>
      <c r="M193" s="5" t="n">
        <v>212.21</v>
      </c>
    </row>
    <row r="194">
      <c r="A194" s="65" t="inlineStr">
        <is>
          <t>10.9.1</t>
        </is>
      </c>
      <c r="B194" s="66" t="inlineStr">
        <is>
          <t>10.29.01</t>
        </is>
      </c>
      <c r="C194" s="65" t="inlineStr">
        <is>
          <t>KIT CAVALETE METAL COM REGISTRO 1/2" COPASA</t>
        </is>
      </c>
      <c r="D194" s="66" t="inlineStr">
        <is>
          <t>SUDECAP</t>
        </is>
      </c>
      <c r="E194" s="66" t="inlineStr">
        <is>
          <t>UN</t>
        </is>
      </c>
      <c r="F194" s="67" t="n">
        <v>1</v>
      </c>
      <c r="G194" s="68" t="n">
        <v>25.44</v>
      </c>
      <c r="H194" s="68" t="n">
        <v>138.72</v>
      </c>
      <c r="I194" s="68" t="n">
        <v>0</v>
      </c>
      <c r="J194" s="68" t="n">
        <v>0</v>
      </c>
      <c r="K194" s="68" t="n">
        <v>48.05</v>
      </c>
      <c r="L194" s="68" t="n">
        <v>212.21</v>
      </c>
      <c r="M194" s="68" t="n">
        <v>212.21</v>
      </c>
    </row>
    <row r="195" ht="15" customHeight="1">
      <c r="A195" s="60" t="inlineStr">
        <is>
          <t>10.10</t>
        </is>
      </c>
      <c r="B195" s="60" t="inlineStr">
        <is>
          <t>ACESSORIO DE FIXAÇAO</t>
        </is>
      </c>
      <c r="C195" s="90" t="n"/>
      <c r="D195" s="90" t="n"/>
      <c r="E195" s="90" t="n"/>
      <c r="F195" s="90" t="n"/>
      <c r="G195" s="90" t="n"/>
      <c r="H195" s="90" t="n"/>
      <c r="I195" s="90" t="n"/>
      <c r="J195" s="90" t="n"/>
      <c r="K195" s="90" t="n"/>
      <c r="L195" s="91" t="n"/>
      <c r="M195" s="5" t="n">
        <v>21.98</v>
      </c>
    </row>
    <row r="196">
      <c r="A196" s="65" t="inlineStr">
        <is>
          <t>10.10.1</t>
        </is>
      </c>
      <c r="B196" s="66" t="inlineStr">
        <is>
          <t>10.30.01</t>
        </is>
      </c>
      <c r="C196" s="65" t="inlineStr">
        <is>
          <t>PARAFUSO CASTELO COM BUCHA N.8 E ARRUELA</t>
        </is>
      </c>
      <c r="D196" s="66" t="inlineStr">
        <is>
          <t>SUDECAP</t>
        </is>
      </c>
      <c r="E196" s="66" t="inlineStr">
        <is>
          <t>UN</t>
        </is>
      </c>
      <c r="F196" s="67" t="n">
        <v>2</v>
      </c>
      <c r="G196" s="68" t="n">
        <v>6.11</v>
      </c>
      <c r="H196" s="68" t="n">
        <v>2.39</v>
      </c>
      <c r="I196" s="68" t="n">
        <v>0</v>
      </c>
      <c r="J196" s="68" t="n">
        <v>0</v>
      </c>
      <c r="K196" s="68" t="n">
        <v>2.49</v>
      </c>
      <c r="L196" s="68" t="n">
        <v>10.99</v>
      </c>
      <c r="M196" s="68" t="n">
        <v>21.98</v>
      </c>
    </row>
    <row r="197" ht="15" customHeight="1">
      <c r="A197" s="60" t="inlineStr">
        <is>
          <t>10.11</t>
        </is>
      </c>
      <c r="B197" s="60" t="inlineStr">
        <is>
          <t>CAIXA E RALO</t>
        </is>
      </c>
      <c r="C197" s="90" t="n"/>
      <c r="D197" s="90" t="n"/>
      <c r="E197" s="90" t="n"/>
      <c r="F197" s="90" t="n"/>
      <c r="G197" s="90" t="n"/>
      <c r="H197" s="90" t="n"/>
      <c r="I197" s="90" t="n"/>
      <c r="J197" s="90" t="n"/>
      <c r="K197" s="90" t="n"/>
      <c r="L197" s="91" t="n"/>
      <c r="M197" s="5" t="n">
        <v>2759.33</v>
      </c>
    </row>
    <row r="198" ht="16.5" customHeight="1">
      <c r="A198" s="65" t="inlineStr">
        <is>
          <t>10.11.1</t>
        </is>
      </c>
      <c r="B198" s="66" t="inlineStr">
        <is>
          <t>CPU 10.35.05</t>
        </is>
      </c>
      <c r="C198" s="65" t="inlineStr">
        <is>
          <t>FORNECIMENTO E INSTALAÇÃO DE CX. ALVENARIA 30X30X50CM C/TAMPA FERRO P/REGISTROCOM CADEADO</t>
        </is>
      </c>
      <c r="D198" s="66" t="inlineStr">
        <is>
          <t>Composições Próprias</t>
        </is>
      </c>
      <c r="E198" s="66" t="inlineStr">
        <is>
          <t>UN</t>
        </is>
      </c>
      <c r="F198" s="67" t="n">
        <v>4</v>
      </c>
      <c r="G198" s="68" t="n">
        <v>50.87</v>
      </c>
      <c r="H198" s="68" t="n">
        <v>252.16</v>
      </c>
      <c r="I198" s="68" t="n">
        <v>0.12</v>
      </c>
      <c r="J198" s="68" t="n">
        <v>0</v>
      </c>
      <c r="K198" s="68" t="n">
        <v>88.73</v>
      </c>
      <c r="L198" s="68" t="n">
        <v>391.88</v>
      </c>
      <c r="M198" s="68" t="n">
        <v>1567.52</v>
      </c>
    </row>
    <row r="199" ht="16.5" customHeight="1">
      <c r="A199" s="65" t="inlineStr">
        <is>
          <t>10.11.2</t>
        </is>
      </c>
      <c r="B199" s="66" t="inlineStr">
        <is>
          <t>CPU 10.35.06</t>
        </is>
      </c>
      <c r="C199" s="65" t="inlineStr">
        <is>
          <t>FORNECIMENTO E INSTALAÇÃO DE KIT COM BOTOEIRA E ALARME PARA SANITÁRIO PNE</t>
        </is>
      </c>
      <c r="D199" s="66" t="inlineStr">
        <is>
          <t>Composições Próprias</t>
        </is>
      </c>
      <c r="E199" s="66" t="inlineStr">
        <is>
          <t>UN</t>
        </is>
      </c>
      <c r="F199" s="67" t="n">
        <v>1</v>
      </c>
      <c r="G199" s="68" t="n">
        <v>17.99</v>
      </c>
      <c r="H199" s="68" t="n">
        <v>0</v>
      </c>
      <c r="I199" s="68" t="n">
        <v>380.15</v>
      </c>
      <c r="J199" s="68" t="n">
        <v>0</v>
      </c>
      <c r="K199" s="68" t="n">
        <v>116.54</v>
      </c>
      <c r="L199" s="68" t="n">
        <v>514.6799999999999</v>
      </c>
      <c r="M199" s="68" t="n">
        <v>514.6799999999999</v>
      </c>
    </row>
    <row r="200">
      <c r="A200" s="65" t="inlineStr">
        <is>
          <t>10.11.3</t>
        </is>
      </c>
      <c r="B200" s="66" t="inlineStr">
        <is>
          <t>10.35.50</t>
        </is>
      </c>
      <c r="C200" s="65" t="inlineStr">
        <is>
          <t>CAIXA D'AGUA POLIETILENO COM TAMPA 310 L</t>
        </is>
      </c>
      <c r="D200" s="66" t="inlineStr">
        <is>
          <t>SUDECAP</t>
        </is>
      </c>
      <c r="E200" s="66" t="inlineStr">
        <is>
          <t>UN</t>
        </is>
      </c>
      <c r="F200" s="67" t="n">
        <v>1</v>
      </c>
      <c r="G200" s="68" t="n">
        <v>71.94</v>
      </c>
      <c r="H200" s="68" t="n">
        <v>199.9</v>
      </c>
      <c r="I200" s="68" t="n">
        <v>0</v>
      </c>
      <c r="J200" s="68" t="n">
        <v>0</v>
      </c>
      <c r="K200" s="68" t="n">
        <v>79.56999999999999</v>
      </c>
      <c r="L200" s="68" t="n">
        <v>351.41</v>
      </c>
      <c r="M200" s="68" t="n">
        <v>351.41</v>
      </c>
    </row>
    <row r="201">
      <c r="A201" s="65" t="inlineStr">
        <is>
          <t>10.11.4</t>
        </is>
      </c>
      <c r="B201" s="66" t="inlineStr">
        <is>
          <t>10.35.69</t>
        </is>
      </c>
      <c r="C201" s="65" t="inlineStr">
        <is>
          <t>CX.DE GORDURA PRE-FABRICADA SIMPLES  D=400MMX635MM</t>
        </is>
      </c>
      <c r="D201" s="66" t="inlineStr">
        <is>
          <t>SUDECAP</t>
        </is>
      </c>
      <c r="E201" s="66" t="inlineStr">
        <is>
          <t>UN</t>
        </is>
      </c>
      <c r="F201" s="67" t="n">
        <v>1</v>
      </c>
      <c r="G201" s="68" t="n">
        <v>53.97</v>
      </c>
      <c r="H201" s="68" t="n">
        <v>198</v>
      </c>
      <c r="I201" s="68" t="n">
        <v>0</v>
      </c>
      <c r="J201" s="68" t="n">
        <v>0</v>
      </c>
      <c r="K201" s="68" t="n">
        <v>73.75</v>
      </c>
      <c r="L201" s="68" t="n">
        <v>325.72</v>
      </c>
      <c r="M201" s="68" t="n">
        <v>325.72</v>
      </c>
    </row>
    <row r="202" ht="15" customHeight="1">
      <c r="A202" s="60" t="inlineStr">
        <is>
          <t>10.12</t>
        </is>
      </c>
      <c r="B202" s="60" t="inlineStr">
        <is>
          <t>LAVATORIO</t>
        </is>
      </c>
      <c r="C202" s="90" t="n"/>
      <c r="D202" s="90" t="n"/>
      <c r="E202" s="90" t="n"/>
      <c r="F202" s="90" t="n"/>
      <c r="G202" s="90" t="n"/>
      <c r="H202" s="90" t="n"/>
      <c r="I202" s="90" t="n"/>
      <c r="J202" s="90" t="n"/>
      <c r="K202" s="90" t="n"/>
      <c r="L202" s="91" t="n"/>
      <c r="M202" s="5" t="n">
        <v>971.96</v>
      </c>
    </row>
    <row r="203">
      <c r="A203" s="65" t="inlineStr">
        <is>
          <t>10.12.1</t>
        </is>
      </c>
      <c r="B203" s="66" t="inlineStr">
        <is>
          <t>10.40.05</t>
        </is>
      </c>
      <c r="C203" s="65" t="inlineStr">
        <is>
          <t>LAV.SUSP.(41X29,5CM)AZALEA CELITE/EQUIVALENTE COMPLETO</t>
        </is>
      </c>
      <c r="D203" s="66" t="inlineStr">
        <is>
          <t>SUDECAP</t>
        </is>
      </c>
      <c r="E203" s="66" t="inlineStr">
        <is>
          <t>UN</t>
        </is>
      </c>
      <c r="F203" s="67" t="n">
        <v>1</v>
      </c>
      <c r="G203" s="68" t="n">
        <v>119.78</v>
      </c>
      <c r="H203" s="68" t="n">
        <v>396.7</v>
      </c>
      <c r="I203" s="68" t="n">
        <v>0</v>
      </c>
      <c r="J203" s="68" t="n">
        <v>0</v>
      </c>
      <c r="K203" s="68" t="n">
        <v>151.17</v>
      </c>
      <c r="L203" s="68" t="n">
        <v>667.65</v>
      </c>
      <c r="M203" s="68" t="n">
        <v>667.65</v>
      </c>
    </row>
    <row r="204">
      <c r="A204" s="65" t="inlineStr">
        <is>
          <t>10.12.2</t>
        </is>
      </c>
      <c r="B204" s="66" t="inlineStr">
        <is>
          <t>10.40.54</t>
        </is>
      </c>
      <c r="C204" s="65" t="inlineStr">
        <is>
          <t>LAVAT. CANTO LINHA IZY BRANCO REF.101 DECA/EQUIVALENTE</t>
        </is>
      </c>
      <c r="D204" s="66" t="inlineStr">
        <is>
          <t>SUDECAP</t>
        </is>
      </c>
      <c r="E204" s="66" t="inlineStr">
        <is>
          <t>UN</t>
        </is>
      </c>
      <c r="F204" s="67" t="n">
        <v>1</v>
      </c>
      <c r="G204" s="68" t="n">
        <v>71.94</v>
      </c>
      <c r="H204" s="68" t="n">
        <v>163.47</v>
      </c>
      <c r="I204" s="68" t="n">
        <v>0</v>
      </c>
      <c r="J204" s="68" t="n">
        <v>0</v>
      </c>
      <c r="K204" s="68" t="n">
        <v>68.90000000000001</v>
      </c>
      <c r="L204" s="68" t="n">
        <v>304.31</v>
      </c>
      <c r="M204" s="68" t="n">
        <v>304.31</v>
      </c>
    </row>
    <row r="205" ht="15" customHeight="1">
      <c r="A205" s="60" t="inlineStr">
        <is>
          <t>10.13</t>
        </is>
      </c>
      <c r="B205" s="60" t="inlineStr">
        <is>
          <t>VASO SANITARIO</t>
        </is>
      </c>
      <c r="C205" s="90" t="n"/>
      <c r="D205" s="90" t="n"/>
      <c r="E205" s="90" t="n"/>
      <c r="F205" s="90" t="n"/>
      <c r="G205" s="90" t="n"/>
      <c r="H205" s="90" t="n"/>
      <c r="I205" s="90" t="n"/>
      <c r="J205" s="90" t="n"/>
      <c r="K205" s="90" t="n"/>
      <c r="L205" s="91" t="n"/>
      <c r="M205" s="5" t="n">
        <v>1789.81</v>
      </c>
    </row>
    <row r="206">
      <c r="A206" s="65" t="inlineStr">
        <is>
          <t>10.13.1</t>
        </is>
      </c>
      <c r="B206" s="66" t="inlineStr">
        <is>
          <t>10.41.02</t>
        </is>
      </c>
      <c r="C206" s="65" t="inlineStr">
        <is>
          <t>CONVENCIONAL BRANCA,AZALEA CELITE/EQUIVALENTE COMPLETO</t>
        </is>
      </c>
      <c r="D206" s="66" t="inlineStr">
        <is>
          <t>SUDECAP</t>
        </is>
      </c>
      <c r="E206" s="66" t="inlineStr">
        <is>
          <t>UN</t>
        </is>
      </c>
      <c r="F206" s="67" t="n">
        <v>1</v>
      </c>
      <c r="G206" s="68" t="n">
        <v>188.49</v>
      </c>
      <c r="H206" s="68" t="n">
        <v>539.8200000000001</v>
      </c>
      <c r="I206" s="68" t="n">
        <v>0</v>
      </c>
      <c r="J206" s="68" t="n">
        <v>0</v>
      </c>
      <c r="K206" s="68" t="n">
        <v>213.18</v>
      </c>
      <c r="L206" s="68" t="n">
        <v>941.49</v>
      </c>
      <c r="M206" s="68" t="n">
        <v>941.49</v>
      </c>
    </row>
    <row r="207">
      <c r="A207" s="65" t="inlineStr">
        <is>
          <t>10.13.2</t>
        </is>
      </c>
      <c r="B207" s="66" t="inlineStr">
        <is>
          <t>10.41.07</t>
        </is>
      </c>
      <c r="C207" s="65" t="inlineStr">
        <is>
          <t>VASO SANITARIO ESP. DECA P510 S/ABERTURA E ASSENTO OU EQUIVALENTE</t>
        </is>
      </c>
      <c r="D207" s="66" t="inlineStr">
        <is>
          <t>SUDECAP</t>
        </is>
      </c>
      <c r="E207" s="66" t="inlineStr">
        <is>
          <t>UN</t>
        </is>
      </c>
      <c r="F207" s="67" t="n">
        <v>1</v>
      </c>
      <c r="G207" s="68" t="n">
        <v>89.93000000000001</v>
      </c>
      <c r="H207" s="68" t="n">
        <v>566.3099999999999</v>
      </c>
      <c r="I207" s="68" t="n">
        <v>0</v>
      </c>
      <c r="J207" s="68" t="n">
        <v>0</v>
      </c>
      <c r="K207" s="68" t="n">
        <v>192.08</v>
      </c>
      <c r="L207" s="68" t="n">
        <v>848.3200000000001</v>
      </c>
      <c r="M207" s="68" t="n">
        <v>848.3200000000001</v>
      </c>
    </row>
    <row r="208" ht="15" customHeight="1">
      <c r="A208" s="60" t="inlineStr">
        <is>
          <t>10.14</t>
        </is>
      </c>
      <c r="B208" s="60" t="inlineStr">
        <is>
          <t>PIA E CUBA</t>
        </is>
      </c>
      <c r="C208" s="90" t="n"/>
      <c r="D208" s="90" t="n"/>
      <c r="E208" s="90" t="n"/>
      <c r="F208" s="90" t="n"/>
      <c r="G208" s="90" t="n"/>
      <c r="H208" s="90" t="n"/>
      <c r="I208" s="90" t="n"/>
      <c r="J208" s="90" t="n"/>
      <c r="K208" s="90" t="n"/>
      <c r="L208" s="91" t="n"/>
      <c r="M208" s="5" t="n">
        <v>364.32</v>
      </c>
    </row>
    <row r="209">
      <c r="A209" s="65" t="inlineStr">
        <is>
          <t>10.14.1</t>
        </is>
      </c>
      <c r="B209" s="66" t="inlineStr">
        <is>
          <t>10.45.03</t>
        </is>
      </c>
      <c r="C209" s="65" t="inlineStr">
        <is>
          <t>CUBA EM AÇO INOX Nº1 (46X30X15CM)C/VALVULA E SIFAO</t>
        </is>
      </c>
      <c r="D209" s="66" t="inlineStr">
        <is>
          <t>SUDECAP</t>
        </is>
      </c>
      <c r="E209" s="66" t="inlineStr">
        <is>
          <t>UN</t>
        </is>
      </c>
      <c r="F209" s="67" t="n">
        <v>1</v>
      </c>
      <c r="G209" s="68" t="n">
        <v>25.18</v>
      </c>
      <c r="H209" s="68" t="n">
        <v>256.65</v>
      </c>
      <c r="I209" s="68" t="n">
        <v>0</v>
      </c>
      <c r="J209" s="68" t="n">
        <v>0</v>
      </c>
      <c r="K209" s="68" t="n">
        <v>82.48999999999999</v>
      </c>
      <c r="L209" s="68" t="n">
        <v>364.32</v>
      </c>
      <c r="M209" s="68" t="n">
        <v>364.32</v>
      </c>
    </row>
    <row r="210" ht="15" customHeight="1">
      <c r="A210" s="60" t="inlineStr">
        <is>
          <t>10.15</t>
        </is>
      </c>
      <c r="B210" s="60" t="inlineStr">
        <is>
          <t>TANQUE</t>
        </is>
      </c>
      <c r="C210" s="90" t="n"/>
      <c r="D210" s="90" t="n"/>
      <c r="E210" s="90" t="n"/>
      <c r="F210" s="90" t="n"/>
      <c r="G210" s="90" t="n"/>
      <c r="H210" s="90" t="n"/>
      <c r="I210" s="90" t="n"/>
      <c r="J210" s="90" t="n"/>
      <c r="K210" s="90" t="n"/>
      <c r="L210" s="91" t="n"/>
      <c r="M210" s="5" t="n">
        <v>1211.51</v>
      </c>
    </row>
    <row r="211">
      <c r="A211" s="65" t="inlineStr">
        <is>
          <t>10.15.1</t>
        </is>
      </c>
      <c r="B211" s="66" t="inlineStr">
        <is>
          <t>10.46.04</t>
        </is>
      </c>
      <c r="C211" s="65" t="inlineStr">
        <is>
          <t>LOUÇA BRANCA (22LTS) C/COLUNA CELITE/EQUIVALENTE COMPLETO</t>
        </is>
      </c>
      <c r="D211" s="66" t="inlineStr">
        <is>
          <t>SUDECAP</t>
        </is>
      </c>
      <c r="E211" s="66" t="inlineStr">
        <is>
          <t>UN</t>
        </is>
      </c>
      <c r="F211" s="67" t="n">
        <v>1</v>
      </c>
      <c r="G211" s="68" t="n">
        <v>95.33</v>
      </c>
      <c r="H211" s="68" t="n">
        <v>841.86</v>
      </c>
      <c r="I211" s="68" t="n">
        <v>0</v>
      </c>
      <c r="J211" s="68" t="n">
        <v>0</v>
      </c>
      <c r="K211" s="68" t="n">
        <v>274.32</v>
      </c>
      <c r="L211" s="68" t="n">
        <v>1211.51</v>
      </c>
      <c r="M211" s="68" t="n">
        <v>1211.51</v>
      </c>
    </row>
    <row r="212" ht="15" customHeight="1">
      <c r="A212" s="60" t="inlineStr">
        <is>
          <t>10.16</t>
        </is>
      </c>
      <c r="B212" s="60" t="inlineStr">
        <is>
          <t>COMPLEMENTO</t>
        </is>
      </c>
      <c r="C212" s="90" t="n"/>
      <c r="D212" s="90" t="n"/>
      <c r="E212" s="90" t="n"/>
      <c r="F212" s="90" t="n"/>
      <c r="G212" s="90" t="n"/>
      <c r="H212" s="90" t="n"/>
      <c r="I212" s="90" t="n"/>
      <c r="J212" s="90" t="n"/>
      <c r="K212" s="90" t="n"/>
      <c r="L212" s="91" t="n"/>
      <c r="M212" s="5" t="n">
        <v>2509.89</v>
      </c>
    </row>
    <row r="213">
      <c r="A213" s="65" t="inlineStr">
        <is>
          <t>10.16.1</t>
        </is>
      </c>
      <c r="B213" s="66" t="inlineStr">
        <is>
          <t>10.48.01</t>
        </is>
      </c>
      <c r="C213" s="65" t="inlineStr">
        <is>
          <t>PAPELEIRA LOUÇA BRANCA 602 CELITE/EQUIVALENTE</t>
        </is>
      </c>
      <c r="D213" s="66" t="inlineStr">
        <is>
          <t>SUDECAP</t>
        </is>
      </c>
      <c r="E213" s="66" t="inlineStr">
        <is>
          <t>UN</t>
        </is>
      </c>
      <c r="F213" s="67" t="n">
        <v>2</v>
      </c>
      <c r="G213" s="68" t="n">
        <v>18.08</v>
      </c>
      <c r="H213" s="68" t="n">
        <v>61.31</v>
      </c>
      <c r="I213" s="68" t="n">
        <v>0</v>
      </c>
      <c r="J213" s="68" t="n">
        <v>0</v>
      </c>
      <c r="K213" s="68" t="n">
        <v>23.24</v>
      </c>
      <c r="L213" s="68" t="n">
        <v>102.63</v>
      </c>
      <c r="M213" s="68" t="n">
        <v>205.26</v>
      </c>
    </row>
    <row r="214">
      <c r="A214" s="65" t="inlineStr">
        <is>
          <t>10.16.2</t>
        </is>
      </c>
      <c r="B214" s="66" t="inlineStr">
        <is>
          <t>10.48.02</t>
        </is>
      </c>
      <c r="C214" s="65" t="inlineStr">
        <is>
          <t>PORTA TOALHA DE PAPEL CROMADO NOVOMOY OU EQUIVALENTE</t>
        </is>
      </c>
      <c r="D214" s="66" t="inlineStr">
        <is>
          <t>SUDECAP</t>
        </is>
      </c>
      <c r="E214" s="66" t="inlineStr">
        <is>
          <t>UN</t>
        </is>
      </c>
      <c r="F214" s="67" t="n">
        <v>1</v>
      </c>
      <c r="G214" s="68" t="n">
        <v>7.19</v>
      </c>
      <c r="H214" s="68" t="n">
        <v>115.24</v>
      </c>
      <c r="I214" s="68" t="n">
        <v>0</v>
      </c>
      <c r="J214" s="68" t="n">
        <v>0</v>
      </c>
      <c r="K214" s="68" t="n">
        <v>35.84</v>
      </c>
      <c r="L214" s="68" t="n">
        <v>158.27</v>
      </c>
      <c r="M214" s="68" t="n">
        <v>158.27</v>
      </c>
    </row>
    <row r="215">
      <c r="A215" s="65" t="inlineStr">
        <is>
          <t>10.16.3</t>
        </is>
      </c>
      <c r="B215" s="66" t="inlineStr">
        <is>
          <t>10.48.05</t>
        </is>
      </c>
      <c r="C215" s="65" t="inlineStr">
        <is>
          <t>SABONETEIRA LOUÇA BRANCA REF.604 CELITE/EQUIVALENTE</t>
        </is>
      </c>
      <c r="D215" s="66" t="inlineStr">
        <is>
          <t>SUDECAP</t>
        </is>
      </c>
      <c r="E215" s="66" t="inlineStr">
        <is>
          <t>UN</t>
        </is>
      </c>
      <c r="F215" s="67" t="n">
        <v>1</v>
      </c>
      <c r="G215" s="68" t="n">
        <v>18.08</v>
      </c>
      <c r="H215" s="68" t="n">
        <v>40.77</v>
      </c>
      <c r="I215" s="68" t="n">
        <v>0</v>
      </c>
      <c r="J215" s="68" t="n">
        <v>0</v>
      </c>
      <c r="K215" s="68" t="n">
        <v>17.23</v>
      </c>
      <c r="L215" s="68" t="n">
        <v>76.08</v>
      </c>
      <c r="M215" s="68" t="n">
        <v>76.08</v>
      </c>
    </row>
    <row r="216">
      <c r="A216" s="65" t="inlineStr">
        <is>
          <t>10.16.4</t>
        </is>
      </c>
      <c r="B216" s="66" t="inlineStr">
        <is>
          <t>10.48.09</t>
        </is>
      </c>
      <c r="C216" s="65" t="inlineStr">
        <is>
          <t>PORTA SABAO LIQUIDO REF. SG4001 COLUMBUS OU EQUIVALENTE</t>
        </is>
      </c>
      <c r="D216" s="66" t="inlineStr">
        <is>
          <t>SUDECAP</t>
        </is>
      </c>
      <c r="E216" s="66" t="inlineStr">
        <is>
          <t>UN</t>
        </is>
      </c>
      <c r="F216" s="67" t="n">
        <v>2</v>
      </c>
      <c r="G216" s="68" t="n">
        <v>7.19</v>
      </c>
      <c r="H216" s="68" t="n">
        <v>40.15</v>
      </c>
      <c r="I216" s="68" t="n">
        <v>0</v>
      </c>
      <c r="J216" s="68" t="n">
        <v>0</v>
      </c>
      <c r="K216" s="68" t="n">
        <v>13.86</v>
      </c>
      <c r="L216" s="68" t="n">
        <v>61.2</v>
      </c>
      <c r="M216" s="68" t="n">
        <v>122.4</v>
      </c>
    </row>
    <row r="217">
      <c r="A217" s="65" t="inlineStr">
        <is>
          <t>10.16.5</t>
        </is>
      </c>
      <c r="B217" s="66" t="inlineStr">
        <is>
          <t>10.48.10</t>
        </is>
      </c>
      <c r="C217" s="65" t="inlineStr">
        <is>
          <t>CABIDE LOUÇA BRANCA 2 GANCHOS REF.610 CELITE/EQUIVALENTE</t>
        </is>
      </c>
      <c r="D217" s="66" t="inlineStr">
        <is>
          <t>SUDECAP</t>
        </is>
      </c>
      <c r="E217" s="66" t="inlineStr">
        <is>
          <t>UN</t>
        </is>
      </c>
      <c r="F217" s="67" t="n">
        <v>1</v>
      </c>
      <c r="G217" s="68" t="n">
        <v>18.08</v>
      </c>
      <c r="H217" s="68" t="n">
        <v>22.16</v>
      </c>
      <c r="I217" s="68" t="n">
        <v>0</v>
      </c>
      <c r="J217" s="68" t="n">
        <v>0</v>
      </c>
      <c r="K217" s="68" t="n">
        <v>11.78</v>
      </c>
      <c r="L217" s="68" t="n">
        <v>52.02</v>
      </c>
      <c r="M217" s="68" t="n">
        <v>52.02</v>
      </c>
    </row>
    <row r="218">
      <c r="A218" s="65" t="inlineStr">
        <is>
          <t>10.16.6</t>
        </is>
      </c>
      <c r="B218" s="66" t="inlineStr">
        <is>
          <t>10.48.29</t>
        </is>
      </c>
      <c r="C218" s="65" t="inlineStr">
        <is>
          <t>BANCO ARTICULADO 70X45 CM FORMICA SOLIDA</t>
        </is>
      </c>
      <c r="D218" s="66" t="inlineStr">
        <is>
          <t>SUDECAP</t>
        </is>
      </c>
      <c r="E218" s="66" t="inlineStr">
        <is>
          <t>UN</t>
        </is>
      </c>
      <c r="F218" s="67" t="n">
        <v>1</v>
      </c>
      <c r="G218" s="68" t="n">
        <v>35.97</v>
      </c>
      <c r="H218" s="68" t="n">
        <v>1200</v>
      </c>
      <c r="I218" s="68" t="n">
        <v>0</v>
      </c>
      <c r="J218" s="68" t="n">
        <v>0</v>
      </c>
      <c r="K218" s="68" t="n">
        <v>361.77</v>
      </c>
      <c r="L218" s="68" t="n">
        <v>1597.74</v>
      </c>
      <c r="M218" s="68" t="n">
        <v>1597.74</v>
      </c>
    </row>
    <row r="219" ht="16.5" customHeight="1">
      <c r="A219" s="65" t="inlineStr">
        <is>
          <t>10.16.7</t>
        </is>
      </c>
      <c r="B219" s="66" t="inlineStr">
        <is>
          <t>CPU 10.48.50</t>
        </is>
      </c>
      <c r="C219" s="65" t="inlineStr">
        <is>
          <t>FORNECIMENTO E INSTALAÇÃO DE ENGATE RÁPIDO PARA MANGUEIRA DE 1/2"</t>
        </is>
      </c>
      <c r="D219" s="66" t="inlineStr">
        <is>
          <t>Composições Próprias</t>
        </is>
      </c>
      <c r="E219" s="66" t="inlineStr">
        <is>
          <t>UN</t>
        </is>
      </c>
      <c r="F219" s="67" t="n">
        <v>4</v>
      </c>
      <c r="G219" s="68" t="n">
        <v>1.24</v>
      </c>
      <c r="H219" s="68" t="n">
        <v>3.9</v>
      </c>
      <c r="I219" s="68" t="n">
        <v>0</v>
      </c>
      <c r="J219" s="68" t="n">
        <v>0</v>
      </c>
      <c r="K219" s="68" t="n">
        <v>1.5</v>
      </c>
      <c r="L219" s="68" t="n">
        <v>6.64</v>
      </c>
      <c r="M219" s="68" t="n">
        <v>26.56</v>
      </c>
    </row>
    <row r="220" ht="16.5" customHeight="1">
      <c r="A220" s="65" t="inlineStr">
        <is>
          <t>10.16.8</t>
        </is>
      </c>
      <c r="B220" s="66" t="inlineStr">
        <is>
          <t>89353</t>
        </is>
      </c>
      <c r="C220" s="65" t="inlineStr">
        <is>
          <t>REGISTRO DE GAVETA BRUTO, LATÃO, ROSCÁVEL, 3/4" - FORNECIMENTO E INSTALAÇÃO. AF_08/2021</t>
        </is>
      </c>
      <c r="D220" s="66" t="inlineStr">
        <is>
          <t>SINAPI</t>
        </is>
      </c>
      <c r="E220" s="66" t="inlineStr">
        <is>
          <t>UN</t>
        </is>
      </c>
      <c r="F220" s="67" t="n">
        <v>4</v>
      </c>
      <c r="G220" s="68" t="n">
        <v>3.62</v>
      </c>
      <c r="H220" s="68" t="n">
        <v>47.81</v>
      </c>
      <c r="I220" s="68" t="n">
        <v>0</v>
      </c>
      <c r="J220" s="68" t="n">
        <v>1.09</v>
      </c>
      <c r="K220" s="68" t="n">
        <v>15.37</v>
      </c>
      <c r="L220" s="68" t="n">
        <v>67.89</v>
      </c>
      <c r="M220" s="68" t="n">
        <v>271.56</v>
      </c>
    </row>
    <row r="221" ht="15" customHeight="1">
      <c r="A221" s="60" t="inlineStr">
        <is>
          <t>10.17</t>
        </is>
      </c>
      <c r="B221" s="60" t="inlineStr">
        <is>
          <t>CAIXAS DE PASSAGEM/INSPEÇÃO E COMPLEMENTOS</t>
        </is>
      </c>
      <c r="C221" s="90" t="n"/>
      <c r="D221" s="90" t="n"/>
      <c r="E221" s="90" t="n"/>
      <c r="F221" s="90" t="n"/>
      <c r="G221" s="90" t="n"/>
      <c r="H221" s="90" t="n"/>
      <c r="I221" s="90" t="n"/>
      <c r="J221" s="90" t="n"/>
      <c r="K221" s="90" t="n"/>
      <c r="L221" s="91" t="n"/>
      <c r="M221" s="5" t="n">
        <v>3697.09</v>
      </c>
    </row>
    <row r="222" ht="16.5" customHeight="1">
      <c r="A222" s="65" t="inlineStr">
        <is>
          <t>10.17.1</t>
        </is>
      </c>
      <c r="B222" s="66" t="inlineStr">
        <is>
          <t>10.71.06</t>
        </is>
      </c>
      <c r="C222" s="65" t="inlineStr">
        <is>
          <t>CX PASSAGEM INSPEÇÃO PRÉ FABRICADA CONCRETO 0,4X0,4X0,4 (CXLXH) DRENAGEM ADPT REF 97896</t>
        </is>
      </c>
      <c r="D222" s="66" t="inlineStr">
        <is>
          <t>SUDECAP</t>
        </is>
      </c>
      <c r="E222" s="66" t="inlineStr">
        <is>
          <t>UN</t>
        </is>
      </c>
      <c r="F222" s="67" t="n">
        <v>4</v>
      </c>
      <c r="G222" s="68" t="n">
        <v>4.93</v>
      </c>
      <c r="H222" s="68" t="n">
        <v>76.64</v>
      </c>
      <c r="I222" s="68" t="n">
        <v>3.06</v>
      </c>
      <c r="J222" s="68" t="n">
        <v>0</v>
      </c>
      <c r="K222" s="68" t="n">
        <v>24.77</v>
      </c>
      <c r="L222" s="68" t="n">
        <v>109.4</v>
      </c>
      <c r="M222" s="68" t="n">
        <v>437.6</v>
      </c>
    </row>
    <row r="223" ht="33" customHeight="1">
      <c r="A223" s="65" t="inlineStr">
        <is>
          <t>10.17.2</t>
        </is>
      </c>
      <c r="B223" s="66" t="inlineStr">
        <is>
          <t>ED-49912</t>
        </is>
      </c>
      <c r="C223" s="65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D223" s="66" t="inlineStr">
        <is>
          <t>SETOP</t>
        </is>
      </c>
      <c r="E223" s="66" t="inlineStr">
        <is>
          <t>un</t>
        </is>
      </c>
      <c r="F223" s="67" t="n">
        <v>3</v>
      </c>
      <c r="G223" s="68" t="n">
        <v>190.4</v>
      </c>
      <c r="H223" s="68" t="n">
        <v>399.23</v>
      </c>
      <c r="I223" s="68" t="n">
        <v>0.27</v>
      </c>
      <c r="J223" s="68" t="n">
        <v>0</v>
      </c>
      <c r="K223" s="68" t="n">
        <v>172.66</v>
      </c>
      <c r="L223" s="68" t="n">
        <v>762.5599999999999</v>
      </c>
      <c r="M223" s="68" t="n">
        <v>2287.68</v>
      </c>
    </row>
    <row r="224" ht="33" customHeight="1">
      <c r="A224" s="65" t="inlineStr">
        <is>
          <t>10.17.3</t>
        </is>
      </c>
      <c r="B224" s="66" t="inlineStr">
        <is>
          <t>ED-49915</t>
        </is>
      </c>
      <c r="C224" s="65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D224" s="66" t="inlineStr">
        <is>
          <t>SETOP</t>
        </is>
      </c>
      <c r="E224" s="66" t="inlineStr">
        <is>
          <t>un</t>
        </is>
      </c>
      <c r="F224" s="67" t="n">
        <v>1</v>
      </c>
      <c r="G224" s="68" t="n">
        <v>239.77</v>
      </c>
      <c r="H224" s="68" t="n">
        <v>511.66</v>
      </c>
      <c r="I224" s="68" t="n">
        <v>0.34</v>
      </c>
      <c r="J224" s="68" t="n">
        <v>0</v>
      </c>
      <c r="K224" s="68" t="n">
        <v>220.04</v>
      </c>
      <c r="L224" s="68" t="n">
        <v>971.8099999999999</v>
      </c>
      <c r="M224" s="68" t="n">
        <v>971.8099999999999</v>
      </c>
    </row>
    <row r="225" ht="15" customHeight="1">
      <c r="A225" s="60" t="inlineStr">
        <is>
          <t>10.18</t>
        </is>
      </c>
      <c r="B225" s="60" t="inlineStr">
        <is>
          <t>PREVENÇAO E COMBATE A INCENDIO</t>
        </is>
      </c>
      <c r="C225" s="90" t="n"/>
      <c r="D225" s="90" t="n"/>
      <c r="E225" s="90" t="n"/>
      <c r="F225" s="90" t="n"/>
      <c r="G225" s="90" t="n"/>
      <c r="H225" s="90" t="n"/>
      <c r="I225" s="90" t="n"/>
      <c r="J225" s="90" t="n"/>
      <c r="K225" s="90" t="n"/>
      <c r="L225" s="91" t="n"/>
      <c r="M225" s="5" t="n">
        <v>473.69</v>
      </c>
    </row>
    <row r="226">
      <c r="A226" s="65" t="inlineStr">
        <is>
          <t>10.18.1</t>
        </is>
      </c>
      <c r="B226" s="66" t="inlineStr">
        <is>
          <t>10.90.03</t>
        </is>
      </c>
      <c r="C226" s="65" t="inlineStr">
        <is>
          <t>EXTINTOR DE INCENDIO  TIPO PO QUIMICO - 6KG</t>
        </is>
      </c>
      <c r="D226" s="66" t="inlineStr">
        <is>
          <t>SUDECAP</t>
        </is>
      </c>
      <c r="E226" s="66" t="inlineStr">
        <is>
          <t>UN</t>
        </is>
      </c>
      <c r="F226" s="67" t="n">
        <v>2</v>
      </c>
      <c r="G226" s="68" t="n">
        <v>6.11</v>
      </c>
      <c r="H226" s="68" t="n">
        <v>150</v>
      </c>
      <c r="I226" s="68" t="n">
        <v>0</v>
      </c>
      <c r="J226" s="68" t="n">
        <v>0</v>
      </c>
      <c r="K226" s="68" t="n">
        <v>45.69</v>
      </c>
      <c r="L226" s="68" t="n">
        <v>201.8</v>
      </c>
      <c r="M226" s="68" t="n">
        <v>403.6</v>
      </c>
    </row>
    <row r="227" ht="16.5" customHeight="1">
      <c r="A227" s="65" t="inlineStr">
        <is>
          <t>10.18.2</t>
        </is>
      </c>
      <c r="B227" s="66" t="inlineStr">
        <is>
          <t>ED-50199</t>
        </is>
      </c>
      <c r="C227" s="65" t="inlineStr">
        <is>
          <t>PLACA FOTOLUMINESCENTE PARA SINALIZAÇÃO DE EMERGÊNCIA, TIPO "E5", DIMENSÃO (300X300)MM, INCLUSIVE FIXAÇÃO</t>
        </is>
      </c>
      <c r="D227" s="66" t="inlineStr">
        <is>
          <t>SETOP</t>
        </is>
      </c>
      <c r="E227" s="66" t="inlineStr">
        <is>
          <t>un</t>
        </is>
      </c>
      <c r="F227" s="67" t="n">
        <v>2</v>
      </c>
      <c r="G227" s="68" t="n">
        <v>6.34</v>
      </c>
      <c r="H227" s="68" t="n">
        <v>10.74</v>
      </c>
      <c r="I227" s="68" t="n">
        <v>0</v>
      </c>
      <c r="J227" s="68" t="n">
        <v>0</v>
      </c>
      <c r="K227" s="68" t="n">
        <v>5</v>
      </c>
      <c r="L227" s="68" t="n">
        <v>22.08</v>
      </c>
      <c r="M227" s="68" t="n">
        <v>44.16</v>
      </c>
    </row>
    <row r="228" ht="16.5" customHeight="1">
      <c r="A228" s="65" t="inlineStr">
        <is>
          <t>10.18.3</t>
        </is>
      </c>
      <c r="B228" s="66" t="inlineStr">
        <is>
          <t>ED-50205</t>
        </is>
      </c>
      <c r="C228" s="65" t="inlineStr">
        <is>
          <t>PLACA FOTOLUMINESCENTE PARA SINALIZAÇÃO DE EMERGÊNCIA, TIPO "S12", DIMENSÃO (380X190)MM, INCLUSIVE FIXAÇÃO</t>
        </is>
      </c>
      <c r="D228" s="66" t="inlineStr">
        <is>
          <t>SETOP</t>
        </is>
      </c>
      <c r="E228" s="66" t="inlineStr">
        <is>
          <t>un</t>
        </is>
      </c>
      <c r="F228" s="67" t="n">
        <v>1</v>
      </c>
      <c r="G228" s="68" t="n">
        <v>6.34</v>
      </c>
      <c r="H228" s="68" t="n">
        <v>13.72</v>
      </c>
      <c r="I228" s="68" t="n">
        <v>0</v>
      </c>
      <c r="J228" s="68" t="n">
        <v>0</v>
      </c>
      <c r="K228" s="68" t="n">
        <v>5.87</v>
      </c>
      <c r="L228" s="68" t="n">
        <v>25.93</v>
      </c>
      <c r="M228" s="68" t="n">
        <v>25.93</v>
      </c>
    </row>
    <row r="229" ht="15" customHeight="1">
      <c r="A229" s="60" t="inlineStr">
        <is>
          <t>11</t>
        </is>
      </c>
      <c r="B229" s="60" t="inlineStr">
        <is>
          <t>INSTALAÇAO ELETRICA E TELEFONICA</t>
        </is>
      </c>
      <c r="C229" s="90" t="n"/>
      <c r="D229" s="90" t="n"/>
      <c r="E229" s="90" t="n"/>
      <c r="F229" s="90" t="n"/>
      <c r="G229" s="90" t="n"/>
      <c r="H229" s="90" t="n"/>
      <c r="I229" s="90" t="n"/>
      <c r="J229" s="90" t="n"/>
      <c r="K229" s="90" t="n"/>
      <c r="L229" s="91" t="n"/>
      <c r="M229" s="5" t="n">
        <v>47967.5</v>
      </c>
    </row>
    <row r="230" ht="15" customHeight="1">
      <c r="A230" s="60" t="inlineStr">
        <is>
          <t>11.1</t>
        </is>
      </c>
      <c r="B230" s="60" t="inlineStr">
        <is>
          <t>ELETRODUTO PVC RIGIDO, ROSCA, INCLUSIVE CONEXOES</t>
        </is>
      </c>
      <c r="C230" s="90" t="n"/>
      <c r="D230" s="90" t="n"/>
      <c r="E230" s="90" t="n"/>
      <c r="F230" s="90" t="n"/>
      <c r="G230" s="90" t="n"/>
      <c r="H230" s="90" t="n"/>
      <c r="I230" s="90" t="n"/>
      <c r="J230" s="90" t="n"/>
      <c r="K230" s="90" t="n"/>
      <c r="L230" s="91" t="n"/>
      <c r="M230" s="5" t="n">
        <v>6797.06</v>
      </c>
    </row>
    <row r="231">
      <c r="A231" s="65" t="inlineStr">
        <is>
          <t>11.1.1</t>
        </is>
      </c>
      <c r="B231" s="66" t="inlineStr">
        <is>
          <t>11.01.02</t>
        </is>
      </c>
      <c r="C231" s="65" t="inlineStr">
        <is>
          <t>D= 3/4"</t>
        </is>
      </c>
      <c r="D231" s="66" t="inlineStr">
        <is>
          <t>SUDECAP</t>
        </is>
      </c>
      <c r="E231" s="66" t="inlineStr">
        <is>
          <t>M</t>
        </is>
      </c>
      <c r="F231" s="67" t="n">
        <v>45.2</v>
      </c>
      <c r="G231" s="68" t="n">
        <v>4.59</v>
      </c>
      <c r="H231" s="68" t="n">
        <v>4.57</v>
      </c>
      <c r="I231" s="68" t="n">
        <v>0</v>
      </c>
      <c r="J231" s="68" t="n">
        <v>0</v>
      </c>
      <c r="K231" s="68" t="n">
        <v>2.68</v>
      </c>
      <c r="L231" s="68" t="n">
        <v>11.84</v>
      </c>
      <c r="M231" s="68" t="n">
        <v>535.17</v>
      </c>
    </row>
    <row r="232">
      <c r="A232" s="65" t="inlineStr">
        <is>
          <t>11.1.2</t>
        </is>
      </c>
      <c r="B232" s="66" t="inlineStr">
        <is>
          <t>11.01.03</t>
        </is>
      </c>
      <c r="C232" s="65" t="inlineStr">
        <is>
          <t>D= 1"</t>
        </is>
      </c>
      <c r="D232" s="66" t="inlineStr">
        <is>
          <t>SUDECAP</t>
        </is>
      </c>
      <c r="E232" s="66" t="inlineStr">
        <is>
          <t>M</t>
        </is>
      </c>
      <c r="F232" s="67" t="n">
        <v>135.6</v>
      </c>
      <c r="G232" s="68" t="n">
        <v>5.61</v>
      </c>
      <c r="H232" s="68" t="n">
        <v>9.44</v>
      </c>
      <c r="I232" s="68" t="n">
        <v>0</v>
      </c>
      <c r="J232" s="68" t="n">
        <v>0</v>
      </c>
      <c r="K232" s="68" t="n">
        <v>4.41</v>
      </c>
      <c r="L232" s="68" t="n">
        <v>19.46</v>
      </c>
      <c r="M232" s="68" t="n">
        <v>2638.78</v>
      </c>
    </row>
    <row r="233">
      <c r="A233" s="65" t="inlineStr">
        <is>
          <t>11.1.3</t>
        </is>
      </c>
      <c r="B233" s="66" t="inlineStr">
        <is>
          <t>11.01.04</t>
        </is>
      </c>
      <c r="C233" s="65" t="inlineStr">
        <is>
          <t>D= 1 1/4"</t>
        </is>
      </c>
      <c r="D233" s="66" t="inlineStr">
        <is>
          <t>SUDECAP</t>
        </is>
      </c>
      <c r="E233" s="66" t="inlineStr">
        <is>
          <t>M</t>
        </is>
      </c>
      <c r="F233" s="67" t="n">
        <v>150.9</v>
      </c>
      <c r="G233" s="68" t="n">
        <v>5.95</v>
      </c>
      <c r="H233" s="68" t="n">
        <v>12.62</v>
      </c>
      <c r="I233" s="68" t="n">
        <v>0</v>
      </c>
      <c r="J233" s="68" t="n">
        <v>0</v>
      </c>
      <c r="K233" s="68" t="n">
        <v>5.44</v>
      </c>
      <c r="L233" s="68" t="n">
        <v>24.01</v>
      </c>
      <c r="M233" s="68" t="n">
        <v>3623.11</v>
      </c>
    </row>
    <row r="234" ht="15" customHeight="1">
      <c r="A234" s="60" t="inlineStr">
        <is>
          <t>11.2</t>
        </is>
      </c>
      <c r="B234" s="60" t="inlineStr">
        <is>
          <t>ELETRODUTO GALV. À QUENTE, PESADO, ABNT NBR 5598 OU EQUIVALENTE, INCL. CONEXOES</t>
        </is>
      </c>
      <c r="C234" s="90" t="n"/>
      <c r="D234" s="90" t="n"/>
      <c r="E234" s="90" t="n"/>
      <c r="F234" s="90" t="n"/>
      <c r="G234" s="90" t="n"/>
      <c r="H234" s="90" t="n"/>
      <c r="I234" s="90" t="n"/>
      <c r="J234" s="90" t="n"/>
      <c r="K234" s="90" t="n"/>
      <c r="L234" s="91" t="n"/>
      <c r="M234" s="5" t="n">
        <v>312.78</v>
      </c>
    </row>
    <row r="235">
      <c r="A235" s="65" t="inlineStr">
        <is>
          <t>11.2.1</t>
        </is>
      </c>
      <c r="B235" s="66" t="inlineStr">
        <is>
          <t>11.05.04</t>
        </is>
      </c>
      <c r="C235" s="65" t="inlineStr">
        <is>
          <t>D= 1 1/4"</t>
        </is>
      </c>
      <c r="D235" s="66" t="inlineStr">
        <is>
          <t>SUDECAP</t>
        </is>
      </c>
      <c r="E235" s="66" t="inlineStr">
        <is>
          <t>M</t>
        </is>
      </c>
      <c r="F235" s="67" t="n">
        <v>6</v>
      </c>
      <c r="G235" s="68" t="n">
        <v>5.95</v>
      </c>
      <c r="H235" s="68" t="n">
        <v>34.38</v>
      </c>
      <c r="I235" s="68" t="n">
        <v>0</v>
      </c>
      <c r="J235" s="68" t="n">
        <v>0</v>
      </c>
      <c r="K235" s="68" t="n">
        <v>11.8</v>
      </c>
      <c r="L235" s="68" t="n">
        <v>52.13</v>
      </c>
      <c r="M235" s="68" t="n">
        <v>312.78</v>
      </c>
    </row>
    <row r="236" ht="15" customHeight="1">
      <c r="A236" s="60" t="inlineStr">
        <is>
          <t>11.3</t>
        </is>
      </c>
      <c r="B236" s="60" t="inlineStr">
        <is>
          <t>CAIXA E ACESSORIOS</t>
        </is>
      </c>
      <c r="C236" s="90" t="n"/>
      <c r="D236" s="90" t="n"/>
      <c r="E236" s="90" t="n"/>
      <c r="F236" s="90" t="n"/>
      <c r="G236" s="90" t="n"/>
      <c r="H236" s="90" t="n"/>
      <c r="I236" s="90" t="n"/>
      <c r="J236" s="90" t="n"/>
      <c r="K236" s="90" t="n"/>
      <c r="L236" s="91" t="n"/>
      <c r="M236" s="5" t="n">
        <v>3644.87</v>
      </c>
    </row>
    <row r="237">
      <c r="A237" s="65" t="inlineStr">
        <is>
          <t>11.3.1</t>
        </is>
      </c>
      <c r="B237" s="66" t="inlineStr">
        <is>
          <t>11.14.04</t>
        </is>
      </c>
      <c r="C237" s="65" t="inlineStr">
        <is>
          <t>DE PASSAGEM, EMBUTIR 230X230X102MM CPE-20 OU EQUIVALENTE</t>
        </is>
      </c>
      <c r="D237" s="66" t="inlineStr">
        <is>
          <t>SUDECAP</t>
        </is>
      </c>
      <c r="E237" s="66" t="inlineStr">
        <is>
          <t>UN</t>
        </is>
      </c>
      <c r="F237" s="67" t="n">
        <v>10</v>
      </c>
      <c r="G237" s="68" t="n">
        <v>10.79</v>
      </c>
      <c r="H237" s="68" t="n">
        <v>49.39</v>
      </c>
      <c r="I237" s="68" t="n">
        <v>0</v>
      </c>
      <c r="J237" s="68" t="n">
        <v>0</v>
      </c>
      <c r="K237" s="68" t="n">
        <v>17.61</v>
      </c>
      <c r="L237" s="68" t="n">
        <v>77.79000000000001</v>
      </c>
      <c r="M237" s="68" t="n">
        <v>777.9</v>
      </c>
    </row>
    <row r="238">
      <c r="A238" s="65" t="inlineStr">
        <is>
          <t>11.3.2</t>
        </is>
      </c>
      <c r="B238" s="66" t="inlineStr">
        <is>
          <t>11.14.20</t>
        </is>
      </c>
      <c r="C238" s="65" t="inlineStr">
        <is>
          <t>CAIXA DE PASSAGEM EM PVC 4"X2" PRETA P/ELETRODUTO ROSCÁVEL/SOLDÁVEL</t>
        </is>
      </c>
      <c r="D238" s="66" t="inlineStr">
        <is>
          <t>SUDECAP</t>
        </is>
      </c>
      <c r="E238" s="66" t="inlineStr">
        <is>
          <t>UN</t>
        </is>
      </c>
      <c r="F238" s="67" t="n">
        <v>31</v>
      </c>
      <c r="G238" s="68" t="n">
        <v>5.4</v>
      </c>
      <c r="H238" s="68" t="n">
        <v>1.96</v>
      </c>
      <c r="I238" s="68" t="n">
        <v>0</v>
      </c>
      <c r="J238" s="68" t="n">
        <v>0</v>
      </c>
      <c r="K238" s="68" t="n">
        <v>2.15</v>
      </c>
      <c r="L238" s="68" t="n">
        <v>9.51</v>
      </c>
      <c r="M238" s="68" t="n">
        <v>294.81</v>
      </c>
    </row>
    <row r="239">
      <c r="A239" s="65" t="inlineStr">
        <is>
          <t>11.3.3</t>
        </is>
      </c>
      <c r="B239" s="66" t="inlineStr">
        <is>
          <t>11.14.37</t>
        </is>
      </c>
      <c r="C239" s="65" t="inlineStr">
        <is>
          <t>TIPO 1, 30X30X40CM C/FUNDO DE BRITA E TAMPA CONCR.</t>
        </is>
      </c>
      <c r="D239" s="66" t="inlineStr">
        <is>
          <t>SUDECAP</t>
        </is>
      </c>
      <c r="E239" s="66" t="inlineStr">
        <is>
          <t>UN</t>
        </is>
      </c>
      <c r="F239" s="67" t="n">
        <v>6</v>
      </c>
      <c r="G239" s="68" t="n">
        <v>112.09</v>
      </c>
      <c r="H239" s="68" t="n">
        <v>121.84</v>
      </c>
      <c r="I239" s="68" t="n">
        <v>0.07000000000000001</v>
      </c>
      <c r="J239" s="68" t="n">
        <v>0</v>
      </c>
      <c r="K239" s="68" t="n">
        <v>68.48999999999999</v>
      </c>
      <c r="L239" s="68" t="n">
        <v>302.49</v>
      </c>
      <c r="M239" s="68" t="n">
        <v>1814.94</v>
      </c>
    </row>
    <row r="240">
      <c r="A240" s="65" t="inlineStr">
        <is>
          <t>11.3.4</t>
        </is>
      </c>
      <c r="B240" s="66" t="inlineStr">
        <is>
          <t>11.14.40</t>
        </is>
      </c>
      <c r="C240" s="65" t="inlineStr">
        <is>
          <t>25X25X50CM C/ FUNDO DE BRITA E TAMPA DE CONCRETO</t>
        </is>
      </c>
      <c r="D240" s="66" t="inlineStr">
        <is>
          <t>SUDECAP</t>
        </is>
      </c>
      <c r="E240" s="66" t="inlineStr">
        <is>
          <t>UN</t>
        </is>
      </c>
      <c r="F240" s="67" t="n">
        <v>1</v>
      </c>
      <c r="G240" s="68" t="n">
        <v>121.57</v>
      </c>
      <c r="H240" s="68" t="n">
        <v>208.26</v>
      </c>
      <c r="I240" s="68" t="n">
        <v>7.42</v>
      </c>
      <c r="J240" s="68" t="n">
        <v>0</v>
      </c>
      <c r="K240" s="68" t="n">
        <v>98.70999999999999</v>
      </c>
      <c r="L240" s="68" t="n">
        <v>435.96</v>
      </c>
      <c r="M240" s="68" t="n">
        <v>435.96</v>
      </c>
    </row>
    <row r="241" ht="16.5" customHeight="1">
      <c r="A241" s="65" t="inlineStr">
        <is>
          <t>11.3.5</t>
        </is>
      </c>
      <c r="B241" s="66" t="inlineStr">
        <is>
          <t>CPU 11.14.90</t>
        </is>
      </c>
      <c r="C241" s="65" t="inlineStr">
        <is>
          <t>CABEÇOTE DE ALUMÍNIO PARA POSTE, DIÂMETRO 1.1/ 4", EXCLUSIVE ELETRODUTO, INCLUSIVE INSTALAÇÃO [REF: SETOP-ED49064]</t>
        </is>
      </c>
      <c r="D241" s="66" t="inlineStr">
        <is>
          <t>Composições Próprias</t>
        </is>
      </c>
      <c r="E241" s="66" t="inlineStr">
        <is>
          <t>UN</t>
        </is>
      </c>
      <c r="F241" s="67" t="n">
        <v>2</v>
      </c>
      <c r="G241" s="68" t="n">
        <v>1.08</v>
      </c>
      <c r="H241" s="68" t="n">
        <v>4.22</v>
      </c>
      <c r="I241" s="68" t="n">
        <v>0</v>
      </c>
      <c r="J241" s="68" t="n">
        <v>0</v>
      </c>
      <c r="K241" s="68" t="n">
        <v>1.55</v>
      </c>
      <c r="L241" s="68" t="n">
        <v>6.85</v>
      </c>
      <c r="M241" s="68" t="n">
        <v>13.7</v>
      </c>
    </row>
    <row r="242" ht="16.5" customHeight="1">
      <c r="A242" s="65" t="inlineStr">
        <is>
          <t>11.3.6</t>
        </is>
      </c>
      <c r="B242" s="66" t="inlineStr">
        <is>
          <t>CPU 11.14.91</t>
        </is>
      </c>
      <c r="C242" s="65" t="inlineStr">
        <is>
          <t>FORNECIMENTO E INSTALAÇÃO DE CURVA 90º EM AÇO GALVANIZADO 40 MM (1 1/4")</t>
        </is>
      </c>
      <c r="D242" s="66" t="inlineStr">
        <is>
          <t>Composições Próprias</t>
        </is>
      </c>
      <c r="E242" s="66" t="inlineStr">
        <is>
          <t>UN</t>
        </is>
      </c>
      <c r="F242" s="67" t="n">
        <v>4</v>
      </c>
      <c r="G242" s="68" t="n">
        <v>11.98</v>
      </c>
      <c r="H242" s="68" t="n">
        <v>47.5</v>
      </c>
      <c r="I242" s="68" t="n">
        <v>0</v>
      </c>
      <c r="J242" s="68" t="n">
        <v>0</v>
      </c>
      <c r="K242" s="68" t="n">
        <v>17.41</v>
      </c>
      <c r="L242" s="68" t="n">
        <v>76.89</v>
      </c>
      <c r="M242" s="68" t="n">
        <v>307.56</v>
      </c>
    </row>
    <row r="243" ht="15" customHeight="1">
      <c r="A243" s="60" t="inlineStr">
        <is>
          <t>11.4</t>
        </is>
      </c>
      <c r="B243" s="60" t="inlineStr">
        <is>
          <t>QUADRO DISTRIBUIÇAO DE CIRCUITOS</t>
        </is>
      </c>
      <c r="C243" s="90" t="n"/>
      <c r="D243" s="90" t="n"/>
      <c r="E243" s="90" t="n"/>
      <c r="F243" s="90" t="n"/>
      <c r="G243" s="90" t="n"/>
      <c r="H243" s="90" t="n"/>
      <c r="I243" s="90" t="n"/>
      <c r="J243" s="90" t="n"/>
      <c r="K243" s="90" t="n"/>
      <c r="L243" s="91" t="n"/>
      <c r="M243" s="5" t="n">
        <v>1755.15</v>
      </c>
    </row>
    <row r="244" ht="16.5" customHeight="1">
      <c r="A244" s="65" t="inlineStr">
        <is>
          <t>11.4.1</t>
        </is>
      </c>
      <c r="B244" s="66" t="inlineStr">
        <is>
          <t>CPU 11.15.90</t>
        </is>
      </c>
      <c r="C244" s="65" t="inlineStr">
        <is>
          <t>FORNECIMENTO E INSTALAÇÃO DE QUADRO DE DISTRIBUIÇÃO - CONFORME PROJETO ELÉTRICO</t>
        </is>
      </c>
      <c r="D244" s="66" t="inlineStr">
        <is>
          <t>Composições Próprias</t>
        </is>
      </c>
      <c r="E244" s="66" t="inlineStr">
        <is>
          <t>UN</t>
        </is>
      </c>
      <c r="F244" s="67" t="n">
        <v>1</v>
      </c>
      <c r="G244" s="68" t="n">
        <v>42.16</v>
      </c>
      <c r="H244" s="68" t="n">
        <v>1315.58</v>
      </c>
      <c r="I244" s="68" t="n">
        <v>0</v>
      </c>
      <c r="J244" s="68" t="n">
        <v>0</v>
      </c>
      <c r="K244" s="68" t="n">
        <v>397.41</v>
      </c>
      <c r="L244" s="68" t="n">
        <v>1755.15</v>
      </c>
      <c r="M244" s="68" t="n">
        <v>1755.15</v>
      </c>
    </row>
    <row r="245" ht="15" customHeight="1">
      <c r="A245" s="60" t="inlineStr">
        <is>
          <t>11.5</t>
        </is>
      </c>
      <c r="B245" s="60" t="inlineStr">
        <is>
          <t>CHAVE/FUSIVEL/RELE FOTOELETR. TECNOWATT OU EQUIVALENTE</t>
        </is>
      </c>
      <c r="C245" s="90" t="n"/>
      <c r="D245" s="90" t="n"/>
      <c r="E245" s="90" t="n"/>
      <c r="F245" s="90" t="n"/>
      <c r="G245" s="90" t="n"/>
      <c r="H245" s="90" t="n"/>
      <c r="I245" s="90" t="n"/>
      <c r="J245" s="90" t="n"/>
      <c r="K245" s="90" t="n"/>
      <c r="L245" s="91" t="n"/>
      <c r="M245" s="5" t="n">
        <v>509.16</v>
      </c>
    </row>
    <row r="246">
      <c r="A246" s="65" t="inlineStr">
        <is>
          <t>11.5.1</t>
        </is>
      </c>
      <c r="B246" s="66" t="inlineStr">
        <is>
          <t>11.22.01</t>
        </is>
      </c>
      <c r="C246" s="65" t="inlineStr">
        <is>
          <t>RELE FOTOELETRICO 1200VA RM-10 - 120V OU EQUIVALENTE</t>
        </is>
      </c>
      <c r="D246" s="66" t="inlineStr">
        <is>
          <t>SUDECAP</t>
        </is>
      </c>
      <c r="E246" s="66" t="inlineStr">
        <is>
          <t>UN</t>
        </is>
      </c>
      <c r="F246" s="67" t="n">
        <v>6</v>
      </c>
      <c r="G246" s="68" t="n">
        <v>19.04</v>
      </c>
      <c r="H246" s="68" t="n">
        <v>28.77</v>
      </c>
      <c r="I246" s="68" t="n">
        <v>0</v>
      </c>
      <c r="J246" s="68" t="n">
        <v>0</v>
      </c>
      <c r="K246" s="68" t="n">
        <v>13.99</v>
      </c>
      <c r="L246" s="68" t="n">
        <v>61.8</v>
      </c>
      <c r="M246" s="68" t="n">
        <v>370.8</v>
      </c>
    </row>
    <row r="247">
      <c r="A247" s="65" t="inlineStr">
        <is>
          <t>11.5.2</t>
        </is>
      </c>
      <c r="B247" s="66" t="inlineStr">
        <is>
          <t>11.22.03</t>
        </is>
      </c>
      <c r="C247" s="65" t="inlineStr">
        <is>
          <t>BASE P/ RELE FOTOELETRICO</t>
        </is>
      </c>
      <c r="D247" s="66" t="inlineStr">
        <is>
          <t>SUDECAP</t>
        </is>
      </c>
      <c r="E247" s="66" t="inlineStr">
        <is>
          <t>UN</t>
        </is>
      </c>
      <c r="F247" s="67" t="n">
        <v>6</v>
      </c>
      <c r="G247" s="68" t="n">
        <v>7.2</v>
      </c>
      <c r="H247" s="68" t="n">
        <v>10.64</v>
      </c>
      <c r="I247" s="68" t="n">
        <v>0</v>
      </c>
      <c r="J247" s="68" t="n">
        <v>0</v>
      </c>
      <c r="K247" s="68" t="n">
        <v>5.22</v>
      </c>
      <c r="L247" s="68" t="n">
        <v>23.06</v>
      </c>
      <c r="M247" s="68" t="n">
        <v>138.36</v>
      </c>
    </row>
    <row r="248" ht="15" customHeight="1">
      <c r="A248" s="60" t="inlineStr">
        <is>
          <t>11.6</t>
        </is>
      </c>
      <c r="B248" s="60" t="inlineStr">
        <is>
          <t>CABO FLEXÍVEL NÃO HALOGÊNO</t>
        </is>
      </c>
      <c r="C248" s="90" t="n"/>
      <c r="D248" s="90" t="n"/>
      <c r="E248" s="90" t="n"/>
      <c r="F248" s="90" t="n"/>
      <c r="G248" s="90" t="n"/>
      <c r="H248" s="90" t="n"/>
      <c r="I248" s="90" t="n"/>
      <c r="J248" s="90" t="n"/>
      <c r="K248" s="90" t="n"/>
      <c r="L248" s="91" t="n"/>
      <c r="M248" s="5" t="n">
        <v>6184.04</v>
      </c>
    </row>
    <row r="249">
      <c r="A249" s="65" t="inlineStr">
        <is>
          <t>11.6.1</t>
        </is>
      </c>
      <c r="B249" s="66" t="inlineStr">
        <is>
          <t>11.24.05</t>
        </is>
      </c>
      <c r="C249" s="65" t="inlineStr">
        <is>
          <t>#   2,5 MM2, ISOLAMENTO 750V</t>
        </is>
      </c>
      <c r="D249" s="66" t="inlineStr">
        <is>
          <t>SUDECAP</t>
        </is>
      </c>
      <c r="E249" s="66" t="inlineStr">
        <is>
          <t>M</t>
        </is>
      </c>
      <c r="F249" s="67" t="n">
        <v>274.1</v>
      </c>
      <c r="G249" s="68" t="n">
        <v>1.26</v>
      </c>
      <c r="H249" s="68" t="n">
        <v>1.55</v>
      </c>
      <c r="I249" s="68" t="n">
        <v>0</v>
      </c>
      <c r="J249" s="68" t="n">
        <v>0</v>
      </c>
      <c r="K249" s="68" t="n">
        <v>0.82</v>
      </c>
      <c r="L249" s="68" t="n">
        <v>3.63</v>
      </c>
      <c r="M249" s="68" t="n">
        <v>994.98</v>
      </c>
    </row>
    <row r="250">
      <c r="A250" s="65" t="inlineStr">
        <is>
          <t>11.6.2</t>
        </is>
      </c>
      <c r="B250" s="66" t="inlineStr">
        <is>
          <t>11.24.07</t>
        </is>
      </c>
      <c r="C250" s="65" t="inlineStr">
        <is>
          <t>#   6,0 MM2, ISOLAMENTO 750V</t>
        </is>
      </c>
      <c r="D250" s="66" t="inlineStr">
        <is>
          <t>SUDECAP</t>
        </is>
      </c>
      <c r="E250" s="66" t="inlineStr">
        <is>
          <t>M</t>
        </is>
      </c>
      <c r="F250" s="67" t="n">
        <v>35.1</v>
      </c>
      <c r="G250" s="68" t="n">
        <v>1.98</v>
      </c>
      <c r="H250" s="68" t="n">
        <v>3.69</v>
      </c>
      <c r="I250" s="68" t="n">
        <v>0</v>
      </c>
      <c r="J250" s="68" t="n">
        <v>0</v>
      </c>
      <c r="K250" s="68" t="n">
        <v>1.66</v>
      </c>
      <c r="L250" s="68" t="n">
        <v>7.33</v>
      </c>
      <c r="M250" s="68" t="n">
        <v>257.28</v>
      </c>
    </row>
    <row r="251">
      <c r="A251" s="65" t="inlineStr">
        <is>
          <t>11.6.3</t>
        </is>
      </c>
      <c r="B251" s="66" t="inlineStr">
        <is>
          <t>11.24.41</t>
        </is>
      </c>
      <c r="C251" s="65" t="inlineStr">
        <is>
          <t>C/1 CONDUTOR # 1 X   2,5 MM2, ISOLAMENTO 1KV</t>
        </is>
      </c>
      <c r="D251" s="66" t="inlineStr">
        <is>
          <t>SUDECAP</t>
        </is>
      </c>
      <c r="E251" s="66" t="inlineStr">
        <is>
          <t>M</t>
        </is>
      </c>
      <c r="F251" s="67" t="n">
        <v>476.7</v>
      </c>
      <c r="G251" s="68" t="n">
        <v>1.26</v>
      </c>
      <c r="H251" s="68" t="n">
        <v>1.37</v>
      </c>
      <c r="I251" s="68" t="n">
        <v>0</v>
      </c>
      <c r="J251" s="68" t="n">
        <v>0</v>
      </c>
      <c r="K251" s="68" t="n">
        <v>0.77</v>
      </c>
      <c r="L251" s="68" t="n">
        <v>3.4</v>
      </c>
      <c r="M251" s="68" t="n">
        <v>1620.78</v>
      </c>
    </row>
    <row r="252">
      <c r="A252" s="65" t="inlineStr">
        <is>
          <t>11.6.4</t>
        </is>
      </c>
      <c r="B252" s="66" t="inlineStr">
        <is>
          <t>11.24.45</t>
        </is>
      </c>
      <c r="C252" s="65" t="inlineStr">
        <is>
          <t>C/1 CONDUTOR # 1 X  16,0 MM2, ISOLAMENTO 1KV</t>
        </is>
      </c>
      <c r="D252" s="66" t="inlineStr">
        <is>
          <t>SUDECAP</t>
        </is>
      </c>
      <c r="E252" s="66" t="inlineStr">
        <is>
          <t>M</t>
        </is>
      </c>
      <c r="F252" s="67" t="n">
        <v>213.2</v>
      </c>
      <c r="G252" s="68" t="n">
        <v>4.13</v>
      </c>
      <c r="H252" s="68" t="n">
        <v>7.88</v>
      </c>
      <c r="I252" s="68" t="n">
        <v>0</v>
      </c>
      <c r="J252" s="68" t="n">
        <v>0</v>
      </c>
      <c r="K252" s="68" t="n">
        <v>3.52</v>
      </c>
      <c r="L252" s="68" t="n">
        <v>15.53</v>
      </c>
      <c r="M252" s="68" t="n">
        <v>3311</v>
      </c>
    </row>
    <row r="253" ht="15" customHeight="1">
      <c r="A253" s="60" t="inlineStr">
        <is>
          <t>11.7</t>
        </is>
      </c>
      <c r="B253" s="60" t="inlineStr">
        <is>
          <t>INTERRUPTOR, TOMADA E ACESS. SILENTOQUE PIAL/EQUIVALENTE</t>
        </is>
      </c>
      <c r="C253" s="90" t="n"/>
      <c r="D253" s="90" t="n"/>
      <c r="E253" s="90" t="n"/>
      <c r="F253" s="90" t="n"/>
      <c r="G253" s="90" t="n"/>
      <c r="H253" s="90" t="n"/>
      <c r="I253" s="90" t="n"/>
      <c r="J253" s="90" t="n"/>
      <c r="K253" s="90" t="n"/>
      <c r="L253" s="91" t="n"/>
      <c r="M253" s="5" t="n">
        <v>301.5</v>
      </c>
    </row>
    <row r="254">
      <c r="A254" s="65" t="inlineStr">
        <is>
          <t>11.7.1</t>
        </is>
      </c>
      <c r="B254" s="66" t="inlineStr">
        <is>
          <t>11.30.13</t>
        </is>
      </c>
      <c r="C254" s="65" t="inlineStr">
        <is>
          <t>INTERRUPTOR SIMPLES  10A/250V R.1000 SEM PLACA OU EQUIVALENTE</t>
        </is>
      </c>
      <c r="D254" s="66" t="inlineStr">
        <is>
          <t>SUDECAP</t>
        </is>
      </c>
      <c r="E254" s="66" t="inlineStr">
        <is>
          <t>UN</t>
        </is>
      </c>
      <c r="F254" s="67" t="n">
        <v>2</v>
      </c>
      <c r="G254" s="68" t="n">
        <v>3.6</v>
      </c>
      <c r="H254" s="68" t="n">
        <v>9.5</v>
      </c>
      <c r="I254" s="68" t="n">
        <v>0</v>
      </c>
      <c r="J254" s="68" t="n">
        <v>0</v>
      </c>
      <c r="K254" s="68" t="n">
        <v>3.83</v>
      </c>
      <c r="L254" s="68" t="n">
        <v>16.93</v>
      </c>
      <c r="M254" s="68" t="n">
        <v>33.86</v>
      </c>
    </row>
    <row r="255">
      <c r="A255" s="65" t="inlineStr">
        <is>
          <t>11.7.2</t>
        </is>
      </c>
      <c r="B255" s="66" t="inlineStr">
        <is>
          <t>11.30.22</t>
        </is>
      </c>
      <c r="C255" s="65" t="inlineStr">
        <is>
          <t>TOMADA 2P+T 10A-250V, S/ PLACA REF.685044 P.LEGRAN OU EQUIVALENTE</t>
        </is>
      </c>
      <c r="D255" s="66" t="inlineStr">
        <is>
          <t>SUDECAP</t>
        </is>
      </c>
      <c r="E255" s="66" t="inlineStr">
        <is>
          <t>UN</t>
        </is>
      </c>
      <c r="F255" s="67" t="n">
        <v>6</v>
      </c>
      <c r="G255" s="68" t="n">
        <v>7.2</v>
      </c>
      <c r="H255" s="68" t="n">
        <v>5.79</v>
      </c>
      <c r="I255" s="68" t="n">
        <v>0</v>
      </c>
      <c r="J255" s="68" t="n">
        <v>0</v>
      </c>
      <c r="K255" s="68" t="n">
        <v>3.8</v>
      </c>
      <c r="L255" s="68" t="n">
        <v>16.79</v>
      </c>
      <c r="M255" s="68" t="n">
        <v>100.74</v>
      </c>
    </row>
    <row r="256">
      <c r="A256" s="65" t="inlineStr">
        <is>
          <t>11.7.3</t>
        </is>
      </c>
      <c r="B256" s="66" t="inlineStr">
        <is>
          <t>11.30.44</t>
        </is>
      </c>
      <c r="C256" s="65" t="inlineStr">
        <is>
          <t>CONJUNTO 3 INTERRUPTORES SIMPLES SEM PLACA R.3000 OU EQUIVALENTE</t>
        </is>
      </c>
      <c r="D256" s="66" t="inlineStr">
        <is>
          <t>SUDECAP</t>
        </is>
      </c>
      <c r="E256" s="66" t="inlineStr">
        <is>
          <t>UN</t>
        </is>
      </c>
      <c r="F256" s="67" t="n">
        <v>1</v>
      </c>
      <c r="G256" s="68" t="n">
        <v>7.92</v>
      </c>
      <c r="H256" s="68" t="n">
        <v>22.26</v>
      </c>
      <c r="I256" s="68" t="n">
        <v>0</v>
      </c>
      <c r="J256" s="68" t="n">
        <v>0</v>
      </c>
      <c r="K256" s="68" t="n">
        <v>8.83</v>
      </c>
      <c r="L256" s="68" t="n">
        <v>39.01</v>
      </c>
      <c r="M256" s="68" t="n">
        <v>39.01</v>
      </c>
    </row>
    <row r="257">
      <c r="A257" s="65" t="inlineStr">
        <is>
          <t>11.7.4</t>
        </is>
      </c>
      <c r="B257" s="66" t="inlineStr">
        <is>
          <t>11.30.50</t>
        </is>
      </c>
      <c r="C257" s="65" t="inlineStr">
        <is>
          <t>PLACA TERMOPLASTICA 2X4" COM FURO CENTRAL PIAL/SIM OU EQUIVALENTE</t>
        </is>
      </c>
      <c r="D257" s="66" t="inlineStr">
        <is>
          <t>SUDECAP</t>
        </is>
      </c>
      <c r="E257" s="66" t="inlineStr">
        <is>
          <t>UN</t>
        </is>
      </c>
      <c r="F257" s="67" t="n">
        <v>1</v>
      </c>
      <c r="G257" s="68" t="n">
        <v>2.88</v>
      </c>
      <c r="H257" s="68" t="n">
        <v>5.44</v>
      </c>
      <c r="I257" s="68" t="n">
        <v>0</v>
      </c>
      <c r="J257" s="68" t="n">
        <v>0</v>
      </c>
      <c r="K257" s="68" t="n">
        <v>2.44</v>
      </c>
      <c r="L257" s="68" t="n">
        <v>10.76</v>
      </c>
      <c r="M257" s="68" t="n">
        <v>10.76</v>
      </c>
    </row>
    <row r="258">
      <c r="A258" s="65" t="inlineStr">
        <is>
          <t>11.7.5</t>
        </is>
      </c>
      <c r="B258" s="66" t="inlineStr">
        <is>
          <t>11.30.51</t>
        </is>
      </c>
      <c r="C258" s="65" t="inlineStr">
        <is>
          <t>PLACA TERMOPLASTICA CINZA PARA CAIXA 2" X 4"</t>
        </is>
      </c>
      <c r="D258" s="66" t="inlineStr">
        <is>
          <t>SUDECAP</t>
        </is>
      </c>
      <c r="E258" s="66" t="inlineStr">
        <is>
          <t>UN</t>
        </is>
      </c>
      <c r="F258" s="67" t="n">
        <v>17</v>
      </c>
      <c r="G258" s="68" t="n">
        <v>2.88</v>
      </c>
      <c r="H258" s="68" t="n">
        <v>2.45</v>
      </c>
      <c r="I258" s="68" t="n">
        <v>0</v>
      </c>
      <c r="J258" s="68" t="n">
        <v>0</v>
      </c>
      <c r="K258" s="68" t="n">
        <v>1.56</v>
      </c>
      <c r="L258" s="68" t="n">
        <v>6.89</v>
      </c>
      <c r="M258" s="68" t="n">
        <v>117.13</v>
      </c>
    </row>
    <row r="259" ht="15" customHeight="1">
      <c r="A259" s="60" t="inlineStr">
        <is>
          <t>11.8</t>
        </is>
      </c>
      <c r="B259" s="60" t="inlineStr">
        <is>
          <t>INTERRUPTOR, TOMADA E ACESSORIO-LINHA DECORATIVA</t>
        </is>
      </c>
      <c r="C259" s="90" t="n"/>
      <c r="D259" s="90" t="n"/>
      <c r="E259" s="90" t="n"/>
      <c r="F259" s="90" t="n"/>
      <c r="G259" s="90" t="n"/>
      <c r="H259" s="90" t="n"/>
      <c r="I259" s="90" t="n"/>
      <c r="J259" s="90" t="n"/>
      <c r="K259" s="90" t="n"/>
      <c r="L259" s="91" t="n"/>
      <c r="M259" s="5" t="n">
        <v>5.97</v>
      </c>
    </row>
    <row r="260">
      <c r="A260" s="65" t="inlineStr">
        <is>
          <t>11.8.1</t>
        </is>
      </c>
      <c r="B260" s="66" t="inlineStr">
        <is>
          <t>11.31.13</t>
        </is>
      </c>
      <c r="C260" s="65" t="inlineStr">
        <is>
          <t>SUPORTE P/ CX 2X4"(ATE 3 MOD) R.6121 22 PIAL/EQUIVALENTE</t>
        </is>
      </c>
      <c r="D260" s="66" t="inlineStr">
        <is>
          <t>SUDECAP</t>
        </is>
      </c>
      <c r="E260" s="66" t="inlineStr">
        <is>
          <t>UN</t>
        </is>
      </c>
      <c r="F260" s="67" t="n">
        <v>1</v>
      </c>
      <c r="G260" s="68" t="n">
        <v>2.88</v>
      </c>
      <c r="H260" s="68" t="n">
        <v>1.74</v>
      </c>
      <c r="I260" s="68" t="n">
        <v>0</v>
      </c>
      <c r="J260" s="68" t="n">
        <v>0</v>
      </c>
      <c r="K260" s="68" t="n">
        <v>1.35</v>
      </c>
      <c r="L260" s="68" t="n">
        <v>5.97</v>
      </c>
      <c r="M260" s="68" t="n">
        <v>5.97</v>
      </c>
    </row>
    <row r="261" ht="15" customHeight="1">
      <c r="A261" s="60" t="inlineStr">
        <is>
          <t>11.9</t>
        </is>
      </c>
      <c r="B261" s="60" t="inlineStr">
        <is>
          <t>LUMINARIA SOBREPOR P/LAMP.FLUOR, REFLETOR ALUMINI0</t>
        </is>
      </c>
      <c r="C261" s="90" t="n"/>
      <c r="D261" s="90" t="n"/>
      <c r="E261" s="90" t="n"/>
      <c r="F261" s="90" t="n"/>
      <c r="G261" s="90" t="n"/>
      <c r="H261" s="90" t="n"/>
      <c r="I261" s="90" t="n"/>
      <c r="J261" s="90" t="n"/>
      <c r="K261" s="90" t="n"/>
      <c r="L261" s="91" t="n"/>
      <c r="M261" s="5" t="n">
        <v>623.6799999999999</v>
      </c>
    </row>
    <row r="262">
      <c r="A262" s="65" t="inlineStr">
        <is>
          <t>11.9.1</t>
        </is>
      </c>
      <c r="B262" s="66" t="inlineStr">
        <is>
          <t>11.37.24</t>
        </is>
      </c>
      <c r="C262" s="65" t="inlineStr">
        <is>
          <t>2X18W COMPLETA 120CM (LAMPADA LED E SOQUETE)</t>
        </is>
      </c>
      <c r="D262" s="66" t="inlineStr">
        <is>
          <t>SUDECAP</t>
        </is>
      </c>
      <c r="E262" s="66" t="inlineStr">
        <is>
          <t>CJ</t>
        </is>
      </c>
      <c r="F262" s="67" t="n">
        <v>2</v>
      </c>
      <c r="G262" s="68" t="n">
        <v>53.97</v>
      </c>
      <c r="H262" s="68" t="n">
        <v>187.26</v>
      </c>
      <c r="I262" s="68" t="n">
        <v>0</v>
      </c>
      <c r="J262" s="68" t="n">
        <v>0</v>
      </c>
      <c r="K262" s="68" t="n">
        <v>70.61</v>
      </c>
      <c r="L262" s="68" t="n">
        <v>311.84</v>
      </c>
      <c r="M262" s="68" t="n">
        <v>623.6799999999999</v>
      </c>
    </row>
    <row r="263" ht="15" customHeight="1">
      <c r="A263" s="60" t="inlineStr">
        <is>
          <t>11.10</t>
        </is>
      </c>
      <c r="B263" s="60" t="inlineStr">
        <is>
          <t>ARANDELA</t>
        </is>
      </c>
      <c r="C263" s="90" t="n"/>
      <c r="D263" s="90" t="n"/>
      <c r="E263" s="90" t="n"/>
      <c r="F263" s="90" t="n"/>
      <c r="G263" s="90" t="n"/>
      <c r="H263" s="90" t="n"/>
      <c r="I263" s="90" t="n"/>
      <c r="J263" s="90" t="n"/>
      <c r="K263" s="90" t="n"/>
      <c r="L263" s="91" t="n"/>
      <c r="M263" s="5" t="n">
        <v>537.78</v>
      </c>
    </row>
    <row r="264">
      <c r="A264" s="65" t="inlineStr">
        <is>
          <t>11.10.1</t>
        </is>
      </c>
      <c r="B264" s="66" t="inlineStr">
        <is>
          <t>11.45.02</t>
        </is>
      </c>
      <c r="C264" s="65" t="inlineStr">
        <is>
          <t>ARAND. P/ LAMP. FLUOR.ELETRON. 20W REF.ITAIM EQUIV</t>
        </is>
      </c>
      <c r="D264" s="66" t="inlineStr">
        <is>
          <t>SUDECAP</t>
        </is>
      </c>
      <c r="E264" s="66" t="inlineStr">
        <is>
          <t>UN</t>
        </is>
      </c>
      <c r="F264" s="67" t="n">
        <v>3</v>
      </c>
      <c r="G264" s="68" t="n">
        <v>11.88</v>
      </c>
      <c r="H264" s="68" t="n">
        <v>26.21</v>
      </c>
      <c r="I264" s="68" t="n">
        <v>0</v>
      </c>
      <c r="J264" s="68" t="n">
        <v>0</v>
      </c>
      <c r="K264" s="68" t="n">
        <v>11.15</v>
      </c>
      <c r="L264" s="68" t="n">
        <v>49.24</v>
      </c>
      <c r="M264" s="68" t="n">
        <v>147.72</v>
      </c>
    </row>
    <row r="265">
      <c r="A265" s="65" t="inlineStr">
        <is>
          <t>11.10.2</t>
        </is>
      </c>
      <c r="B265" s="66" t="inlineStr">
        <is>
          <t>11.45.46</t>
        </is>
      </c>
      <c r="C265" s="65" t="inlineStr">
        <is>
          <t>TIPO TARTARUGA - LUMIFOR OU EQUIVALENTE</t>
        </is>
      </c>
      <c r="D265" s="66" t="inlineStr">
        <is>
          <t>SUDECAP</t>
        </is>
      </c>
      <c r="E265" s="66" t="inlineStr">
        <is>
          <t>UN</t>
        </is>
      </c>
      <c r="F265" s="67" t="n">
        <v>6</v>
      </c>
      <c r="G265" s="68" t="n">
        <v>10.79</v>
      </c>
      <c r="H265" s="68" t="n">
        <v>39.5</v>
      </c>
      <c r="I265" s="68" t="n">
        <v>0</v>
      </c>
      <c r="J265" s="68" t="n">
        <v>0</v>
      </c>
      <c r="K265" s="68" t="n">
        <v>14.72</v>
      </c>
      <c r="L265" s="68" t="n">
        <v>65.01000000000001</v>
      </c>
      <c r="M265" s="68" t="n">
        <v>390.06</v>
      </c>
    </row>
    <row r="266" ht="15" customHeight="1">
      <c r="A266" s="60" t="inlineStr">
        <is>
          <t>11.11</t>
        </is>
      </c>
      <c r="B266" s="60" t="inlineStr">
        <is>
          <t>ILUMINACAO PUBLICA - PADRAO CEMIG</t>
        </is>
      </c>
      <c r="C266" s="90" t="n"/>
      <c r="D266" s="90" t="n"/>
      <c r="E266" s="90" t="n"/>
      <c r="F266" s="90" t="n"/>
      <c r="G266" s="90" t="n"/>
      <c r="H266" s="90" t="n"/>
      <c r="I266" s="90" t="n"/>
      <c r="J266" s="90" t="n"/>
      <c r="K266" s="90" t="n"/>
      <c r="L266" s="91" t="n"/>
      <c r="M266" s="5" t="n">
        <v>5739.96</v>
      </c>
    </row>
    <row r="267" ht="16.5" customHeight="1">
      <c r="A267" s="65" t="inlineStr">
        <is>
          <t>11.11.1</t>
        </is>
      </c>
      <c r="B267" s="66" t="inlineStr">
        <is>
          <t>101658</t>
        </is>
      </c>
      <c r="C267" s="65" t="inlineStr">
        <is>
          <t>LUMINÁRIA DE LED PARA ILUMINAÇÃO PÚBLICA, DE 138 W ATÉ 180 W - FORNECIMENTO E INSTALAÇÃO. AF_08/2020</t>
        </is>
      </c>
      <c r="D267" s="66" t="inlineStr">
        <is>
          <t>SINAPI</t>
        </is>
      </c>
      <c r="E267" s="66" t="inlineStr">
        <is>
          <t>UN</t>
        </is>
      </c>
      <c r="F267" s="67" t="n">
        <v>6</v>
      </c>
      <c r="G267" s="68" t="n">
        <v>14.31</v>
      </c>
      <c r="H267" s="68" t="n">
        <v>702.86</v>
      </c>
      <c r="I267" s="68" t="n">
        <v>19.15</v>
      </c>
      <c r="J267" s="68" t="n">
        <v>3.73</v>
      </c>
      <c r="K267" s="68" t="n">
        <v>216.61</v>
      </c>
      <c r="L267" s="68" t="n">
        <v>956.66</v>
      </c>
      <c r="M267" s="68" t="n">
        <v>5739.96</v>
      </c>
    </row>
    <row r="268" ht="15" customHeight="1">
      <c r="A268" s="60" t="inlineStr">
        <is>
          <t>11.12</t>
        </is>
      </c>
      <c r="B268" s="60" t="inlineStr">
        <is>
          <t>COMPLEMENTOS PARA LUMINARIAS</t>
        </is>
      </c>
      <c r="C268" s="90" t="n"/>
      <c r="D268" s="90" t="n"/>
      <c r="E268" s="90" t="n"/>
      <c r="F268" s="90" t="n"/>
      <c r="G268" s="90" t="n"/>
      <c r="H268" s="90" t="n"/>
      <c r="I268" s="90" t="n"/>
      <c r="J268" s="90" t="n"/>
      <c r="K268" s="90" t="n"/>
      <c r="L268" s="91" t="n"/>
      <c r="M268" s="5" t="n">
        <v>1741.68</v>
      </c>
    </row>
    <row r="269">
      <c r="A269" s="65" t="inlineStr">
        <is>
          <t>11.12.1</t>
        </is>
      </c>
      <c r="B269" s="66" t="inlineStr">
        <is>
          <t>11.55.04</t>
        </is>
      </c>
      <c r="C269" s="65" t="inlineStr">
        <is>
          <t>SUPORTE LUMINARIA PETALA SL-1/2 TOPO 114MM TECNOW. OU EQUIVALENTE</t>
        </is>
      </c>
      <c r="D269" s="66" t="inlineStr">
        <is>
          <t>SUDECAP</t>
        </is>
      </c>
      <c r="E269" s="66" t="inlineStr">
        <is>
          <t>UN</t>
        </is>
      </c>
      <c r="F269" s="67" t="n">
        <v>6</v>
      </c>
      <c r="G269" s="68" t="n">
        <v>12.6</v>
      </c>
      <c r="H269" s="68" t="n">
        <v>211.95</v>
      </c>
      <c r="I269" s="68" t="n">
        <v>0</v>
      </c>
      <c r="J269" s="68" t="n">
        <v>0</v>
      </c>
      <c r="K269" s="68" t="n">
        <v>65.73</v>
      </c>
      <c r="L269" s="68" t="n">
        <v>290.28</v>
      </c>
      <c r="M269" s="68" t="n">
        <v>1741.68</v>
      </c>
    </row>
    <row r="270" ht="15" customHeight="1">
      <c r="A270" s="60" t="inlineStr">
        <is>
          <t>11.13</t>
        </is>
      </c>
      <c r="B270" s="60" t="inlineStr">
        <is>
          <t>POSTE GALVANIZADO ESCALONADO RETO ENGASTADO</t>
        </is>
      </c>
      <c r="C270" s="90" t="n"/>
      <c r="D270" s="90" t="n"/>
      <c r="E270" s="90" t="n"/>
      <c r="F270" s="90" t="n"/>
      <c r="G270" s="90" t="n"/>
      <c r="H270" s="90" t="n"/>
      <c r="I270" s="90" t="n"/>
      <c r="J270" s="90" t="n"/>
      <c r="K270" s="90" t="n"/>
      <c r="L270" s="91" t="n"/>
      <c r="M270" s="5" t="n">
        <v>11190.96</v>
      </c>
    </row>
    <row r="271">
      <c r="A271" s="65" t="inlineStr">
        <is>
          <t>11.13.1</t>
        </is>
      </c>
      <c r="B271" s="66" t="inlineStr">
        <is>
          <t>11.56.03</t>
        </is>
      </c>
      <c r="C271" s="65" t="inlineStr">
        <is>
          <t>HT=8,0M / HL=7,0M /DB=115MM /DT=80MM PADRAO CEMIG</t>
        </is>
      </c>
      <c r="D271" s="66" t="inlineStr">
        <is>
          <t>SUDECAP</t>
        </is>
      </c>
      <c r="E271" s="66" t="inlineStr">
        <is>
          <t>UN</t>
        </is>
      </c>
      <c r="F271" s="67" t="n">
        <v>6</v>
      </c>
      <c r="G271" s="68" t="n">
        <v>122.84</v>
      </c>
      <c r="H271" s="68" t="n">
        <v>1320</v>
      </c>
      <c r="I271" s="68" t="n">
        <v>0</v>
      </c>
      <c r="J271" s="68" t="n">
        <v>0</v>
      </c>
      <c r="K271" s="68" t="n">
        <v>422.32</v>
      </c>
      <c r="L271" s="68" t="n">
        <v>1865.16</v>
      </c>
      <c r="M271" s="68" t="n">
        <v>11190.96</v>
      </c>
    </row>
    <row r="272" ht="15" customHeight="1">
      <c r="A272" s="60" t="inlineStr">
        <is>
          <t>11.14</t>
        </is>
      </c>
      <c r="B272" s="60" t="inlineStr">
        <is>
          <t>LAMPADAS - 127V/220V</t>
        </is>
      </c>
      <c r="C272" s="90" t="n"/>
      <c r="D272" s="90" t="n"/>
      <c r="E272" s="90" t="n"/>
      <c r="F272" s="90" t="n"/>
      <c r="G272" s="90" t="n"/>
      <c r="H272" s="90" t="n"/>
      <c r="I272" s="90" t="n"/>
      <c r="J272" s="90" t="n"/>
      <c r="K272" s="90" t="n"/>
      <c r="L272" s="91" t="n"/>
      <c r="M272" s="5" t="n">
        <v>455.88</v>
      </c>
    </row>
    <row r="273">
      <c r="A273" s="65" t="inlineStr">
        <is>
          <t>11.14.1</t>
        </is>
      </c>
      <c r="B273" s="66" t="inlineStr">
        <is>
          <t>11.60.09</t>
        </is>
      </c>
      <c r="C273" s="65" t="inlineStr">
        <is>
          <t>LÂMPADA MILHO LED 24W 2200 LUMENS BASE E27</t>
        </is>
      </c>
      <c r="D273" s="66" t="inlineStr">
        <is>
          <t>SUDECAP</t>
        </is>
      </c>
      <c r="E273" s="66" t="inlineStr">
        <is>
          <t>UN</t>
        </is>
      </c>
      <c r="F273" s="67" t="n">
        <v>9</v>
      </c>
      <c r="G273" s="68" t="n">
        <v>5.75</v>
      </c>
      <c r="H273" s="68" t="n">
        <v>24.67</v>
      </c>
      <c r="I273" s="68" t="n">
        <v>0</v>
      </c>
      <c r="J273" s="68" t="n">
        <v>0</v>
      </c>
      <c r="K273" s="68" t="n">
        <v>8.9</v>
      </c>
      <c r="L273" s="68" t="n">
        <v>39.32</v>
      </c>
      <c r="M273" s="68" t="n">
        <v>353.88</v>
      </c>
    </row>
    <row r="274">
      <c r="A274" s="65" t="inlineStr">
        <is>
          <t>11.14.2</t>
        </is>
      </c>
      <c r="B274" s="66" t="inlineStr">
        <is>
          <t>11.60.16</t>
        </is>
      </c>
      <c r="C274" s="65" t="inlineStr">
        <is>
          <t>LÂMPADA TUBULAR LED 18W 2100 LUMENS SOQUETE G13 120CM</t>
        </is>
      </c>
      <c r="D274" s="66" t="inlineStr">
        <is>
          <t>SUDECAP</t>
        </is>
      </c>
      <c r="E274" s="66" t="inlineStr">
        <is>
          <t>UN</t>
        </is>
      </c>
      <c r="F274" s="67" t="n">
        <v>4</v>
      </c>
      <c r="G274" s="68" t="n">
        <v>5.75</v>
      </c>
      <c r="H274" s="68" t="n">
        <v>13.98</v>
      </c>
      <c r="I274" s="68" t="n">
        <v>0</v>
      </c>
      <c r="J274" s="68" t="n">
        <v>0</v>
      </c>
      <c r="K274" s="68" t="n">
        <v>5.77</v>
      </c>
      <c r="L274" s="68" t="n">
        <v>25.5</v>
      </c>
      <c r="M274" s="68" t="n">
        <v>102</v>
      </c>
    </row>
    <row r="275" ht="15" customHeight="1">
      <c r="A275" s="60" t="inlineStr">
        <is>
          <t>11.15</t>
        </is>
      </c>
      <c r="B275" s="60" t="inlineStr">
        <is>
          <t>PADRAO CEMIG AEREO EM MURETA - LADO OPOSTO À REDE</t>
        </is>
      </c>
      <c r="C275" s="90" t="n"/>
      <c r="D275" s="90" t="n"/>
      <c r="E275" s="90" t="n"/>
      <c r="F275" s="90" t="n"/>
      <c r="G275" s="90" t="n"/>
      <c r="H275" s="90" t="n"/>
      <c r="I275" s="90" t="n"/>
      <c r="J275" s="90" t="n"/>
      <c r="K275" s="90" t="n"/>
      <c r="L275" s="91" t="n"/>
      <c r="M275" s="5" t="n">
        <v>2482.05</v>
      </c>
    </row>
    <row r="276">
      <c r="A276" s="65" t="inlineStr">
        <is>
          <t>11.15.1</t>
        </is>
      </c>
      <c r="B276" s="66" t="inlineStr">
        <is>
          <t>11.61.06</t>
        </is>
      </c>
      <c r="C276" s="65" t="inlineStr">
        <is>
          <t>TIPO B2, CARGA INSTALADA DE 10,1 ATÉ 15,0KW (2F+N)</t>
        </is>
      </c>
      <c r="D276" s="66" t="inlineStr">
        <is>
          <t>SUDECAP</t>
        </is>
      </c>
      <c r="E276" s="66" t="inlineStr">
        <is>
          <t>UN</t>
        </is>
      </c>
      <c r="F276" s="67" t="n">
        <v>1</v>
      </c>
      <c r="G276" s="68" t="n">
        <v>359.8</v>
      </c>
      <c r="H276" s="68" t="n">
        <v>1560.25</v>
      </c>
      <c r="I276" s="68" t="n">
        <v>0</v>
      </c>
      <c r="J276" s="68" t="n">
        <v>0</v>
      </c>
      <c r="K276" s="68" t="n">
        <v>562</v>
      </c>
      <c r="L276" s="68" t="n">
        <v>2482.05</v>
      </c>
      <c r="M276" s="68" t="n">
        <v>2482.05</v>
      </c>
    </row>
    <row r="277" ht="15" customHeight="1">
      <c r="A277" s="60" t="inlineStr">
        <is>
          <t>11.16</t>
        </is>
      </c>
      <c r="B277" s="60" t="inlineStr">
        <is>
          <t>FIOS E CABOS PARA TELEFONIA</t>
        </is>
      </c>
      <c r="C277" s="90" t="n"/>
      <c r="D277" s="90" t="n"/>
      <c r="E277" s="90" t="n"/>
      <c r="F277" s="90" t="n"/>
      <c r="G277" s="90" t="n"/>
      <c r="H277" s="90" t="n"/>
      <c r="I277" s="90" t="n"/>
      <c r="J277" s="90" t="n"/>
      <c r="K277" s="90" t="n"/>
      <c r="L277" s="91" t="n"/>
      <c r="M277" s="5" t="n">
        <v>1123.56</v>
      </c>
    </row>
    <row r="278">
      <c r="A278" s="65" t="inlineStr">
        <is>
          <t>11.16.1</t>
        </is>
      </c>
      <c r="B278" s="66" t="inlineStr">
        <is>
          <t>11.80.12</t>
        </is>
      </c>
      <c r="C278" s="65" t="inlineStr">
        <is>
          <t>CABO CTP-APL-5N 50.10</t>
        </is>
      </c>
      <c r="D278" s="66" t="inlineStr">
        <is>
          <t>SUDECAP</t>
        </is>
      </c>
      <c r="E278" s="66" t="inlineStr">
        <is>
          <t>M</t>
        </is>
      </c>
      <c r="F278" s="67" t="n">
        <v>53.3</v>
      </c>
      <c r="G278" s="68" t="n">
        <v>4.13</v>
      </c>
      <c r="H278" s="68" t="n">
        <v>12.18</v>
      </c>
      <c r="I278" s="68" t="n">
        <v>0</v>
      </c>
      <c r="J278" s="68" t="n">
        <v>0</v>
      </c>
      <c r="K278" s="68" t="n">
        <v>4.77</v>
      </c>
      <c r="L278" s="68" t="n">
        <v>21.08</v>
      </c>
      <c r="M278" s="68" t="n">
        <v>1123.56</v>
      </c>
    </row>
    <row r="279" ht="15" customHeight="1">
      <c r="A279" s="60" t="inlineStr">
        <is>
          <t>11.17</t>
        </is>
      </c>
      <c r="B279" s="60" t="inlineStr">
        <is>
          <t>ACESSORIOS PARA INSTALAÇAO TELEFONICA/INFORMATICA</t>
        </is>
      </c>
      <c r="C279" s="90" t="n"/>
      <c r="D279" s="90" t="n"/>
      <c r="E279" s="90" t="n"/>
      <c r="F279" s="90" t="n"/>
      <c r="G279" s="90" t="n"/>
      <c r="H279" s="90" t="n"/>
      <c r="I279" s="90" t="n"/>
      <c r="J279" s="90" t="n"/>
      <c r="K279" s="90" t="n"/>
      <c r="L279" s="91" t="n"/>
      <c r="M279" s="5" t="n">
        <v>4372.56</v>
      </c>
    </row>
    <row r="280">
      <c r="A280" s="65" t="inlineStr">
        <is>
          <t>11.17.1</t>
        </is>
      </c>
      <c r="B280" s="66" t="inlineStr">
        <is>
          <t>11.82.05</t>
        </is>
      </c>
      <c r="C280" s="65" t="inlineStr">
        <is>
          <t>ANEL GUIA AGS-5</t>
        </is>
      </c>
      <c r="D280" s="66" t="inlineStr">
        <is>
          <t>SUDECAP</t>
        </is>
      </c>
      <c r="E280" s="66" t="inlineStr">
        <is>
          <t>UN</t>
        </is>
      </c>
      <c r="F280" s="67" t="n">
        <v>10</v>
      </c>
      <c r="G280" s="68" t="n">
        <v>1.8</v>
      </c>
      <c r="H280" s="68" t="n">
        <v>2.61</v>
      </c>
      <c r="I280" s="68" t="n">
        <v>0</v>
      </c>
      <c r="J280" s="68" t="n">
        <v>0</v>
      </c>
      <c r="K280" s="68" t="n">
        <v>1.29</v>
      </c>
      <c r="L280" s="68" t="n">
        <v>5.7</v>
      </c>
      <c r="M280" s="68" t="n">
        <v>57</v>
      </c>
    </row>
    <row r="281">
      <c r="A281" s="65" t="inlineStr">
        <is>
          <t>11.17.2</t>
        </is>
      </c>
      <c r="B281" s="66" t="inlineStr">
        <is>
          <t>11.82.16</t>
        </is>
      </c>
      <c r="C281" s="65" t="inlineStr">
        <is>
          <t>ABRAÇADEIRA BC-2</t>
        </is>
      </c>
      <c r="D281" s="66" t="inlineStr">
        <is>
          <t>SUDECAP</t>
        </is>
      </c>
      <c r="E281" s="66" t="inlineStr">
        <is>
          <t>UN</t>
        </is>
      </c>
      <c r="F281" s="67" t="n">
        <v>15</v>
      </c>
      <c r="G281" s="68" t="n">
        <v>1.05</v>
      </c>
      <c r="H281" s="68" t="n">
        <v>0.88</v>
      </c>
      <c r="I281" s="68" t="n">
        <v>0</v>
      </c>
      <c r="J281" s="68" t="n">
        <v>0</v>
      </c>
      <c r="K281" s="68" t="n">
        <v>0.5600000000000001</v>
      </c>
      <c r="L281" s="68" t="n">
        <v>2.49</v>
      </c>
      <c r="M281" s="68" t="n">
        <v>37.35</v>
      </c>
    </row>
    <row r="282">
      <c r="A282" s="65" t="inlineStr">
        <is>
          <t>11.17.3</t>
        </is>
      </c>
      <c r="B282" s="66" t="inlineStr">
        <is>
          <t>11.82.21</t>
        </is>
      </c>
      <c r="C282" s="65" t="inlineStr">
        <is>
          <t>BLOCO DE LIGAÇAO INTERNA TIPO BLI-10 P. TELEBRAS</t>
        </is>
      </c>
      <c r="D282" s="66" t="inlineStr">
        <is>
          <t>SUDECAP</t>
        </is>
      </c>
      <c r="E282" s="66" t="inlineStr">
        <is>
          <t>UN</t>
        </is>
      </c>
      <c r="F282" s="67" t="n">
        <v>1</v>
      </c>
      <c r="G282" s="68" t="n">
        <v>9</v>
      </c>
      <c r="H282" s="68" t="n">
        <v>4.05</v>
      </c>
      <c r="I282" s="68" t="n">
        <v>0</v>
      </c>
      <c r="J282" s="68" t="n">
        <v>0</v>
      </c>
      <c r="K282" s="68" t="n">
        <v>3.82</v>
      </c>
      <c r="L282" s="68" t="n">
        <v>16.87</v>
      </c>
      <c r="M282" s="68" t="n">
        <v>16.87</v>
      </c>
    </row>
    <row r="283">
      <c r="A283" s="65" t="inlineStr">
        <is>
          <t>11.17.4</t>
        </is>
      </c>
      <c r="B283" s="66" t="inlineStr">
        <is>
          <t>11.82.50</t>
        </is>
      </c>
      <c r="C283" s="65" t="inlineStr">
        <is>
          <t>TOMADA RJ 45 S/ PLACA</t>
        </is>
      </c>
      <c r="D283" s="66" t="inlineStr">
        <is>
          <t>SUDECAP</t>
        </is>
      </c>
      <c r="E283" s="66" t="inlineStr">
        <is>
          <t>UN</t>
        </is>
      </c>
      <c r="F283" s="67" t="n">
        <v>2</v>
      </c>
      <c r="G283" s="68" t="n">
        <v>6.47</v>
      </c>
      <c r="H283" s="68" t="n">
        <v>38.99</v>
      </c>
      <c r="I283" s="68" t="n">
        <v>0</v>
      </c>
      <c r="J283" s="68" t="n">
        <v>0</v>
      </c>
      <c r="K283" s="68" t="n">
        <v>13.31</v>
      </c>
      <c r="L283" s="68" t="n">
        <v>58.77</v>
      </c>
      <c r="M283" s="68" t="n">
        <v>117.54</v>
      </c>
    </row>
    <row r="284">
      <c r="A284" s="65" t="inlineStr">
        <is>
          <t>11.17.5</t>
        </is>
      </c>
      <c r="B284" s="66" t="inlineStr">
        <is>
          <t>11.82.56</t>
        </is>
      </c>
      <c r="C284" s="65" t="inlineStr">
        <is>
          <t>CALHA COM 8 TOMADAS 19"</t>
        </is>
      </c>
      <c r="D284" s="66" t="inlineStr">
        <is>
          <t>SUDECAP</t>
        </is>
      </c>
      <c r="E284" s="66" t="inlineStr">
        <is>
          <t>UN</t>
        </is>
      </c>
      <c r="F284" s="67" t="n">
        <v>1</v>
      </c>
      <c r="G284" s="68" t="n">
        <v>7.2</v>
      </c>
      <c r="H284" s="68" t="n">
        <v>66.89</v>
      </c>
      <c r="I284" s="68" t="n">
        <v>0</v>
      </c>
      <c r="J284" s="68" t="n">
        <v>0</v>
      </c>
      <c r="K284" s="68" t="n">
        <v>21.69</v>
      </c>
      <c r="L284" s="68" t="n">
        <v>95.78</v>
      </c>
      <c r="M284" s="68" t="n">
        <v>95.78</v>
      </c>
    </row>
    <row r="285">
      <c r="A285" s="65" t="inlineStr">
        <is>
          <t>11.17.6</t>
        </is>
      </c>
      <c r="B285" s="66" t="inlineStr">
        <is>
          <t>11.82.59</t>
        </is>
      </c>
      <c r="C285" s="65" t="inlineStr">
        <is>
          <t>PATCH CORDS TIPO RJ45-CATEG.E-REF.K-PC5E-1,5M OU EQUIVALENTE</t>
        </is>
      </c>
      <c r="D285" s="66" t="inlineStr">
        <is>
          <t>SUDECAP</t>
        </is>
      </c>
      <c r="E285" s="66" t="inlineStr">
        <is>
          <t>UN</t>
        </is>
      </c>
      <c r="F285" s="67" t="n">
        <v>9</v>
      </c>
      <c r="G285" s="68" t="n">
        <v>7.2</v>
      </c>
      <c r="H285" s="68" t="n">
        <v>20.9</v>
      </c>
      <c r="I285" s="68" t="n">
        <v>0</v>
      </c>
      <c r="J285" s="68" t="n">
        <v>0</v>
      </c>
      <c r="K285" s="68" t="n">
        <v>8.220000000000001</v>
      </c>
      <c r="L285" s="68" t="n">
        <v>36.32</v>
      </c>
      <c r="M285" s="68" t="n">
        <v>326.88</v>
      </c>
    </row>
    <row r="286">
      <c r="A286" s="65" t="inlineStr">
        <is>
          <t>11.17.7</t>
        </is>
      </c>
      <c r="B286" s="66" t="inlineStr">
        <is>
          <t>11.82.60</t>
        </is>
      </c>
      <c r="C286" s="65" t="inlineStr">
        <is>
          <t>MODULO HITOP EMBUTIR, 19" 16U OU EQUIVALENTE</t>
        </is>
      </c>
      <c r="D286" s="66" t="inlineStr">
        <is>
          <t>SUDECAP</t>
        </is>
      </c>
      <c r="E286" s="66" t="inlineStr">
        <is>
          <t>UN</t>
        </is>
      </c>
      <c r="F286" s="67" t="n">
        <v>1</v>
      </c>
      <c r="G286" s="68" t="n">
        <v>35.98</v>
      </c>
      <c r="H286" s="68" t="n">
        <v>648.7</v>
      </c>
      <c r="I286" s="68" t="n">
        <v>0</v>
      </c>
      <c r="J286" s="68" t="n">
        <v>0</v>
      </c>
      <c r="K286" s="68" t="n">
        <v>200.41</v>
      </c>
      <c r="L286" s="68" t="n">
        <v>885.09</v>
      </c>
      <c r="M286" s="68" t="n">
        <v>885.09</v>
      </c>
    </row>
    <row r="287">
      <c r="A287" s="65" t="inlineStr">
        <is>
          <t>11.17.8</t>
        </is>
      </c>
      <c r="B287" s="66" t="inlineStr">
        <is>
          <t>11.82.62</t>
        </is>
      </c>
      <c r="C287" s="65" t="inlineStr">
        <is>
          <t>PAINEL CEGO, REF. KN-BLIND DA PLP OU EQUIVALENTE</t>
        </is>
      </c>
      <c r="D287" s="66" t="inlineStr">
        <is>
          <t>SUDECAP</t>
        </is>
      </c>
      <c r="E287" s="66" t="inlineStr">
        <is>
          <t>UN</t>
        </is>
      </c>
      <c r="F287" s="67" t="n">
        <v>2</v>
      </c>
      <c r="G287" s="68" t="n">
        <v>17.99</v>
      </c>
      <c r="H287" s="68" t="n">
        <v>15.26</v>
      </c>
      <c r="I287" s="68" t="n">
        <v>0</v>
      </c>
      <c r="J287" s="68" t="n">
        <v>0</v>
      </c>
      <c r="K287" s="68" t="n">
        <v>9.73</v>
      </c>
      <c r="L287" s="68" t="n">
        <v>42.98</v>
      </c>
      <c r="M287" s="68" t="n">
        <v>85.95999999999999</v>
      </c>
    </row>
    <row r="288">
      <c r="A288" s="65" t="inlineStr">
        <is>
          <t>11.17.9</t>
        </is>
      </c>
      <c r="B288" s="66" t="inlineStr">
        <is>
          <t>11.82.64</t>
        </is>
      </c>
      <c r="C288" s="65" t="inlineStr">
        <is>
          <t>ORGANIZADOR DE CABOS 1U ALLKONNECT OU EQUIVALENTE</t>
        </is>
      </c>
      <c r="D288" s="66" t="inlineStr">
        <is>
          <t>SUDECAP</t>
        </is>
      </c>
      <c r="E288" s="66" t="inlineStr">
        <is>
          <t>UN</t>
        </is>
      </c>
      <c r="F288" s="67" t="n">
        <v>3</v>
      </c>
      <c r="G288" s="68" t="n">
        <v>35.98</v>
      </c>
      <c r="H288" s="68" t="n">
        <v>28.41</v>
      </c>
      <c r="I288" s="68" t="n">
        <v>0</v>
      </c>
      <c r="J288" s="68" t="n">
        <v>0</v>
      </c>
      <c r="K288" s="68" t="n">
        <v>18.85</v>
      </c>
      <c r="L288" s="68" t="n">
        <v>83.23999999999999</v>
      </c>
      <c r="M288" s="68" t="n">
        <v>249.72</v>
      </c>
    </row>
    <row r="289">
      <c r="A289" s="65" t="inlineStr">
        <is>
          <t>11.17.10</t>
        </is>
      </c>
      <c r="B289" s="66" t="inlineStr">
        <is>
          <t>11.82.66</t>
        </is>
      </c>
      <c r="C289" s="65" t="inlineStr">
        <is>
          <t>PATCH PAINEL 24 PORTAS CATEG.5E MAXITELECOM/SIMIL. OU EQUIVALENTE</t>
        </is>
      </c>
      <c r="D289" s="66" t="inlineStr">
        <is>
          <t>SUDECAP</t>
        </is>
      </c>
      <c r="E289" s="66" t="inlineStr">
        <is>
          <t>UN</t>
        </is>
      </c>
      <c r="F289" s="67" t="n">
        <v>1</v>
      </c>
      <c r="G289" s="68" t="n">
        <v>35.98</v>
      </c>
      <c r="H289" s="68" t="n">
        <v>139</v>
      </c>
      <c r="I289" s="68" t="n">
        <v>0</v>
      </c>
      <c r="J289" s="68" t="n">
        <v>0</v>
      </c>
      <c r="K289" s="68" t="n">
        <v>51.22</v>
      </c>
      <c r="L289" s="68" t="n">
        <v>226.2</v>
      </c>
      <c r="M289" s="68" t="n">
        <v>226.2</v>
      </c>
    </row>
    <row r="290">
      <c r="A290" s="65" t="inlineStr">
        <is>
          <t>11.17.11</t>
        </is>
      </c>
      <c r="B290" s="66" t="inlineStr">
        <is>
          <t>11.82.70</t>
        </is>
      </c>
      <c r="C290" s="65" t="inlineStr">
        <is>
          <t>IDENTIF. TESTE E CERTIFICACAO PONTOS REDE LOGICA OU EQUIVALENTE</t>
        </is>
      </c>
      <c r="D290" s="66" t="inlineStr">
        <is>
          <t>SUDECAP</t>
        </is>
      </c>
      <c r="E290" s="66" t="inlineStr">
        <is>
          <t>UN</t>
        </is>
      </c>
      <c r="F290" s="67" t="n">
        <v>2</v>
      </c>
      <c r="G290" s="68" t="n">
        <v>0</v>
      </c>
      <c r="H290" s="68" t="n">
        <v>25</v>
      </c>
      <c r="I290" s="68" t="n">
        <v>0</v>
      </c>
      <c r="J290" s="68" t="n">
        <v>0</v>
      </c>
      <c r="K290" s="68" t="n">
        <v>7.32</v>
      </c>
      <c r="L290" s="68" t="n">
        <v>32.32</v>
      </c>
      <c r="M290" s="68" t="n">
        <v>64.64</v>
      </c>
    </row>
    <row r="291" ht="16.5" customHeight="1">
      <c r="A291" s="65" t="inlineStr">
        <is>
          <t>11.17.12</t>
        </is>
      </c>
      <c r="B291" s="66" t="inlineStr">
        <is>
          <t>CPU 11.82.91</t>
        </is>
      </c>
      <c r="C291" s="65" t="inlineStr">
        <is>
          <t>FORNECIMENTO E INSTALAÇÃO DE MÓDULO DE PROTEÇÃO A GÁS PARA BLOCO COOK</t>
        </is>
      </c>
      <c r="D291" s="66" t="inlineStr">
        <is>
          <t>Composições Próprias</t>
        </is>
      </c>
      <c r="E291" s="66" t="inlineStr">
        <is>
          <t>UN</t>
        </is>
      </c>
      <c r="F291" s="67" t="n">
        <v>2</v>
      </c>
      <c r="G291" s="68" t="n">
        <v>11.98</v>
      </c>
      <c r="H291" s="68" t="n">
        <v>25.57</v>
      </c>
      <c r="I291" s="68" t="n">
        <v>0</v>
      </c>
      <c r="J291" s="68" t="n">
        <v>0</v>
      </c>
      <c r="K291" s="68" t="n">
        <v>10.99</v>
      </c>
      <c r="L291" s="68" t="n">
        <v>48.54</v>
      </c>
      <c r="M291" s="68" t="n">
        <v>97.08</v>
      </c>
    </row>
    <row r="292" ht="16.5" customHeight="1">
      <c r="A292" s="65" t="inlineStr">
        <is>
          <t>11.17.13</t>
        </is>
      </c>
      <c r="B292" s="66" t="inlineStr">
        <is>
          <t>CPU 11.82.92</t>
        </is>
      </c>
      <c r="C292" s="65" t="inlineStr">
        <is>
          <t>FORNECIMENTO E INSTALAÇÃO DE RACK - KIT PORCA-GAIOLA M5 COM PARAFUSO CABECA PANELA (50 PECAS)</t>
        </is>
      </c>
      <c r="D292" s="66" t="inlineStr">
        <is>
          <t>Composições Próprias</t>
        </is>
      </c>
      <c r="E292" s="66" t="inlineStr">
        <is>
          <t>UN</t>
        </is>
      </c>
      <c r="F292" s="67" t="n">
        <v>1</v>
      </c>
      <c r="G292" s="68" t="n">
        <v>11.98</v>
      </c>
      <c r="H292" s="68" t="n">
        <v>61</v>
      </c>
      <c r="I292" s="68" t="n">
        <v>0</v>
      </c>
      <c r="J292" s="68" t="n">
        <v>0</v>
      </c>
      <c r="K292" s="68" t="n">
        <v>21.36</v>
      </c>
      <c r="L292" s="68" t="n">
        <v>94.34</v>
      </c>
      <c r="M292" s="68" t="n">
        <v>94.34</v>
      </c>
    </row>
    <row r="293" ht="24.75" customHeight="1">
      <c r="A293" s="65" t="inlineStr">
        <is>
          <t>11.17.14</t>
        </is>
      </c>
      <c r="B293" s="66" t="inlineStr">
        <is>
          <t>CPU 11.82.93</t>
        </is>
      </c>
      <c r="C293" s="65" t="inlineStr">
        <is>
          <t>FORNECIMENTO E INSTALAÇÃO DE SWITCH GERENCIÁVEL 16 PORTAS, COM CONECTIVIDADEAUTO-SPEED 10/100/1000 Mbps COM SUPORTE A REDE "FULL DUPLEX" REF: TL-SG5412F TP LINK OU EQUIVALENTE</t>
        </is>
      </c>
      <c r="D293" s="66" t="inlineStr">
        <is>
          <t>Composições Próprias</t>
        </is>
      </c>
      <c r="E293" s="66" t="inlineStr">
        <is>
          <t>UN</t>
        </is>
      </c>
      <c r="F293" s="67" t="n">
        <v>1</v>
      </c>
      <c r="G293" s="68" t="n">
        <v>12</v>
      </c>
      <c r="H293" s="68" t="n">
        <v>1068.57</v>
      </c>
      <c r="I293" s="68" t="n">
        <v>0</v>
      </c>
      <c r="J293" s="68" t="n">
        <v>0</v>
      </c>
      <c r="K293" s="68" t="n">
        <v>316.28</v>
      </c>
      <c r="L293" s="68" t="n">
        <v>1396.85</v>
      </c>
      <c r="M293" s="68" t="n">
        <v>1396.85</v>
      </c>
    </row>
    <row r="294" ht="16.5" customHeight="1">
      <c r="A294" s="65" t="inlineStr">
        <is>
          <t>11.17.15</t>
        </is>
      </c>
      <c r="B294" s="66" t="inlineStr">
        <is>
          <t>CPU 11.82.94</t>
        </is>
      </c>
      <c r="C294" s="65" t="inlineStr">
        <is>
          <t>FORNECIMENTO E INSTALAÇÃO DE RACK - BANDEJA/PRATELEIRA 400mm FIXA 4 PONTOS RACK SERVIDOR 19"</t>
        </is>
      </c>
      <c r="D294" s="66" t="inlineStr">
        <is>
          <t>Composições Próprias</t>
        </is>
      </c>
      <c r="E294" s="66" t="inlineStr">
        <is>
          <t>UN</t>
        </is>
      </c>
      <c r="F294" s="67" t="n">
        <v>1</v>
      </c>
      <c r="G294" s="68" t="n">
        <v>17.99</v>
      </c>
      <c r="H294" s="68" t="n">
        <v>75.09999999999999</v>
      </c>
      <c r="I294" s="68" t="n">
        <v>0</v>
      </c>
      <c r="J294" s="68" t="n">
        <v>0</v>
      </c>
      <c r="K294" s="68" t="n">
        <v>27.25</v>
      </c>
      <c r="L294" s="68" t="n">
        <v>120.34</v>
      </c>
      <c r="M294" s="68" t="n">
        <v>120.34</v>
      </c>
    </row>
    <row r="295">
      <c r="A295" s="65" t="inlineStr">
        <is>
          <t>11.17.16</t>
        </is>
      </c>
      <c r="B295" s="66" t="inlineStr">
        <is>
          <t>98307</t>
        </is>
      </c>
      <c r="C295" s="65" t="inlineStr">
        <is>
          <t>TOMADA DE REDE RJ45 - FORNECIMENTO E INSTALAÇÃO. AF_11/2019</t>
        </is>
      </c>
      <c r="D295" s="66" t="inlineStr">
        <is>
          <t>SINAPI</t>
        </is>
      </c>
      <c r="E295" s="66" t="inlineStr">
        <is>
          <t>UN</t>
        </is>
      </c>
      <c r="F295" s="67" t="n">
        <v>2</v>
      </c>
      <c r="G295" s="68" t="n">
        <v>7.48</v>
      </c>
      <c r="H295" s="68" t="n">
        <v>35.58</v>
      </c>
      <c r="I295" s="68" t="n">
        <v>0</v>
      </c>
      <c r="J295" s="68" t="n">
        <v>2.32</v>
      </c>
      <c r="K295" s="68" t="n">
        <v>13.28</v>
      </c>
      <c r="L295" s="68" t="n">
        <v>58.66</v>
      </c>
      <c r="M295" s="68" t="n">
        <v>117.32</v>
      </c>
    </row>
    <row r="296" ht="16.5" customHeight="1">
      <c r="A296" s="65" t="inlineStr">
        <is>
          <t>11.17.17</t>
        </is>
      </c>
      <c r="B296" s="66" t="inlineStr">
        <is>
          <t>CPU 11.82.96</t>
        </is>
      </c>
      <c r="C296" s="65" t="inlineStr">
        <is>
          <t>FORNECIMENTO E INSTALAÇÃO DE FITA ADESIVA P/ IDENTIF. DE CABO, REF. BRADY OUEQUIVALENTE</t>
        </is>
      </c>
      <c r="D296" s="66" t="inlineStr">
        <is>
          <t>Composições Próprias</t>
        </is>
      </c>
      <c r="E296" s="66" t="inlineStr">
        <is>
          <t>UN</t>
        </is>
      </c>
      <c r="F296" s="67" t="n">
        <v>1</v>
      </c>
      <c r="G296" s="68" t="n">
        <v>10.79</v>
      </c>
      <c r="H296" s="68" t="n">
        <v>285.95</v>
      </c>
      <c r="I296" s="68" t="n">
        <v>0</v>
      </c>
      <c r="J296" s="68" t="n">
        <v>0</v>
      </c>
      <c r="K296" s="68" t="n">
        <v>86.86</v>
      </c>
      <c r="L296" s="68" t="n">
        <v>383.6</v>
      </c>
      <c r="M296" s="68" t="n">
        <v>383.6</v>
      </c>
    </row>
    <row r="297" ht="15" customHeight="1">
      <c r="A297" s="60" t="inlineStr">
        <is>
          <t>11.18</t>
        </is>
      </c>
      <c r="B297" s="60" t="inlineStr">
        <is>
          <t>ATERRAMENTO PARA INSTALAÇAO</t>
        </is>
      </c>
      <c r="C297" s="90" t="n"/>
      <c r="D297" s="90" t="n"/>
      <c r="E297" s="90" t="n"/>
      <c r="F297" s="90" t="n"/>
      <c r="G297" s="90" t="n"/>
      <c r="H297" s="90" t="n"/>
      <c r="I297" s="90" t="n"/>
      <c r="J297" s="90" t="n"/>
      <c r="K297" s="90" t="n"/>
      <c r="L297" s="91" t="n"/>
      <c r="M297" s="5" t="n">
        <v>188.86</v>
      </c>
    </row>
    <row r="298">
      <c r="A298" s="65" t="inlineStr">
        <is>
          <t>11.18.1</t>
        </is>
      </c>
      <c r="B298" s="66" t="inlineStr">
        <is>
          <t>11.83.01</t>
        </is>
      </c>
      <c r="C298" s="65" t="inlineStr">
        <is>
          <t>HASTE DE ATERRAMENTO DE AÇO COBREADO 15MM X 2400MM</t>
        </is>
      </c>
      <c r="D298" s="66" t="inlineStr">
        <is>
          <t>SUDECAP</t>
        </is>
      </c>
      <c r="E298" s="66" t="inlineStr">
        <is>
          <t>UN</t>
        </is>
      </c>
      <c r="F298" s="67" t="n">
        <v>1</v>
      </c>
      <c r="G298" s="68" t="n">
        <v>17.99</v>
      </c>
      <c r="H298" s="68" t="n">
        <v>109.82</v>
      </c>
      <c r="I298" s="68" t="n">
        <v>0</v>
      </c>
      <c r="J298" s="68" t="n">
        <v>0</v>
      </c>
      <c r="K298" s="68" t="n">
        <v>37.41</v>
      </c>
      <c r="L298" s="68" t="n">
        <v>165.22</v>
      </c>
      <c r="M298" s="68" t="n">
        <v>165.22</v>
      </c>
    </row>
    <row r="299">
      <c r="A299" s="65" t="inlineStr">
        <is>
          <t>11.18.2</t>
        </is>
      </c>
      <c r="B299" s="66" t="inlineStr">
        <is>
          <t>11.83.02</t>
        </is>
      </c>
      <c r="C299" s="65" t="inlineStr">
        <is>
          <t>CONECTOR CABO HASTE CHT-1 DE ATERRAMENTO P.TELEMAR</t>
        </is>
      </c>
      <c r="D299" s="66" t="inlineStr">
        <is>
          <t>SUDECAP</t>
        </is>
      </c>
      <c r="E299" s="66" t="inlineStr">
        <is>
          <t>UN</t>
        </is>
      </c>
      <c r="F299" s="67" t="n">
        <v>1</v>
      </c>
      <c r="G299" s="68" t="n">
        <v>5.4</v>
      </c>
      <c r="H299" s="68" t="n">
        <v>12.89</v>
      </c>
      <c r="I299" s="68" t="n">
        <v>0</v>
      </c>
      <c r="J299" s="68" t="n">
        <v>0</v>
      </c>
      <c r="K299" s="68" t="n">
        <v>5.35</v>
      </c>
      <c r="L299" s="68" t="n">
        <v>23.64</v>
      </c>
      <c r="M299" s="68" t="n">
        <v>23.64</v>
      </c>
    </row>
    <row r="300" ht="15" customHeight="1">
      <c r="A300" s="60" t="inlineStr">
        <is>
          <t>12</t>
        </is>
      </c>
      <c r="B300" s="60" t="inlineStr">
        <is>
          <t>SERRALHERIA</t>
        </is>
      </c>
      <c r="C300" s="90" t="n"/>
      <c r="D300" s="90" t="n"/>
      <c r="E300" s="90" t="n"/>
      <c r="F300" s="90" t="n"/>
      <c r="G300" s="90" t="n"/>
      <c r="H300" s="90" t="n"/>
      <c r="I300" s="90" t="n"/>
      <c r="J300" s="90" t="n"/>
      <c r="K300" s="90" t="n"/>
      <c r="L300" s="91" t="n"/>
      <c r="M300" s="5" t="n">
        <v>47280.25</v>
      </c>
    </row>
    <row r="301" ht="15" customHeight="1">
      <c r="A301" s="60" t="inlineStr">
        <is>
          <t>12.1</t>
        </is>
      </c>
      <c r="B301" s="60" t="inlineStr">
        <is>
          <t>PORTAO EM TELA</t>
        </is>
      </c>
      <c r="C301" s="90" t="n"/>
      <c r="D301" s="90" t="n"/>
      <c r="E301" s="90" t="n"/>
      <c r="F301" s="90" t="n"/>
      <c r="G301" s="90" t="n"/>
      <c r="H301" s="90" t="n"/>
      <c r="I301" s="90" t="n"/>
      <c r="J301" s="90" t="n"/>
      <c r="K301" s="90" t="n"/>
      <c r="L301" s="91" t="n"/>
      <c r="M301" s="5" t="n">
        <v>19747.33</v>
      </c>
    </row>
    <row r="302" ht="16.5" customHeight="1">
      <c r="A302" s="65" t="inlineStr">
        <is>
          <t>12.1.1</t>
        </is>
      </c>
      <c r="B302" s="66" t="inlineStr">
        <is>
          <t>CPU 13.31.61</t>
        </is>
      </c>
      <c r="C302" s="65" t="inlineStr">
        <is>
          <t>FORNECIMENTO E INSTALAÇÃO DE  PORTÃO EM TUBO GALVANIZADO Ø3" E Ø4" COM TELAGALVANIZADA #2" FIO 10, VÃO 130X250CM, CONFORME PROJETO (P1)</t>
        </is>
      </c>
      <c r="D302" s="66" t="inlineStr">
        <is>
          <t>Composições Próprias</t>
        </is>
      </c>
      <c r="E302" s="66" t="inlineStr">
        <is>
          <t>UN</t>
        </is>
      </c>
      <c r="F302" s="67" t="n">
        <v>1</v>
      </c>
      <c r="G302" s="68" t="n">
        <v>259.17</v>
      </c>
      <c r="H302" s="68" t="n">
        <v>2151.28</v>
      </c>
      <c r="I302" s="68" t="n">
        <v>16.07</v>
      </c>
      <c r="J302" s="68" t="n">
        <v>0</v>
      </c>
      <c r="K302" s="68" t="n">
        <v>710.24</v>
      </c>
      <c r="L302" s="68" t="n">
        <v>3136.76</v>
      </c>
      <c r="M302" s="68" t="n">
        <v>3136.76</v>
      </c>
    </row>
    <row r="303" ht="33" customHeight="1">
      <c r="A303" s="65" t="inlineStr">
        <is>
          <t>12.1.2</t>
        </is>
      </c>
      <c r="B303" s="66" t="inlineStr">
        <is>
          <t>CPU 13.31.62</t>
        </is>
      </c>
      <c r="C303" s="65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D303" s="66" t="inlineStr">
        <is>
          <t>Composições Próprias</t>
        </is>
      </c>
      <c r="E303" s="66" t="inlineStr">
        <is>
          <t>UN</t>
        </is>
      </c>
      <c r="F303" s="67" t="n">
        <v>1</v>
      </c>
      <c r="G303" s="68" t="n">
        <v>685.39</v>
      </c>
      <c r="H303" s="68" t="n">
        <v>3868.46</v>
      </c>
      <c r="I303" s="68" t="n">
        <v>18.73</v>
      </c>
      <c r="J303" s="68" t="n">
        <v>0.01</v>
      </c>
      <c r="K303" s="68" t="n">
        <v>1338.4</v>
      </c>
      <c r="L303" s="68" t="n">
        <v>5910.99</v>
      </c>
      <c r="M303" s="68" t="n">
        <v>5910.99</v>
      </c>
    </row>
    <row r="304" ht="33" customHeight="1">
      <c r="A304" s="65" t="inlineStr">
        <is>
          <t>12.1.3</t>
        </is>
      </c>
      <c r="B304" s="66" t="inlineStr">
        <is>
          <t>CPU 13.31.63</t>
        </is>
      </c>
      <c r="C304" s="65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D304" s="66" t="inlineStr">
        <is>
          <t>Composições Próprias</t>
        </is>
      </c>
      <c r="E304" s="66" t="inlineStr">
        <is>
          <t>UN</t>
        </is>
      </c>
      <c r="F304" s="67" t="n">
        <v>1</v>
      </c>
      <c r="G304" s="68" t="n">
        <v>793.91</v>
      </c>
      <c r="H304" s="68" t="n">
        <v>4220.75</v>
      </c>
      <c r="I304" s="68" t="n">
        <v>21.72</v>
      </c>
      <c r="J304" s="68" t="n">
        <v>0.02</v>
      </c>
      <c r="K304" s="68" t="n">
        <v>1474.15</v>
      </c>
      <c r="L304" s="68" t="n">
        <v>6510.55</v>
      </c>
      <c r="M304" s="68" t="n">
        <v>6510.55</v>
      </c>
    </row>
    <row r="305" ht="33" customHeight="1">
      <c r="A305" s="65" t="inlineStr">
        <is>
          <t>12.1.4</t>
        </is>
      </c>
      <c r="B305" s="66" t="inlineStr">
        <is>
          <t>CPU 13.31.64</t>
        </is>
      </c>
      <c r="C305" s="65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D305" s="66" t="inlineStr">
        <is>
          <t>Composições Próprias</t>
        </is>
      </c>
      <c r="E305" s="66" t="inlineStr">
        <is>
          <t>UN</t>
        </is>
      </c>
      <c r="F305" s="67" t="n">
        <v>2</v>
      </c>
      <c r="G305" s="68" t="n">
        <v>345.09</v>
      </c>
      <c r="H305" s="68" t="n">
        <v>1065.76</v>
      </c>
      <c r="I305" s="68" t="n">
        <v>14.42</v>
      </c>
      <c r="J305" s="68" t="n">
        <v>0</v>
      </c>
      <c r="K305" s="68" t="n">
        <v>417.18</v>
      </c>
      <c r="L305" s="68" t="n">
        <v>1842.45</v>
      </c>
      <c r="M305" s="68" t="n">
        <v>3684.9</v>
      </c>
    </row>
    <row r="306" ht="24.75" customHeight="1">
      <c r="A306" s="65" t="inlineStr">
        <is>
          <t>12.1.5</t>
        </is>
      </c>
      <c r="B306" s="66" t="inlineStr">
        <is>
          <t>CPU 13.31.65</t>
        </is>
      </c>
      <c r="C306" s="65" t="inlineStr">
        <is>
          <t>FORNECIMENTO E INSTALAÇÃO DE MONTANTE EM TUBO GALVANIZADO PORTÃO EM TUBOGALVANIZADO Ø3" E Ø4" COM  TELA GALVANIZADA #2" FIO 10, ENTRE P1 E P2, VÃO 30cm. 30x250</t>
        </is>
      </c>
      <c r="D306" s="66" t="inlineStr">
        <is>
          <t>Composições Próprias</t>
        </is>
      </c>
      <c r="E306" s="66" t="inlineStr">
        <is>
          <t>UN</t>
        </is>
      </c>
      <c r="F306" s="67" t="n">
        <v>1</v>
      </c>
      <c r="G306" s="68" t="n">
        <v>34.22</v>
      </c>
      <c r="H306" s="68" t="n">
        <v>129.67</v>
      </c>
      <c r="I306" s="68" t="n">
        <v>3.68</v>
      </c>
      <c r="J306" s="68" t="n">
        <v>0.01</v>
      </c>
      <c r="K306" s="68" t="n">
        <v>49.05</v>
      </c>
      <c r="L306" s="68" t="n">
        <v>216.63</v>
      </c>
      <c r="M306" s="68" t="n">
        <v>216.63</v>
      </c>
    </row>
    <row r="307" ht="24.75" customHeight="1">
      <c r="A307" s="65" t="inlineStr">
        <is>
          <t>12.1.6</t>
        </is>
      </c>
      <c r="B307" s="66" t="inlineStr">
        <is>
          <t>CPU 13.31.66</t>
        </is>
      </c>
      <c r="C307" s="65" t="inlineStr">
        <is>
          <t>FORNECIMENTO E INSTALAÇÃO DE MONTANTE EM TUBO GALVANIZADO PORTÃO EM TUBOGALVANIZADO Ø3" E Ø4" E TELA GALVANIZADA #2" FIO 10, ENTRE P1 E P2, VÃO 45cm. 45x250</t>
        </is>
      </c>
      <c r="D307" s="66" t="inlineStr">
        <is>
          <t>Composições Próprias</t>
        </is>
      </c>
      <c r="E307" s="66" t="inlineStr">
        <is>
          <t>UN</t>
        </is>
      </c>
      <c r="F307" s="67" t="n">
        <v>1</v>
      </c>
      <c r="G307" s="68" t="n">
        <v>34.22</v>
      </c>
      <c r="H307" s="68" t="n">
        <v>184.49</v>
      </c>
      <c r="I307" s="68" t="n">
        <v>3.68</v>
      </c>
      <c r="J307" s="68" t="n">
        <v>0.01</v>
      </c>
      <c r="K307" s="68" t="n">
        <v>65.09999999999999</v>
      </c>
      <c r="L307" s="68" t="n">
        <v>287.5</v>
      </c>
      <c r="M307" s="68" t="n">
        <v>287.5</v>
      </c>
    </row>
    <row r="308" ht="15" customHeight="1">
      <c r="A308" s="60" t="inlineStr">
        <is>
          <t>12.2</t>
        </is>
      </c>
      <c r="B308" s="60" t="inlineStr">
        <is>
          <t>GRADES</t>
        </is>
      </c>
      <c r="C308" s="90" t="n"/>
      <c r="D308" s="90" t="n"/>
      <c r="E308" s="90" t="n"/>
      <c r="F308" s="90" t="n"/>
      <c r="G308" s="90" t="n"/>
      <c r="H308" s="90" t="n"/>
      <c r="I308" s="90" t="n"/>
      <c r="J308" s="90" t="n"/>
      <c r="K308" s="90" t="n"/>
      <c r="L308" s="91" t="n"/>
      <c r="M308" s="5" t="n">
        <v>2724.79</v>
      </c>
    </row>
    <row r="309" ht="16.5" customHeight="1">
      <c r="A309" s="65" t="inlineStr">
        <is>
          <t>12.2.1</t>
        </is>
      </c>
      <c r="B309" s="66" t="inlineStr">
        <is>
          <t>CPU 13.38.51</t>
        </is>
      </c>
      <c r="C309" s="65" t="inlineStr">
        <is>
          <t>FORNECIMENTO E INSTALAÇÃO DE GRADE DE FERRO 120 x 100 CM - CONFORME PROJETO</t>
        </is>
      </c>
      <c r="D309" s="66" t="inlineStr">
        <is>
          <t>Composições Próprias</t>
        </is>
      </c>
      <c r="E309" s="66" t="inlineStr">
        <is>
          <t>UN</t>
        </is>
      </c>
      <c r="F309" s="67" t="n">
        <v>2</v>
      </c>
      <c r="G309" s="68" t="n">
        <v>0</v>
      </c>
      <c r="H309" s="68" t="n">
        <v>413.98</v>
      </c>
      <c r="I309" s="68" t="n">
        <v>0</v>
      </c>
      <c r="J309" s="68" t="n">
        <v>0</v>
      </c>
      <c r="K309" s="68" t="n">
        <v>121.17</v>
      </c>
      <c r="L309" s="68" t="n">
        <v>535.15</v>
      </c>
      <c r="M309" s="68" t="n">
        <v>1070.3</v>
      </c>
    </row>
    <row r="310" ht="16.5" customHeight="1">
      <c r="A310" s="65" t="inlineStr">
        <is>
          <t>12.2.2</t>
        </is>
      </c>
      <c r="B310" s="66" t="inlineStr">
        <is>
          <t>CPU 13.38.52</t>
        </is>
      </c>
      <c r="C310" s="65" t="inlineStr">
        <is>
          <t>FORNECIMENTO E INSTALAÇÃO DE GRADE DE FERRO 80 x 70 CM - CONFORME PROJETO</t>
        </is>
      </c>
      <c r="D310" s="66" t="inlineStr">
        <is>
          <t>Composições Próprias</t>
        </is>
      </c>
      <c r="E310" s="66" t="inlineStr">
        <is>
          <t>UN</t>
        </is>
      </c>
      <c r="F310" s="67" t="n">
        <v>1</v>
      </c>
      <c r="G310" s="68" t="n">
        <v>0</v>
      </c>
      <c r="H310" s="68" t="n">
        <v>193.19</v>
      </c>
      <c r="I310" s="68" t="n">
        <v>0</v>
      </c>
      <c r="J310" s="68" t="n">
        <v>0</v>
      </c>
      <c r="K310" s="68" t="n">
        <v>56.55</v>
      </c>
      <c r="L310" s="68" t="n">
        <v>249.74</v>
      </c>
      <c r="M310" s="68" t="n">
        <v>249.74</v>
      </c>
    </row>
    <row r="311" ht="16.5" customHeight="1">
      <c r="A311" s="65" t="inlineStr">
        <is>
          <t>12.2.3</t>
        </is>
      </c>
      <c r="B311" s="66" t="inlineStr">
        <is>
          <t>CPU 13.38.53</t>
        </is>
      </c>
      <c r="C311" s="65" t="inlineStr">
        <is>
          <t>FORNECIMENTO E INSTALAÇÃO DE GRADE DE FERRO 90 x 210 CM - CONFORME PROJETO</t>
        </is>
      </c>
      <c r="D311" s="66" t="inlineStr">
        <is>
          <t>Composições Próprias</t>
        </is>
      </c>
      <c r="E311" s="66" t="inlineStr">
        <is>
          <t>UN</t>
        </is>
      </c>
      <c r="F311" s="67" t="n">
        <v>1</v>
      </c>
      <c r="G311" s="68" t="n">
        <v>0</v>
      </c>
      <c r="H311" s="68" t="n">
        <v>652.01</v>
      </c>
      <c r="I311" s="68" t="n">
        <v>0</v>
      </c>
      <c r="J311" s="68" t="n">
        <v>0</v>
      </c>
      <c r="K311" s="68" t="n">
        <v>190.84</v>
      </c>
      <c r="L311" s="68" t="n">
        <v>842.85</v>
      </c>
      <c r="M311" s="68" t="n">
        <v>842.85</v>
      </c>
    </row>
    <row r="312" ht="16.5" customHeight="1">
      <c r="A312" s="65" t="inlineStr">
        <is>
          <t>12.2.4</t>
        </is>
      </c>
      <c r="B312" s="66" t="inlineStr">
        <is>
          <t>CPU 13.38.54</t>
        </is>
      </c>
      <c r="C312" s="65" t="inlineStr">
        <is>
          <t>FORNECIMENTO E INSTALAÇÃO DE GRADE DE FERRO 60 x 210 CM - CONFORME PROJETO</t>
        </is>
      </c>
      <c r="D312" s="66" t="inlineStr">
        <is>
          <t>Composições Próprias</t>
        </is>
      </c>
      <c r="E312" s="66" t="inlineStr">
        <is>
          <t>UN</t>
        </is>
      </c>
      <c r="F312" s="67" t="n">
        <v>1</v>
      </c>
      <c r="G312" s="68" t="n">
        <v>0</v>
      </c>
      <c r="H312" s="68" t="n">
        <v>434.67</v>
      </c>
      <c r="I312" s="68" t="n">
        <v>0</v>
      </c>
      <c r="J312" s="68" t="n">
        <v>0</v>
      </c>
      <c r="K312" s="68" t="n">
        <v>127.23</v>
      </c>
      <c r="L312" s="68" t="n">
        <v>561.9</v>
      </c>
      <c r="M312" s="68" t="n">
        <v>561.9</v>
      </c>
    </row>
    <row r="313" ht="15" customHeight="1">
      <c r="A313" s="60" t="inlineStr">
        <is>
          <t>12.3</t>
        </is>
      </c>
      <c r="B313" s="60" t="inlineStr">
        <is>
          <t>GUARDA-CORPO E CORRIMAO</t>
        </is>
      </c>
      <c r="C313" s="90" t="n"/>
      <c r="D313" s="90" t="n"/>
      <c r="E313" s="90" t="n"/>
      <c r="F313" s="90" t="n"/>
      <c r="G313" s="90" t="n"/>
      <c r="H313" s="90" t="n"/>
      <c r="I313" s="90" t="n"/>
      <c r="J313" s="90" t="n"/>
      <c r="K313" s="90" t="n"/>
      <c r="L313" s="91" t="n"/>
      <c r="M313" s="5" t="n">
        <v>16664.36</v>
      </c>
    </row>
    <row r="314" ht="16.5" customHeight="1">
      <c r="A314" s="65" t="inlineStr">
        <is>
          <t>12.3.1</t>
        </is>
      </c>
      <c r="B314" s="66" t="inlineStr">
        <is>
          <t>13.40.56</t>
        </is>
      </c>
      <c r="C314" s="65" t="inlineStr">
        <is>
          <t>BARRA DE APOIO EM AÇO INOX RETA D=32MM L=80CM E=1,5MM (ABNT NBR 9050:2020)</t>
        </is>
      </c>
      <c r="D314" s="66" t="inlineStr">
        <is>
          <t>SUDECAP</t>
        </is>
      </c>
      <c r="E314" s="66" t="inlineStr">
        <is>
          <t>UN</t>
        </is>
      </c>
      <c r="F314" s="67" t="n">
        <v>2</v>
      </c>
      <c r="G314" s="68" t="n">
        <v>17.99</v>
      </c>
      <c r="H314" s="68" t="n">
        <v>100</v>
      </c>
      <c r="I314" s="68" t="n">
        <v>0</v>
      </c>
      <c r="J314" s="68" t="n">
        <v>0</v>
      </c>
      <c r="K314" s="68" t="n">
        <v>34.54</v>
      </c>
      <c r="L314" s="68" t="n">
        <v>152.53</v>
      </c>
      <c r="M314" s="68" t="n">
        <v>305.06</v>
      </c>
    </row>
    <row r="315" ht="16.5" customHeight="1">
      <c r="A315" s="65" t="inlineStr">
        <is>
          <t>12.3.2</t>
        </is>
      </c>
      <c r="B315" s="66" t="inlineStr">
        <is>
          <t>13.40.58</t>
        </is>
      </c>
      <c r="C315" s="65" t="inlineStr">
        <is>
          <t>BARRA DE APOIO EM AÇO INOX EM "L" D=32MM 70X70CM E=1,5MM (ABNT NBR 9050:2020)</t>
        </is>
      </c>
      <c r="D315" s="66" t="inlineStr">
        <is>
          <t>SUDECAP</t>
        </is>
      </c>
      <c r="E315" s="66" t="inlineStr">
        <is>
          <t>UN</t>
        </is>
      </c>
      <c r="F315" s="67" t="n">
        <v>1</v>
      </c>
      <c r="G315" s="68" t="n">
        <v>17.99</v>
      </c>
      <c r="H315" s="68" t="n">
        <v>200.16</v>
      </c>
      <c r="I315" s="68" t="n">
        <v>0</v>
      </c>
      <c r="J315" s="68" t="n">
        <v>0</v>
      </c>
      <c r="K315" s="68" t="n">
        <v>63.85</v>
      </c>
      <c r="L315" s="68" t="n">
        <v>282</v>
      </c>
      <c r="M315" s="68" t="n">
        <v>282</v>
      </c>
    </row>
    <row r="316" ht="16.5" customHeight="1">
      <c r="A316" s="65" t="inlineStr">
        <is>
          <t>12.3.3</t>
        </is>
      </c>
      <c r="B316" s="66" t="inlineStr">
        <is>
          <t>13.40.59</t>
        </is>
      </c>
      <c r="C316" s="65" t="inlineStr">
        <is>
          <t>BARRA DE APOIO EM AÇO INOX RETA D=32MM L=40CM E=1,5MM (ABNT NBR 9050:2020)</t>
        </is>
      </c>
      <c r="D316" s="66" t="inlineStr">
        <is>
          <t>SUDECAP</t>
        </is>
      </c>
      <c r="E316" s="66" t="inlineStr">
        <is>
          <t>UN</t>
        </is>
      </c>
      <c r="F316" s="67" t="n">
        <v>2</v>
      </c>
      <c r="G316" s="68" t="n">
        <v>17.99</v>
      </c>
      <c r="H316" s="68" t="n">
        <v>55</v>
      </c>
      <c r="I316" s="68" t="n">
        <v>0</v>
      </c>
      <c r="J316" s="68" t="n">
        <v>0</v>
      </c>
      <c r="K316" s="68" t="n">
        <v>21.36</v>
      </c>
      <c r="L316" s="68" t="n">
        <v>94.34999999999999</v>
      </c>
      <c r="M316" s="68" t="n">
        <v>188.7</v>
      </c>
    </row>
    <row r="317">
      <c r="A317" s="65" t="inlineStr">
        <is>
          <t>12.3.4</t>
        </is>
      </c>
      <c r="B317" s="66" t="inlineStr">
        <is>
          <t>13.40.65</t>
        </is>
      </c>
      <c r="C317" s="65" t="inlineStr">
        <is>
          <t>BARRA APOIO DEFICIENTE TUBO METAL.CROMADO D=1 1/2"</t>
        </is>
      </c>
      <c r="D317" s="66" t="inlineStr">
        <is>
          <t>SUDECAP</t>
        </is>
      </c>
      <c r="E317" s="66" t="inlineStr">
        <is>
          <t>M</t>
        </is>
      </c>
      <c r="F317" s="67" t="n">
        <v>2.6</v>
      </c>
      <c r="G317" s="68" t="n">
        <v>17.99</v>
      </c>
      <c r="H317" s="68" t="n">
        <v>72.56999999999999</v>
      </c>
      <c r="I317" s="68" t="n">
        <v>0</v>
      </c>
      <c r="J317" s="68" t="n">
        <v>0</v>
      </c>
      <c r="K317" s="68" t="n">
        <v>26.51</v>
      </c>
      <c r="L317" s="68" t="n">
        <v>117.07</v>
      </c>
      <c r="M317" s="68" t="n">
        <v>304.38</v>
      </c>
    </row>
    <row r="318" ht="24.75" customHeight="1">
      <c r="A318" s="65" t="inlineStr">
        <is>
          <t>12.3.5</t>
        </is>
      </c>
      <c r="B318" s="66" t="inlineStr">
        <is>
          <t>CPU 13.40.91</t>
        </is>
      </c>
      <c r="C318" s="65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D318" s="66" t="inlineStr">
        <is>
          <t>Composições Próprias</t>
        </is>
      </c>
      <c r="E318" s="66" t="inlineStr">
        <is>
          <t>M</t>
        </is>
      </c>
      <c r="F318" s="67" t="n">
        <v>1.9</v>
      </c>
      <c r="G318" s="68" t="n">
        <v>195.34</v>
      </c>
      <c r="H318" s="68" t="n">
        <v>201.87</v>
      </c>
      <c r="I318" s="68" t="n">
        <v>0.02</v>
      </c>
      <c r="J318" s="68" t="n">
        <v>0</v>
      </c>
      <c r="K318" s="68" t="n">
        <v>116.27</v>
      </c>
      <c r="L318" s="68" t="n">
        <v>513.5</v>
      </c>
      <c r="M318" s="68" t="n">
        <v>975.65</v>
      </c>
    </row>
    <row r="319" ht="24.75" customHeight="1">
      <c r="A319" s="65" t="inlineStr">
        <is>
          <t>12.3.6</t>
        </is>
      </c>
      <c r="B319" s="66" t="inlineStr">
        <is>
          <t>CPU 13.40.92</t>
        </is>
      </c>
      <c r="C319" s="65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D319" s="66" t="inlineStr">
        <is>
          <t>Composições Próprias</t>
        </is>
      </c>
      <c r="E319" s="66" t="inlineStr">
        <is>
          <t>M</t>
        </is>
      </c>
      <c r="F319" s="67" t="n">
        <v>34.52</v>
      </c>
      <c r="G319" s="68" t="n">
        <v>0</v>
      </c>
      <c r="H319" s="68" t="n">
        <v>314.54</v>
      </c>
      <c r="I319" s="68" t="n">
        <v>0</v>
      </c>
      <c r="J319" s="68" t="n">
        <v>0</v>
      </c>
      <c r="K319" s="68" t="n">
        <v>92.06999999999999</v>
      </c>
      <c r="L319" s="68" t="n">
        <v>406.61</v>
      </c>
      <c r="M319" s="68" t="n">
        <v>14036.18</v>
      </c>
    </row>
    <row r="320" ht="24.75" customHeight="1">
      <c r="A320" s="65" t="inlineStr">
        <is>
          <t>12.3.7</t>
        </is>
      </c>
      <c r="B320" s="66" t="inlineStr">
        <is>
          <t>CPU 13.40.93</t>
        </is>
      </c>
      <c r="C320" s="65" t="inlineStr">
        <is>
          <t>CORRIMÃO DUPLO EM TUBO GALVANIZADO, COM COSTURA, DIÂMETRO 1.1/2", ESP. 3MM, FIXADO EM ALVENARIA, INCLUSIVE SUPORTE PARA CORRIMÃO EM BARRA CHATA (1"X1/2"), INCLUSIVE PINTURA</t>
        </is>
      </c>
      <c r="D320" s="66" t="inlineStr">
        <is>
          <t>Composições Próprias</t>
        </is>
      </c>
      <c r="E320" s="66" t="inlineStr">
        <is>
          <t>M</t>
        </is>
      </c>
      <c r="F320" s="67" t="n">
        <v>1.9</v>
      </c>
      <c r="G320" s="68" t="n">
        <v>0</v>
      </c>
      <c r="H320" s="68" t="n">
        <v>233.05</v>
      </c>
      <c r="I320" s="68" t="n">
        <v>0</v>
      </c>
      <c r="J320" s="68" t="n">
        <v>0</v>
      </c>
      <c r="K320" s="68" t="n">
        <v>68.20999999999999</v>
      </c>
      <c r="L320" s="68" t="n">
        <v>301.26</v>
      </c>
      <c r="M320" s="68" t="n">
        <v>572.39</v>
      </c>
    </row>
    <row r="321" ht="15" customHeight="1">
      <c r="A321" s="60" t="inlineStr">
        <is>
          <t>12.4</t>
        </is>
      </c>
      <c r="B321" s="60" t="inlineStr">
        <is>
          <t>ACESSORIOS E PEÇAS COMPLEMENTARES</t>
        </is>
      </c>
      <c r="C321" s="90" t="n"/>
      <c r="D321" s="90" t="n"/>
      <c r="E321" s="90" t="n"/>
      <c r="F321" s="90" t="n"/>
      <c r="G321" s="90" t="n"/>
      <c r="H321" s="90" t="n"/>
      <c r="I321" s="90" t="n"/>
      <c r="J321" s="90" t="n"/>
      <c r="K321" s="90" t="n"/>
      <c r="L321" s="91" t="n"/>
      <c r="M321" s="5" t="n">
        <v>335.24</v>
      </c>
    </row>
    <row r="322">
      <c r="A322" s="65" t="inlineStr">
        <is>
          <t>12.4.1</t>
        </is>
      </c>
      <c r="B322" s="66" t="inlineStr">
        <is>
          <t>13.55.01</t>
        </is>
      </c>
      <c r="C322" s="65" t="inlineStr">
        <is>
          <t>ALÇAPAO - 60X60 CM, CAIXILHO CHAPA 18</t>
        </is>
      </c>
      <c r="D322" s="66" t="inlineStr">
        <is>
          <t>SUDECAP</t>
        </is>
      </c>
      <c r="E322" s="66" t="inlineStr">
        <is>
          <t>UN</t>
        </is>
      </c>
      <c r="F322" s="67" t="n">
        <v>1</v>
      </c>
      <c r="G322" s="68" t="n">
        <v>123.83</v>
      </c>
      <c r="H322" s="68" t="n">
        <v>135.5</v>
      </c>
      <c r="I322" s="68" t="n">
        <v>0</v>
      </c>
      <c r="J322" s="68" t="n">
        <v>0</v>
      </c>
      <c r="K322" s="68" t="n">
        <v>75.91</v>
      </c>
      <c r="L322" s="68" t="n">
        <v>335.24</v>
      </c>
      <c r="M322" s="68" t="n">
        <v>335.24</v>
      </c>
    </row>
    <row r="323" ht="15" customHeight="1">
      <c r="A323" s="60" t="inlineStr">
        <is>
          <t>12.5</t>
        </is>
      </c>
      <c r="B323" s="60" t="inlineStr">
        <is>
          <t>SERRALHERIAS DE FERRO, ALUMÍNIO E CHAPA DOBRADA</t>
        </is>
      </c>
      <c r="C323" s="90" t="n"/>
      <c r="D323" s="90" t="n"/>
      <c r="E323" s="90" t="n"/>
      <c r="F323" s="90" t="n"/>
      <c r="G323" s="90" t="n"/>
      <c r="H323" s="90" t="n"/>
      <c r="I323" s="90" t="n"/>
      <c r="J323" s="90" t="n"/>
      <c r="K323" s="90" t="n"/>
      <c r="L323" s="91" t="n"/>
      <c r="M323" s="5" t="n">
        <v>7808.53</v>
      </c>
    </row>
    <row r="324" ht="16.5" customHeight="1">
      <c r="A324" s="65" t="inlineStr">
        <is>
          <t>12.5.1</t>
        </is>
      </c>
      <c r="B324" s="66" t="inlineStr">
        <is>
          <t>CPU 13.70.51</t>
        </is>
      </c>
      <c r="C324" s="65" t="inlineStr">
        <is>
          <t>FORNECIMENTO E INSTALAÇÃO DE J1 - JANELA DE CORRER DE FERRO  - 1,2 x 1,0 M, CONFORME PROJETO</t>
        </is>
      </c>
      <c r="D324" s="66" t="inlineStr">
        <is>
          <t>Composições Próprias</t>
        </is>
      </c>
      <c r="E324" s="66" t="inlineStr">
        <is>
          <t>UN</t>
        </is>
      </c>
      <c r="F324" s="67" t="n">
        <v>2</v>
      </c>
      <c r="G324" s="68" t="n">
        <v>0</v>
      </c>
      <c r="H324" s="68" t="n">
        <v>653.5700000000001</v>
      </c>
      <c r="I324" s="68" t="n">
        <v>0</v>
      </c>
      <c r="J324" s="68" t="n">
        <v>0</v>
      </c>
      <c r="K324" s="68" t="n">
        <v>191.3</v>
      </c>
      <c r="L324" s="68" t="n">
        <v>844.87</v>
      </c>
      <c r="M324" s="68" t="n">
        <v>1689.74</v>
      </c>
    </row>
    <row r="325" ht="16.5" customHeight="1">
      <c r="A325" s="65" t="inlineStr">
        <is>
          <t>12.5.2</t>
        </is>
      </c>
      <c r="B325" s="66" t="inlineStr">
        <is>
          <t>CPU 13.70.52</t>
        </is>
      </c>
      <c r="C325" s="65" t="inlineStr">
        <is>
          <t>FORNECIMENTO E INSTALAÇÃO DE J2 - JANELA BASCULANTE DE FERRO - 0,8 x 0,7 M, CONFORME PROJETO.</t>
        </is>
      </c>
      <c r="D325" s="66" t="inlineStr">
        <is>
          <t>Composições Próprias</t>
        </is>
      </c>
      <c r="E325" s="66" t="inlineStr">
        <is>
          <t>UN</t>
        </is>
      </c>
      <c r="F325" s="67" t="n">
        <v>1</v>
      </c>
      <c r="G325" s="68" t="n">
        <v>0</v>
      </c>
      <c r="H325" s="68" t="n">
        <v>261.6</v>
      </c>
      <c r="I325" s="68" t="n">
        <v>0</v>
      </c>
      <c r="J325" s="68" t="n">
        <v>0</v>
      </c>
      <c r="K325" s="68" t="n">
        <v>76.56999999999999</v>
      </c>
      <c r="L325" s="68" t="n">
        <v>338.17</v>
      </c>
      <c r="M325" s="68" t="n">
        <v>338.17</v>
      </c>
    </row>
    <row r="326" ht="16.5" customHeight="1">
      <c r="A326" s="65" t="inlineStr">
        <is>
          <t>12.5.3</t>
        </is>
      </c>
      <c r="B326" s="66" t="inlineStr">
        <is>
          <t>CPU 13.70.53</t>
        </is>
      </c>
      <c r="C326" s="65" t="inlineStr">
        <is>
          <t>FORNECIMENTO E INSTALAÇÃO DE P1 - PORTA DE ABRIR CHAPA DOBRADA 1FL - 0,90 x 2,1 M,CONFORME PROJETO</t>
        </is>
      </c>
      <c r="D326" s="66" t="inlineStr">
        <is>
          <t>Composições Próprias</t>
        </is>
      </c>
      <c r="E326" s="66" t="inlineStr">
        <is>
          <t>UN</t>
        </is>
      </c>
      <c r="F326" s="67" t="n">
        <v>1</v>
      </c>
      <c r="G326" s="68" t="n">
        <v>0</v>
      </c>
      <c r="H326" s="68" t="n">
        <v>1135.53</v>
      </c>
      <c r="I326" s="68" t="n">
        <v>0</v>
      </c>
      <c r="J326" s="68" t="n">
        <v>0</v>
      </c>
      <c r="K326" s="68" t="n">
        <v>332.37</v>
      </c>
      <c r="L326" s="68" t="n">
        <v>1467.9</v>
      </c>
      <c r="M326" s="68" t="n">
        <v>1467.9</v>
      </c>
    </row>
    <row r="327" ht="16.5" customHeight="1">
      <c r="A327" s="65" t="inlineStr">
        <is>
          <t>12.5.4</t>
        </is>
      </c>
      <c r="B327" s="66" t="inlineStr">
        <is>
          <t>CPU 13.70.54</t>
        </is>
      </c>
      <c r="C327" s="65" t="inlineStr">
        <is>
          <t>INSTALAÇÃO DE PORTA DE ABRIR PJ1 EM CHAPA DOBRADA 0,60 x 2,10M, COM JANELA SUPERIOR BASCULANTE 0,60 x 0,50 M, DE FERRO, CONFORME PROJETO</t>
        </is>
      </c>
      <c r="D327" s="66" t="inlineStr">
        <is>
          <t>Composições Próprias</t>
        </is>
      </c>
      <c r="E327" s="66" t="inlineStr">
        <is>
          <t>UN</t>
        </is>
      </c>
      <c r="F327" s="67" t="n">
        <v>1</v>
      </c>
      <c r="G327" s="68" t="n">
        <v>0</v>
      </c>
      <c r="H327" s="68" t="n">
        <v>897.17</v>
      </c>
      <c r="I327" s="68" t="n">
        <v>0</v>
      </c>
      <c r="J327" s="68" t="n">
        <v>0</v>
      </c>
      <c r="K327" s="68" t="n">
        <v>262.6</v>
      </c>
      <c r="L327" s="68" t="n">
        <v>1159.77</v>
      </c>
      <c r="M327" s="68" t="n">
        <v>1159.77</v>
      </c>
    </row>
    <row r="328" ht="16.5" customHeight="1">
      <c r="A328" s="65" t="inlineStr">
        <is>
          <t>12.5.5</t>
        </is>
      </c>
      <c r="B328" s="66" t="inlineStr">
        <is>
          <t>13.02.01</t>
        </is>
      </c>
      <c r="C328" s="65" t="inlineStr">
        <is>
          <t>PORTA DE ALUMÍNIO DE ABRIR COM LAMBRI, FIXAÇÃO COM PARAFUSOS ADP REF 91338</t>
        </is>
      </c>
      <c r="D328" s="66" t="inlineStr">
        <is>
          <t>SUDECAP</t>
        </is>
      </c>
      <c r="E328" s="66" t="inlineStr">
        <is>
          <t>M2</t>
        </is>
      </c>
      <c r="F328" s="67" t="n">
        <v>1.89</v>
      </c>
      <c r="G328" s="68" t="n">
        <v>10.16</v>
      </c>
      <c r="H328" s="68" t="n">
        <v>1280.34</v>
      </c>
      <c r="I328" s="68" t="n">
        <v>0</v>
      </c>
      <c r="J328" s="68" t="n">
        <v>0</v>
      </c>
      <c r="K328" s="68" t="n">
        <v>377.73</v>
      </c>
      <c r="L328" s="68" t="n">
        <v>1668.23</v>
      </c>
      <c r="M328" s="68" t="n">
        <v>3152.95</v>
      </c>
    </row>
    <row r="329" ht="15" customHeight="1">
      <c r="A329" s="60" t="inlineStr">
        <is>
          <t>13</t>
        </is>
      </c>
      <c r="B329" s="60" t="inlineStr">
        <is>
          <t>REVESTIMENTOS</t>
        </is>
      </c>
      <c r="C329" s="90" t="n"/>
      <c r="D329" s="90" t="n"/>
      <c r="E329" s="90" t="n"/>
      <c r="F329" s="90" t="n"/>
      <c r="G329" s="90" t="n"/>
      <c r="H329" s="90" t="n"/>
      <c r="I329" s="90" t="n"/>
      <c r="J329" s="90" t="n"/>
      <c r="K329" s="90" t="n"/>
      <c r="L329" s="91" t="n"/>
      <c r="M329" s="5" t="n">
        <v>17257.07</v>
      </c>
    </row>
    <row r="330" ht="15" customHeight="1">
      <c r="A330" s="60" t="inlineStr">
        <is>
          <t>13.1</t>
        </is>
      </c>
      <c r="B330" s="60" t="inlineStr">
        <is>
          <t>REVESTIMENTO COM ARGAMASSA DE CIMENTO, CAL E AREIA</t>
        </is>
      </c>
      <c r="C330" s="90" t="n"/>
      <c r="D330" s="90" t="n"/>
      <c r="E330" s="90" t="n"/>
      <c r="F330" s="90" t="n"/>
      <c r="G330" s="90" t="n"/>
      <c r="H330" s="90" t="n"/>
      <c r="I330" s="90" t="n"/>
      <c r="J330" s="90" t="n"/>
      <c r="K330" s="90" t="n"/>
      <c r="L330" s="91" t="n"/>
      <c r="M330" s="5" t="n">
        <v>15562.05</v>
      </c>
    </row>
    <row r="331">
      <c r="A331" s="65" t="inlineStr">
        <is>
          <t>13.1.1</t>
        </is>
      </c>
      <c r="B331" s="66" t="inlineStr">
        <is>
          <t>14.05.05</t>
        </is>
      </c>
      <c r="C331" s="65" t="inlineStr">
        <is>
          <t>CHAPISCO COM ARGAMASSA 1:3 CIM./AREIA, A COLHER</t>
        </is>
      </c>
      <c r="D331" s="66" t="inlineStr">
        <is>
          <t>SUDECAP</t>
        </is>
      </c>
      <c r="E331" s="66" t="inlineStr">
        <is>
          <t>M2</t>
        </is>
      </c>
      <c r="F331" s="67" t="n">
        <v>364.27</v>
      </c>
      <c r="G331" s="68" t="n">
        <v>5.09</v>
      </c>
      <c r="H331" s="68" t="n">
        <v>2.55</v>
      </c>
      <c r="I331" s="68" t="n">
        <v>0</v>
      </c>
      <c r="J331" s="68" t="n">
        <v>0</v>
      </c>
      <c r="K331" s="68" t="n">
        <v>2.24</v>
      </c>
      <c r="L331" s="68" t="n">
        <v>9.880000000000001</v>
      </c>
      <c r="M331" s="68" t="n">
        <v>3598.99</v>
      </c>
    </row>
    <row r="332">
      <c r="A332" s="65" t="inlineStr">
        <is>
          <t>13.1.2</t>
        </is>
      </c>
      <c r="B332" s="66" t="inlineStr">
        <is>
          <t>14.05.21</t>
        </is>
      </c>
      <c r="C332" s="65" t="inlineStr">
        <is>
          <t>EMBOÇO COM ARGAMASSA 1:6 CIMENTO E AREIA</t>
        </is>
      </c>
      <c r="D332" s="66" t="inlineStr">
        <is>
          <t>SUDECAP</t>
        </is>
      </c>
      <c r="E332" s="66" t="inlineStr">
        <is>
          <t>M2</t>
        </is>
      </c>
      <c r="F332" s="67" t="n">
        <v>23.84</v>
      </c>
      <c r="G332" s="68" t="n">
        <v>19.47</v>
      </c>
      <c r="H332" s="68" t="n">
        <v>5.59</v>
      </c>
      <c r="I332" s="68" t="n">
        <v>0.01</v>
      </c>
      <c r="J332" s="68" t="n">
        <v>0</v>
      </c>
      <c r="K332" s="68" t="n">
        <v>7.34</v>
      </c>
      <c r="L332" s="68" t="n">
        <v>32.41</v>
      </c>
      <c r="M332" s="68" t="n">
        <v>772.65</v>
      </c>
    </row>
    <row r="333">
      <c r="A333" s="65" t="inlineStr">
        <is>
          <t>13.1.3</t>
        </is>
      </c>
      <c r="B333" s="66" t="inlineStr">
        <is>
          <t>14.05.31</t>
        </is>
      </c>
      <c r="C333" s="65" t="inlineStr">
        <is>
          <t>REBOCO COM ARGAMASSA 1:7 CIMENTO E AREIA</t>
        </is>
      </c>
      <c r="D333" s="66" t="inlineStr">
        <is>
          <t>SUDECAP</t>
        </is>
      </c>
      <c r="E333" s="66" t="inlineStr">
        <is>
          <t>M2</t>
        </is>
      </c>
      <c r="F333" s="67" t="n">
        <v>263.18</v>
      </c>
      <c r="G333" s="68" t="n">
        <v>24.67</v>
      </c>
      <c r="H333" s="68" t="n">
        <v>8.19</v>
      </c>
      <c r="I333" s="68" t="n">
        <v>0.02</v>
      </c>
      <c r="J333" s="68" t="n">
        <v>0.01</v>
      </c>
      <c r="K333" s="68" t="n">
        <v>9.630000000000001</v>
      </c>
      <c r="L333" s="68" t="n">
        <v>42.52</v>
      </c>
      <c r="M333" s="68" t="n">
        <v>11190.41</v>
      </c>
    </row>
    <row r="334" ht="15" customHeight="1">
      <c r="A334" s="60" t="inlineStr">
        <is>
          <t>13.2</t>
        </is>
      </c>
      <c r="B334" s="60" t="inlineStr">
        <is>
          <t>REVESTIMENTO COM CERAMICA</t>
        </is>
      </c>
      <c r="C334" s="90" t="n"/>
      <c r="D334" s="90" t="n"/>
      <c r="E334" s="90" t="n"/>
      <c r="F334" s="90" t="n"/>
      <c r="G334" s="90" t="n"/>
      <c r="H334" s="90" t="n"/>
      <c r="I334" s="90" t="n"/>
      <c r="J334" s="90" t="n"/>
      <c r="K334" s="90" t="n"/>
      <c r="L334" s="91" t="n"/>
      <c r="M334" s="5" t="n">
        <v>1695.02</v>
      </c>
    </row>
    <row r="335" ht="16.5" customHeight="1">
      <c r="A335" s="65" t="inlineStr">
        <is>
          <t>13.2.1</t>
        </is>
      </c>
      <c r="B335" s="66" t="inlineStr">
        <is>
          <t>14.17.20</t>
        </is>
      </c>
      <c r="C335" s="65" t="inlineStr">
        <is>
          <t>REVESTIMENTO PAREDES INTERNAS EM CERAMICA ESMALTADA EXTRA, ÁREA ATÉ 2025 CM2 REF 87265</t>
        </is>
      </c>
      <c r="D335" s="66" t="inlineStr">
        <is>
          <t>SUDECAP</t>
        </is>
      </c>
      <c r="E335" s="66" t="inlineStr">
        <is>
          <t>M2</t>
        </is>
      </c>
      <c r="F335" s="67" t="n">
        <v>23.84</v>
      </c>
      <c r="G335" s="68" t="n">
        <v>15.26</v>
      </c>
      <c r="H335" s="68" t="n">
        <v>39.74</v>
      </c>
      <c r="I335" s="68" t="n">
        <v>0</v>
      </c>
      <c r="J335" s="68" t="n">
        <v>0</v>
      </c>
      <c r="K335" s="68" t="n">
        <v>16.1</v>
      </c>
      <c r="L335" s="68" t="n">
        <v>71.09999999999999</v>
      </c>
      <c r="M335" s="68" t="n">
        <v>1695.02</v>
      </c>
    </row>
    <row r="336" ht="15" customHeight="1">
      <c r="A336" s="60" t="inlineStr">
        <is>
          <t>14</t>
        </is>
      </c>
      <c r="B336" s="60" t="inlineStr">
        <is>
          <t>PISOS, RODAPES, SOLEIRAS E PEITORIS</t>
        </is>
      </c>
      <c r="C336" s="90" t="n"/>
      <c r="D336" s="90" t="n"/>
      <c r="E336" s="90" t="n"/>
      <c r="F336" s="90" t="n"/>
      <c r="G336" s="90" t="n"/>
      <c r="H336" s="90" t="n"/>
      <c r="I336" s="90" t="n"/>
      <c r="J336" s="90" t="n"/>
      <c r="K336" s="90" t="n"/>
      <c r="L336" s="91" t="n"/>
      <c r="M336" s="5" t="n">
        <v>23486.9</v>
      </c>
    </row>
    <row r="337" ht="15" customHeight="1">
      <c r="A337" s="60" t="inlineStr">
        <is>
          <t>14.1</t>
        </is>
      </c>
      <c r="B337" s="60" t="inlineStr">
        <is>
          <t>PISO DE TRANSIÇÃO</t>
        </is>
      </c>
      <c r="C337" s="90" t="n"/>
      <c r="D337" s="90" t="n"/>
      <c r="E337" s="90" t="n"/>
      <c r="F337" s="90" t="n"/>
      <c r="G337" s="90" t="n"/>
      <c r="H337" s="90" t="n"/>
      <c r="I337" s="90" t="n"/>
      <c r="J337" s="90" t="n"/>
      <c r="K337" s="90" t="n"/>
      <c r="L337" s="91" t="n"/>
      <c r="M337" s="5" t="n">
        <v>13454.15</v>
      </c>
    </row>
    <row r="338">
      <c r="A338" s="65" t="inlineStr">
        <is>
          <t>14.1.1</t>
        </is>
      </c>
      <c r="B338" s="66" t="inlineStr">
        <is>
          <t>15.02.09</t>
        </is>
      </c>
      <c r="C338" s="65" t="inlineStr">
        <is>
          <t>E= 10,0 CM, SEM JUNTA FCK &gt;= 20MPA</t>
        </is>
      </c>
      <c r="D338" s="66" t="inlineStr">
        <is>
          <t>SUDECAP</t>
        </is>
      </c>
      <c r="E338" s="66" t="inlineStr">
        <is>
          <t>M2</t>
        </is>
      </c>
      <c r="F338" s="67" t="n">
        <v>131.26</v>
      </c>
      <c r="G338" s="68" t="n">
        <v>23.41</v>
      </c>
      <c r="H338" s="68" t="n">
        <v>55.6</v>
      </c>
      <c r="I338" s="68" t="n">
        <v>0.27</v>
      </c>
      <c r="J338" s="68" t="n">
        <v>0.01</v>
      </c>
      <c r="K338" s="68" t="n">
        <v>23.21</v>
      </c>
      <c r="L338" s="68" t="n">
        <v>102.5</v>
      </c>
      <c r="M338" s="68" t="n">
        <v>13454.15</v>
      </c>
    </row>
    <row r="339" ht="15" customHeight="1">
      <c r="A339" s="60" t="inlineStr">
        <is>
          <t>14.2</t>
        </is>
      </c>
      <c r="B339" s="60" t="inlineStr">
        <is>
          <t>CONTRAPISO DESEMPENADO, COM ARG.1:3 SEM JUNTA</t>
        </is>
      </c>
      <c r="C339" s="90" t="n"/>
      <c r="D339" s="90" t="n"/>
      <c r="E339" s="90" t="n"/>
      <c r="F339" s="90" t="n"/>
      <c r="G339" s="90" t="n"/>
      <c r="H339" s="90" t="n"/>
      <c r="I339" s="90" t="n"/>
      <c r="J339" s="90" t="n"/>
      <c r="K339" s="90" t="n"/>
      <c r="L339" s="91" t="n"/>
      <c r="M339" s="5" t="n">
        <v>587.92</v>
      </c>
    </row>
    <row r="340">
      <c r="A340" s="65" t="inlineStr">
        <is>
          <t>14.2.1</t>
        </is>
      </c>
      <c r="B340" s="66" t="inlineStr">
        <is>
          <t>15.04.06</t>
        </is>
      </c>
      <c r="C340" s="65" t="inlineStr">
        <is>
          <t>E= 2,5 CM</t>
        </is>
      </c>
      <c r="D340" s="66" t="inlineStr">
        <is>
          <t>SUDECAP</t>
        </is>
      </c>
      <c r="E340" s="66" t="inlineStr">
        <is>
          <t>M2</t>
        </is>
      </c>
      <c r="F340" s="67" t="n">
        <v>12.19</v>
      </c>
      <c r="G340" s="68" t="n">
        <v>24.54</v>
      </c>
      <c r="H340" s="68" t="n">
        <v>12.75</v>
      </c>
      <c r="I340" s="68" t="n">
        <v>0.02</v>
      </c>
      <c r="J340" s="68" t="n">
        <v>0</v>
      </c>
      <c r="K340" s="68" t="n">
        <v>10.92</v>
      </c>
      <c r="L340" s="68" t="n">
        <v>48.23</v>
      </c>
      <c r="M340" s="68" t="n">
        <v>587.92</v>
      </c>
    </row>
    <row r="341" ht="15" customHeight="1">
      <c r="A341" s="60" t="inlineStr">
        <is>
          <t>14.3</t>
        </is>
      </c>
      <c r="B341" s="60" t="inlineStr">
        <is>
          <t>PISO CIMENT.DESEMP.FELTRADO,ARG.1:3,JUNTA PL.17X3M</t>
        </is>
      </c>
      <c r="C341" s="90" t="n"/>
      <c r="D341" s="90" t="n"/>
      <c r="E341" s="90" t="n"/>
      <c r="F341" s="90" t="n"/>
      <c r="G341" s="90" t="n"/>
      <c r="H341" s="90" t="n"/>
      <c r="I341" s="90" t="n"/>
      <c r="J341" s="90" t="n"/>
      <c r="K341" s="90" t="n"/>
      <c r="L341" s="91" t="n"/>
      <c r="M341" s="5" t="n">
        <v>7223.98</v>
      </c>
    </row>
    <row r="342">
      <c r="A342" s="65" t="inlineStr">
        <is>
          <t>14.3.1</t>
        </is>
      </c>
      <c r="B342" s="66" t="inlineStr">
        <is>
          <t>15.05.07</t>
        </is>
      </c>
      <c r="C342" s="65" t="inlineStr">
        <is>
          <t>E= 3,0 CM, COM JUNTA DE 2 X 2 M</t>
        </is>
      </c>
      <c r="D342" s="66" t="inlineStr">
        <is>
          <t>SUDECAP</t>
        </is>
      </c>
      <c r="E342" s="66" t="inlineStr">
        <is>
          <t>M2</t>
        </is>
      </c>
      <c r="F342" s="67" t="n">
        <v>119.07</v>
      </c>
      <c r="G342" s="68" t="n">
        <v>29.67</v>
      </c>
      <c r="H342" s="68" t="n">
        <v>17.23</v>
      </c>
      <c r="I342" s="68" t="n">
        <v>0.03</v>
      </c>
      <c r="J342" s="68" t="n">
        <v>0</v>
      </c>
      <c r="K342" s="68" t="n">
        <v>13.74</v>
      </c>
      <c r="L342" s="68" t="n">
        <v>60.67</v>
      </c>
      <c r="M342" s="68" t="n">
        <v>7223.98</v>
      </c>
    </row>
    <row r="343" ht="15" customHeight="1">
      <c r="A343" s="60" t="inlineStr">
        <is>
          <t>14.4</t>
        </is>
      </c>
      <c r="B343" s="60" t="inlineStr">
        <is>
          <t>PISO CERAMICO</t>
        </is>
      </c>
      <c r="C343" s="90" t="n"/>
      <c r="D343" s="90" t="n"/>
      <c r="E343" s="90" t="n"/>
      <c r="F343" s="90" t="n"/>
      <c r="G343" s="90" t="n"/>
      <c r="H343" s="90" t="n"/>
      <c r="I343" s="90" t="n"/>
      <c r="J343" s="90" t="n"/>
      <c r="K343" s="90" t="n"/>
      <c r="L343" s="91" t="n"/>
      <c r="M343" s="5" t="n">
        <v>956.0599999999999</v>
      </c>
    </row>
    <row r="344" ht="16.5" customHeight="1">
      <c r="A344" s="65" t="inlineStr">
        <is>
          <t>14.4.1</t>
        </is>
      </c>
      <c r="B344" s="66" t="inlineStr">
        <is>
          <t>15.17.23</t>
        </is>
      </c>
      <c r="C344" s="65" t="inlineStr">
        <is>
          <t>ASSENTAMENTO PISO CERÂMICO, PLACAS ATÉ 2025 CM2, EM AMBIENTES DE ÁREA MENOR QUE 5 M2 REF 87246</t>
        </is>
      </c>
      <c r="D344" s="66" t="inlineStr">
        <is>
          <t>SUDECAP</t>
        </is>
      </c>
      <c r="E344" s="66" t="inlineStr">
        <is>
          <t>M2</t>
        </is>
      </c>
      <c r="F344" s="67" t="n">
        <v>12.19</v>
      </c>
      <c r="G344" s="68" t="n">
        <v>17.15</v>
      </c>
      <c r="H344" s="68" t="n">
        <v>43.52</v>
      </c>
      <c r="I344" s="68" t="n">
        <v>0</v>
      </c>
      <c r="J344" s="68" t="n">
        <v>0</v>
      </c>
      <c r="K344" s="68" t="n">
        <v>17.76</v>
      </c>
      <c r="L344" s="68" t="n">
        <v>78.43000000000001</v>
      </c>
      <c r="M344" s="68" t="n">
        <v>956.0599999999999</v>
      </c>
    </row>
    <row r="345" ht="15" customHeight="1">
      <c r="A345" s="60" t="inlineStr">
        <is>
          <t>14.5</t>
        </is>
      </c>
      <c r="B345" s="60" t="inlineStr">
        <is>
          <t>PISO DE LADRILHO HIDRAULICO</t>
        </is>
      </c>
      <c r="C345" s="90" t="n"/>
      <c r="D345" s="90" t="n"/>
      <c r="E345" s="90" t="n"/>
      <c r="F345" s="90" t="n"/>
      <c r="G345" s="90" t="n"/>
      <c r="H345" s="90" t="n"/>
      <c r="I345" s="90" t="n"/>
      <c r="J345" s="90" t="n"/>
      <c r="K345" s="90" t="n"/>
      <c r="L345" s="91" t="n"/>
      <c r="M345" s="5" t="n">
        <v>92.13</v>
      </c>
    </row>
    <row r="346">
      <c r="A346" s="65" t="inlineStr">
        <is>
          <t>14.5.1</t>
        </is>
      </c>
      <c r="B346" s="66" t="inlineStr">
        <is>
          <t>15.22.11</t>
        </is>
      </c>
      <c r="C346" s="65" t="inlineStr">
        <is>
          <t>20 X 20 CM, TATIL EM COR AMARELA/VERMELHA</t>
        </is>
      </c>
      <c r="D346" s="66" t="inlineStr">
        <is>
          <t>SUDECAP</t>
        </is>
      </c>
      <c r="E346" s="66" t="inlineStr">
        <is>
          <t>M2</t>
        </is>
      </c>
      <c r="F346" s="67" t="n">
        <v>0.6</v>
      </c>
      <c r="G346" s="68" t="n">
        <v>36.03</v>
      </c>
      <c r="H346" s="68" t="n">
        <v>82.73</v>
      </c>
      <c r="I346" s="68" t="n">
        <v>0.02</v>
      </c>
      <c r="J346" s="68" t="n">
        <v>0</v>
      </c>
      <c r="K346" s="68" t="n">
        <v>34.77</v>
      </c>
      <c r="L346" s="68" t="n">
        <v>153.55</v>
      </c>
      <c r="M346" s="68" t="n">
        <v>92.13</v>
      </c>
    </row>
    <row r="347" ht="15" customHeight="1">
      <c r="A347" s="60" t="inlineStr">
        <is>
          <t>14.6</t>
        </is>
      </c>
      <c r="B347" s="60" t="inlineStr">
        <is>
          <t>PISO DE CONCRETO</t>
        </is>
      </c>
      <c r="C347" s="90" t="n"/>
      <c r="D347" s="90" t="n"/>
      <c r="E347" s="90" t="n"/>
      <c r="F347" s="90" t="n"/>
      <c r="G347" s="90" t="n"/>
      <c r="H347" s="90" t="n"/>
      <c r="I347" s="90" t="n"/>
      <c r="J347" s="90" t="n"/>
      <c r="K347" s="90" t="n"/>
      <c r="L347" s="91" t="n"/>
      <c r="M347" s="5" t="n">
        <v>27.79</v>
      </c>
    </row>
    <row r="348" ht="16.5" customHeight="1">
      <c r="A348" s="65" t="inlineStr">
        <is>
          <t>14.6.1</t>
        </is>
      </c>
      <c r="B348" s="66" t="inlineStr">
        <is>
          <t>15.35.34</t>
        </is>
      </c>
      <c r="C348" s="65" t="inlineStr">
        <is>
          <t>APLICAÇÃO DE LONA PLÁSTICA (150 MICRA) PARA EXECUÇÃO DE PAVIMENTOS DE CONCRETO REF 97113</t>
        </is>
      </c>
      <c r="D348" s="66" t="inlineStr">
        <is>
          <t>SUDECAP</t>
        </is>
      </c>
      <c r="E348" s="66" t="inlineStr">
        <is>
          <t>M2</t>
        </is>
      </c>
      <c r="F348" s="67" t="n">
        <v>12.19</v>
      </c>
      <c r="G348" s="68" t="n">
        <v>0.19</v>
      </c>
      <c r="H348" s="68" t="n">
        <v>1.57</v>
      </c>
      <c r="I348" s="68" t="n">
        <v>0</v>
      </c>
      <c r="J348" s="68" t="n">
        <v>0</v>
      </c>
      <c r="K348" s="68" t="n">
        <v>0.52</v>
      </c>
      <c r="L348" s="68" t="n">
        <v>2.28</v>
      </c>
      <c r="M348" s="68" t="n">
        <v>27.79</v>
      </c>
    </row>
    <row r="349" ht="15" customHeight="1">
      <c r="A349" s="60" t="inlineStr">
        <is>
          <t>14.7</t>
        </is>
      </c>
      <c r="B349" s="60" t="inlineStr">
        <is>
          <t>RODAPE DE PEDRA</t>
        </is>
      </c>
      <c r="C349" s="90" t="n"/>
      <c r="D349" s="90" t="n"/>
      <c r="E349" s="90" t="n"/>
      <c r="F349" s="90" t="n"/>
      <c r="G349" s="90" t="n"/>
      <c r="H349" s="90" t="n"/>
      <c r="I349" s="90" t="n"/>
      <c r="J349" s="90" t="n"/>
      <c r="K349" s="90" t="n"/>
      <c r="L349" s="91" t="n"/>
      <c r="M349" s="5" t="n">
        <v>668.65</v>
      </c>
    </row>
    <row r="350" ht="16.5" customHeight="1">
      <c r="A350" s="65" t="inlineStr">
        <is>
          <t>14.7.1</t>
        </is>
      </c>
      <c r="B350" s="66" t="inlineStr">
        <is>
          <t>CPU 15.46.51</t>
        </is>
      </c>
      <c r="C350" s="65" t="inlineStr">
        <is>
          <t>FORNECIMENTO E INSTALAÇÃO DE RODAPÉ DE GRANITO CINZA CORUMBÁ ESP=2CM H=7CM ACABAMENTO POLIDO</t>
        </is>
      </c>
      <c r="D350" s="66" t="inlineStr">
        <is>
          <t>Composições Próprias</t>
        </is>
      </c>
      <c r="E350" s="66" t="inlineStr">
        <is>
          <t>M</t>
        </is>
      </c>
      <c r="F350" s="67" t="n">
        <v>26.16</v>
      </c>
      <c r="G350" s="68" t="n">
        <v>3.9</v>
      </c>
      <c r="H350" s="68" t="n">
        <v>15.86</v>
      </c>
      <c r="I350" s="68" t="n">
        <v>0</v>
      </c>
      <c r="J350" s="68" t="n">
        <v>0.01</v>
      </c>
      <c r="K350" s="68" t="n">
        <v>5.79</v>
      </c>
      <c r="L350" s="68" t="n">
        <v>25.56</v>
      </c>
      <c r="M350" s="68" t="n">
        <v>668.65</v>
      </c>
    </row>
    <row r="351" ht="15" customHeight="1">
      <c r="A351" s="60" t="inlineStr">
        <is>
          <t>14.8</t>
        </is>
      </c>
      <c r="B351" s="60" t="inlineStr">
        <is>
          <t>SOLEIRA DE PEDRA</t>
        </is>
      </c>
      <c r="C351" s="90" t="n"/>
      <c r="D351" s="90" t="n"/>
      <c r="E351" s="90" t="n"/>
      <c r="F351" s="90" t="n"/>
      <c r="G351" s="90" t="n"/>
      <c r="H351" s="90" t="n"/>
      <c r="I351" s="90" t="n"/>
      <c r="J351" s="90" t="n"/>
      <c r="K351" s="90" t="n"/>
      <c r="L351" s="91" t="n"/>
      <c r="M351" s="5" t="n">
        <v>190.49</v>
      </c>
    </row>
    <row r="352">
      <c r="A352" s="65" t="inlineStr">
        <is>
          <t>14.8.1</t>
        </is>
      </c>
      <c r="B352" s="66" t="inlineStr">
        <is>
          <t>15.54.07</t>
        </is>
      </c>
      <c r="C352" s="65" t="inlineStr">
        <is>
          <t>SOLEIRA DE GRANITO CINZA CORUMBA E= 2 CM</t>
        </is>
      </c>
      <c r="D352" s="66" t="inlineStr">
        <is>
          <t>SUDECAP</t>
        </is>
      </c>
      <c r="E352" s="66" t="inlineStr">
        <is>
          <t>M2</t>
        </is>
      </c>
      <c r="F352" s="67" t="n">
        <v>0.48</v>
      </c>
      <c r="G352" s="68" t="n">
        <v>69.28</v>
      </c>
      <c r="H352" s="68" t="n">
        <v>237.69</v>
      </c>
      <c r="I352" s="68" t="n">
        <v>0.02</v>
      </c>
      <c r="J352" s="68" t="n">
        <v>0</v>
      </c>
      <c r="K352" s="68" t="n">
        <v>89.86</v>
      </c>
      <c r="L352" s="68" t="n">
        <v>396.85</v>
      </c>
      <c r="M352" s="68" t="n">
        <v>190.49</v>
      </c>
    </row>
    <row r="353" ht="15" customHeight="1">
      <c r="A353" s="60" t="inlineStr">
        <is>
          <t>14.9</t>
        </is>
      </c>
      <c r="B353" s="60" t="inlineStr">
        <is>
          <t>PEITORIL DE PEDRA</t>
        </is>
      </c>
      <c r="C353" s="90" t="n"/>
      <c r="D353" s="90" t="n"/>
      <c r="E353" s="90" t="n"/>
      <c r="F353" s="90" t="n"/>
      <c r="G353" s="90" t="n"/>
      <c r="H353" s="90" t="n"/>
      <c r="I353" s="90" t="n"/>
      <c r="J353" s="90" t="n"/>
      <c r="K353" s="90" t="n"/>
      <c r="L353" s="91" t="n"/>
      <c r="M353" s="5" t="n">
        <v>285.73</v>
      </c>
    </row>
    <row r="354" ht="16.5" customHeight="1">
      <c r="A354" s="65" t="inlineStr">
        <is>
          <t>14.9.1</t>
        </is>
      </c>
      <c r="B354" s="66" t="inlineStr">
        <is>
          <t>CPU 15.58.52</t>
        </is>
      </c>
      <c r="C354" s="65" t="inlineStr">
        <is>
          <t>FORNECIMENTO E INSTALAÇÃO DE PEITORIL DE GRANITO CINZA CORUMBA E= 2 CM</t>
        </is>
      </c>
      <c r="D354" s="66" t="inlineStr">
        <is>
          <t>Composições Próprias</t>
        </is>
      </c>
      <c r="E354" s="66" t="inlineStr">
        <is>
          <t>M2</t>
        </is>
      </c>
      <c r="F354" s="67" t="n">
        <v>0.72</v>
      </c>
      <c r="G354" s="68" t="n">
        <v>69.28</v>
      </c>
      <c r="H354" s="68" t="n">
        <v>237.69</v>
      </c>
      <c r="I354" s="68" t="n">
        <v>0.02</v>
      </c>
      <c r="J354" s="68" t="n">
        <v>0</v>
      </c>
      <c r="K354" s="68" t="n">
        <v>89.86</v>
      </c>
      <c r="L354" s="68" t="n">
        <v>396.85</v>
      </c>
      <c r="M354" s="68" t="n">
        <v>285.73</v>
      </c>
    </row>
    <row r="355" ht="15" customHeight="1">
      <c r="A355" s="60" t="inlineStr">
        <is>
          <t>15</t>
        </is>
      </c>
      <c r="B355" s="60" t="inlineStr">
        <is>
          <t>VIDROS, ESPELHOS E ACESSORIOS</t>
        </is>
      </c>
      <c r="C355" s="90" t="n"/>
      <c r="D355" s="90" t="n"/>
      <c r="E355" s="90" t="n"/>
      <c r="F355" s="90" t="n"/>
      <c r="G355" s="90" t="n"/>
      <c r="H355" s="90" t="n"/>
      <c r="I355" s="90" t="n"/>
      <c r="J355" s="90" t="n"/>
      <c r="K355" s="90" t="n"/>
      <c r="L355" s="91" t="n"/>
      <c r="M355" s="5" t="n">
        <v>984.99</v>
      </c>
    </row>
    <row r="356" ht="15" customHeight="1">
      <c r="A356" s="60" t="inlineStr">
        <is>
          <t>15.1</t>
        </is>
      </c>
      <c r="B356" s="60" t="inlineStr">
        <is>
          <t>VIDROS</t>
        </is>
      </c>
      <c r="C356" s="90" t="n"/>
      <c r="D356" s="90" t="n"/>
      <c r="E356" s="90" t="n"/>
      <c r="F356" s="90" t="n"/>
      <c r="G356" s="90" t="n"/>
      <c r="H356" s="90" t="n"/>
      <c r="I356" s="90" t="n"/>
      <c r="J356" s="90" t="n"/>
      <c r="K356" s="90" t="n"/>
      <c r="L356" s="91" t="n"/>
      <c r="M356" s="5" t="n">
        <v>792.29</v>
      </c>
    </row>
    <row r="357" ht="16.5" customHeight="1">
      <c r="A357" s="65" t="inlineStr">
        <is>
          <t>15.1.1</t>
        </is>
      </c>
      <c r="B357" s="66" t="inlineStr">
        <is>
          <t>16.02.01</t>
        </is>
      </c>
      <c r="C357" s="65" t="inlineStr">
        <is>
          <t>VIDRO LISO INCOLOR, E = 4 MM, EM ESQUADRIA DE ALUMÍNIO OU PVC, FIXADO COM BAGUETE, FORNECIMENTO E INSTALAÇÃO REF 102162</t>
        </is>
      </c>
      <c r="D357" s="66" t="inlineStr">
        <is>
          <t>SUDECAP</t>
        </is>
      </c>
      <c r="E357" s="66" t="inlineStr">
        <is>
          <t>M2</t>
        </is>
      </c>
      <c r="F357" s="67" t="n">
        <v>2.4</v>
      </c>
      <c r="G357" s="68" t="n">
        <v>24.45</v>
      </c>
      <c r="H357" s="68" t="n">
        <v>148.09</v>
      </c>
      <c r="I357" s="68" t="n">
        <v>0</v>
      </c>
      <c r="J357" s="68" t="n">
        <v>0</v>
      </c>
      <c r="K357" s="68" t="n">
        <v>50.5</v>
      </c>
      <c r="L357" s="68" t="n">
        <v>223.04</v>
      </c>
      <c r="M357" s="68" t="n">
        <v>535.3</v>
      </c>
    </row>
    <row r="358">
      <c r="A358" s="65" t="inlineStr">
        <is>
          <t>15.1.2</t>
        </is>
      </c>
      <c r="B358" s="66" t="inlineStr">
        <is>
          <t>81.04.06</t>
        </is>
      </c>
      <c r="C358" s="65" t="inlineStr">
        <is>
          <t>VIDRO MARTELADO OU CANELADO, E=4 MM REF 10499</t>
        </is>
      </c>
      <c r="D358" s="66" t="inlineStr">
        <is>
          <t>SUDECAP</t>
        </is>
      </c>
      <c r="E358" s="66" t="inlineStr">
        <is>
          <t>M2</t>
        </is>
      </c>
      <c r="F358" s="67" t="n">
        <v>1.42</v>
      </c>
      <c r="G358" s="68" t="n">
        <v>0</v>
      </c>
      <c r="H358" s="68" t="n">
        <v>140</v>
      </c>
      <c r="I358" s="68" t="n">
        <v>0</v>
      </c>
      <c r="J358" s="68" t="n">
        <v>0</v>
      </c>
      <c r="K358" s="68" t="n">
        <v>40.98</v>
      </c>
      <c r="L358" s="68" t="n">
        <v>180.98</v>
      </c>
      <c r="M358" s="68" t="n">
        <v>256.99</v>
      </c>
    </row>
    <row r="359" ht="15" customHeight="1">
      <c r="A359" s="60" t="inlineStr">
        <is>
          <t>15.2</t>
        </is>
      </c>
      <c r="B359" s="60" t="inlineStr">
        <is>
          <t>ESPELHOS</t>
        </is>
      </c>
      <c r="C359" s="90" t="n"/>
      <c r="D359" s="90" t="n"/>
      <c r="E359" s="90" t="n"/>
      <c r="F359" s="90" t="n"/>
      <c r="G359" s="90" t="n"/>
      <c r="H359" s="90" t="n"/>
      <c r="I359" s="90" t="n"/>
      <c r="J359" s="90" t="n"/>
      <c r="K359" s="90" t="n"/>
      <c r="L359" s="91" t="n"/>
      <c r="M359" s="5" t="n">
        <v>192.7</v>
      </c>
    </row>
    <row r="360" ht="16.5" customHeight="1">
      <c r="A360" s="65" t="inlineStr">
        <is>
          <t>15.2.1</t>
        </is>
      </c>
      <c r="B360" s="66" t="inlineStr">
        <is>
          <t>16.20.20</t>
        </is>
      </c>
      <c r="C360" s="65" t="inlineStr">
        <is>
          <t>ESPELHO CRISTAL, E = 4 MM, APARAFUSADO, ÁREA MENOR OU IGUAL A 1,0 M2, FORNECIMENTO E INSTALAÇÃO REF 102143</t>
        </is>
      </c>
      <c r="D360" s="66" t="inlineStr">
        <is>
          <t>SUDECAP</t>
        </is>
      </c>
      <c r="E360" s="66" t="inlineStr">
        <is>
          <t>M2</t>
        </is>
      </c>
      <c r="F360" s="67" t="n">
        <v>0.36</v>
      </c>
      <c r="G360" s="68" t="n">
        <v>23.77</v>
      </c>
      <c r="H360" s="68" t="n">
        <v>390.3</v>
      </c>
      <c r="I360" s="68" t="n">
        <v>0</v>
      </c>
      <c r="J360" s="68" t="n">
        <v>0</v>
      </c>
      <c r="K360" s="68" t="n">
        <v>121.2</v>
      </c>
      <c r="L360" s="68" t="n">
        <v>535.27</v>
      </c>
      <c r="M360" s="68" t="n">
        <v>192.7</v>
      </c>
    </row>
    <row r="361" ht="15" customHeight="1">
      <c r="A361" s="60" t="inlineStr">
        <is>
          <t>16</t>
        </is>
      </c>
      <c r="B361" s="60" t="inlineStr">
        <is>
          <t>PINTURA</t>
        </is>
      </c>
      <c r="C361" s="90" t="n"/>
      <c r="D361" s="90" t="n"/>
      <c r="E361" s="90" t="n"/>
      <c r="F361" s="90" t="n"/>
      <c r="G361" s="90" t="n"/>
      <c r="H361" s="90" t="n"/>
      <c r="I361" s="90" t="n"/>
      <c r="J361" s="90" t="n"/>
      <c r="K361" s="90" t="n"/>
      <c r="L361" s="91" t="n"/>
      <c r="M361" s="5" t="n">
        <v>16859.49</v>
      </c>
    </row>
    <row r="362" ht="15" customHeight="1">
      <c r="A362" s="60" t="inlineStr">
        <is>
          <t>16.1</t>
        </is>
      </c>
      <c r="B362" s="60" t="inlineStr">
        <is>
          <t>PINTURA EXTERNA</t>
        </is>
      </c>
      <c r="C362" s="90" t="n"/>
      <c r="D362" s="90" t="n"/>
      <c r="E362" s="90" t="n"/>
      <c r="F362" s="90" t="n"/>
      <c r="G362" s="90" t="n"/>
      <c r="H362" s="90" t="n"/>
      <c r="I362" s="90" t="n"/>
      <c r="J362" s="90" t="n"/>
      <c r="K362" s="90" t="n"/>
      <c r="L362" s="91" t="n"/>
      <c r="M362" s="5" t="n">
        <v>9020.690000000001</v>
      </c>
    </row>
    <row r="363" ht="16.5" customHeight="1">
      <c r="A363" s="65" t="inlineStr">
        <is>
          <t>16.1.1</t>
        </is>
      </c>
      <c r="B363" s="66" t="inlineStr">
        <is>
          <t>17.03.05</t>
        </is>
      </c>
      <c r="C363" s="65" t="inlineStr">
        <is>
          <t>APLICAÇÃO MANUAL DE FUNDO SELADOR ACRÍLICO EM PAREDES EXTERNAS REF 88415</t>
        </is>
      </c>
      <c r="D363" s="66" t="inlineStr">
        <is>
          <t>SUDECAP</t>
        </is>
      </c>
      <c r="E363" s="66" t="inlineStr">
        <is>
          <t>M2</t>
        </is>
      </c>
      <c r="F363" s="67" t="n">
        <v>412.28</v>
      </c>
      <c r="G363" s="68" t="n">
        <v>1.35</v>
      </c>
      <c r="H363" s="68" t="n">
        <v>1.37</v>
      </c>
      <c r="I363" s="68" t="n">
        <v>0</v>
      </c>
      <c r="J363" s="68" t="n">
        <v>0</v>
      </c>
      <c r="K363" s="68" t="n">
        <v>0.8</v>
      </c>
      <c r="L363" s="68" t="n">
        <v>3.52</v>
      </c>
      <c r="M363" s="68" t="n">
        <v>1451.23</v>
      </c>
    </row>
    <row r="364" ht="16.5" customHeight="1">
      <c r="A364" s="65" t="inlineStr">
        <is>
          <t>16.1.2</t>
        </is>
      </c>
      <c r="B364" s="66" t="inlineStr">
        <is>
          <t>17.03.26</t>
        </is>
      </c>
      <c r="C364" s="65" t="inlineStr">
        <is>
          <t>PINTURA COM TINTA ACRÍLICA SEMI BRILHO EM PAREDES EXTERNAS, APLICAÇÃO MANUAL, DUAS DEMÃOS REF 95626</t>
        </is>
      </c>
      <c r="D364" s="66" t="inlineStr">
        <is>
          <t>SUDECAP</t>
        </is>
      </c>
      <c r="E364" s="66" t="inlineStr">
        <is>
          <t>M2</t>
        </is>
      </c>
      <c r="F364" s="67" t="n">
        <v>412.28</v>
      </c>
      <c r="G364" s="68" t="n">
        <v>8.529999999999999</v>
      </c>
      <c r="H364" s="68" t="n">
        <v>5.67</v>
      </c>
      <c r="I364" s="68" t="n">
        <v>0</v>
      </c>
      <c r="J364" s="68" t="n">
        <v>0</v>
      </c>
      <c r="K364" s="68" t="n">
        <v>4.16</v>
      </c>
      <c r="L364" s="68" t="n">
        <v>18.36</v>
      </c>
      <c r="M364" s="68" t="n">
        <v>7569.46</v>
      </c>
    </row>
    <row r="365" ht="15" customHeight="1">
      <c r="A365" s="60" t="inlineStr">
        <is>
          <t>16.2</t>
        </is>
      </c>
      <c r="B365" s="60" t="inlineStr">
        <is>
          <t>PINTURA INTERNA</t>
        </is>
      </c>
      <c r="C365" s="90" t="n"/>
      <c r="D365" s="90" t="n"/>
      <c r="E365" s="90" t="n"/>
      <c r="F365" s="90" t="n"/>
      <c r="G365" s="90" t="n"/>
      <c r="H365" s="90" t="n"/>
      <c r="I365" s="90" t="n"/>
      <c r="J365" s="90" t="n"/>
      <c r="K365" s="90" t="n"/>
      <c r="L365" s="91" t="n"/>
      <c r="M365" s="5" t="n">
        <v>1633.17</v>
      </c>
    </row>
    <row r="366" ht="16.5" customHeight="1">
      <c r="A366" s="65" t="inlineStr">
        <is>
          <t>16.2.1</t>
        </is>
      </c>
      <c r="B366" s="66" t="inlineStr">
        <is>
          <t>17.04.02</t>
        </is>
      </c>
      <c r="C366" s="65" t="inlineStr">
        <is>
          <t>EMASSAMENTO COM MASSA PVA E LIXAMENTO EM TETOS DE ÁREAS INTERNAS, DUAS DEMÃOS REF 88496</t>
        </is>
      </c>
      <c r="D366" s="66" t="inlineStr">
        <is>
          <t>SUDECAP</t>
        </is>
      </c>
      <c r="E366" s="66" t="inlineStr">
        <is>
          <t>M2</t>
        </is>
      </c>
      <c r="F366" s="67" t="n">
        <v>17.9</v>
      </c>
      <c r="G366" s="68" t="n">
        <v>17.85</v>
      </c>
      <c r="H366" s="68" t="n">
        <v>5.01</v>
      </c>
      <c r="I366" s="68" t="n">
        <v>0</v>
      </c>
      <c r="J366" s="68" t="n">
        <v>0</v>
      </c>
      <c r="K366" s="68" t="n">
        <v>6.69</v>
      </c>
      <c r="L366" s="68" t="n">
        <v>29.55</v>
      </c>
      <c r="M366" s="68" t="n">
        <v>528.95</v>
      </c>
    </row>
    <row r="367" ht="16.5" customHeight="1">
      <c r="A367" s="65" t="inlineStr">
        <is>
          <t>16.2.2</t>
        </is>
      </c>
      <c r="B367" s="66" t="inlineStr">
        <is>
          <t>17.04.05</t>
        </is>
      </c>
      <c r="C367" s="65" t="inlineStr">
        <is>
          <t>APLICAÇÃO MANUAL DE FUNDO SELADOR ACRÍLICO EM TETOS DE ÁREAS INTERNAS REF 88484</t>
        </is>
      </c>
      <c r="D367" s="66" t="inlineStr">
        <is>
          <t>SUDECAP</t>
        </is>
      </c>
      <c r="E367" s="66" t="inlineStr">
        <is>
          <t>M2</t>
        </is>
      </c>
      <c r="F367" s="67" t="n">
        <v>6.5</v>
      </c>
      <c r="G367" s="68" t="n">
        <v>1.36</v>
      </c>
      <c r="H367" s="68" t="n">
        <v>1.37</v>
      </c>
      <c r="I367" s="68" t="n">
        <v>0</v>
      </c>
      <c r="J367" s="68" t="n">
        <v>0</v>
      </c>
      <c r="K367" s="68" t="n">
        <v>0.8</v>
      </c>
      <c r="L367" s="68" t="n">
        <v>3.53</v>
      </c>
      <c r="M367" s="68" t="n">
        <v>22.95</v>
      </c>
    </row>
    <row r="368" ht="16.5" customHeight="1">
      <c r="A368" s="65" t="inlineStr">
        <is>
          <t>16.2.3</t>
        </is>
      </c>
      <c r="B368" s="66" t="inlineStr">
        <is>
          <t>17.04.06</t>
        </is>
      </c>
      <c r="C368" s="65" t="inlineStr">
        <is>
          <t>APLICAÇÃO MANUAL DE FUNDO SELADOR ACRÍLICO EM PAREDES INTERNAS REF 88485</t>
        </is>
      </c>
      <c r="D368" s="66" t="inlineStr">
        <is>
          <t>SUDECAP</t>
        </is>
      </c>
      <c r="E368" s="66" t="inlineStr">
        <is>
          <t>M2</t>
        </is>
      </c>
      <c r="F368" s="67" t="n">
        <v>26.2</v>
      </c>
      <c r="G368" s="68" t="n">
        <v>1.03</v>
      </c>
      <c r="H368" s="68" t="n">
        <v>1.37</v>
      </c>
      <c r="I368" s="68" t="n">
        <v>0</v>
      </c>
      <c r="J368" s="68" t="n">
        <v>0</v>
      </c>
      <c r="K368" s="68" t="n">
        <v>0.7</v>
      </c>
      <c r="L368" s="68" t="n">
        <v>3.1</v>
      </c>
      <c r="M368" s="68" t="n">
        <v>81.22</v>
      </c>
    </row>
    <row r="369" ht="16.5" customHeight="1">
      <c r="A369" s="65" t="inlineStr">
        <is>
          <t>16.2.4</t>
        </is>
      </c>
      <c r="B369" s="66" t="inlineStr">
        <is>
          <t>17.04.22</t>
        </is>
      </c>
      <c r="C369" s="65" t="inlineStr">
        <is>
          <t>PINTURA COM TINTA ACRÍLICA FOSCA EM PAREDES INTERNAS, APLICAÇÃO MANUAL, DUAS DEMÃOS REF 88489</t>
        </is>
      </c>
      <c r="D369" s="66" t="inlineStr">
        <is>
          <t>SUDECAP</t>
        </is>
      </c>
      <c r="E369" s="66" t="inlineStr">
        <is>
          <t>M2</t>
        </is>
      </c>
      <c r="F369" s="67" t="n">
        <v>26.2</v>
      </c>
      <c r="G369" s="68" t="n">
        <v>4.97</v>
      </c>
      <c r="H369" s="68" t="n">
        <v>5.22</v>
      </c>
      <c r="I369" s="68" t="n">
        <v>0</v>
      </c>
      <c r="J369" s="68" t="n">
        <v>0</v>
      </c>
      <c r="K369" s="68" t="n">
        <v>2.98</v>
      </c>
      <c r="L369" s="68" t="n">
        <v>13.17</v>
      </c>
      <c r="M369" s="68" t="n">
        <v>345.05</v>
      </c>
    </row>
    <row r="370" ht="16.5" customHeight="1">
      <c r="A370" s="65" t="inlineStr">
        <is>
          <t>16.2.5</t>
        </is>
      </c>
      <c r="B370" s="66" t="inlineStr">
        <is>
          <t>17.04.26</t>
        </is>
      </c>
      <c r="C370" s="65" t="inlineStr">
        <is>
          <t>PINTURA COM TINTA ACRÍLICA SEMI BRILHO EM TETOS DE ÁREAS INTERNAS, APLICAÇÃO MANUAL, DUAS DEMÃOS REF 88488</t>
        </is>
      </c>
      <c r="D370" s="66" t="inlineStr">
        <is>
          <t>SUDECAP</t>
        </is>
      </c>
      <c r="E370" s="66" t="inlineStr">
        <is>
          <t>M2</t>
        </is>
      </c>
      <c r="F370" s="67" t="n">
        <v>17.9</v>
      </c>
      <c r="G370" s="68" t="n">
        <v>6.47</v>
      </c>
      <c r="H370" s="68" t="n">
        <v>9.35</v>
      </c>
      <c r="I370" s="68" t="n">
        <v>0</v>
      </c>
      <c r="J370" s="68" t="n">
        <v>0</v>
      </c>
      <c r="K370" s="68" t="n">
        <v>4.63</v>
      </c>
      <c r="L370" s="68" t="n">
        <v>20.45</v>
      </c>
      <c r="M370" s="68" t="n">
        <v>366.06</v>
      </c>
    </row>
    <row r="371" ht="16.5" customHeight="1">
      <c r="A371" s="65" t="inlineStr">
        <is>
          <t>16.2.6</t>
        </is>
      </c>
      <c r="B371" s="66" t="inlineStr">
        <is>
          <t>17.04.27</t>
        </is>
      </c>
      <c r="C371" s="65" t="inlineStr">
        <is>
          <t>PINTURA COM TINTA ACRÍLICA SEMI BRILHO EM PAREDES INTERNAS, APLICAÇÃO MANUAL, DUAS DEMÃOS REF 88489</t>
        </is>
      </c>
      <c r="D371" s="66" t="inlineStr">
        <is>
          <t>SUDECAP</t>
        </is>
      </c>
      <c r="E371" s="66" t="inlineStr">
        <is>
          <t>M2</t>
        </is>
      </c>
      <c r="F371" s="67" t="n">
        <v>15.61</v>
      </c>
      <c r="G371" s="68" t="n">
        <v>4.97</v>
      </c>
      <c r="H371" s="68" t="n">
        <v>9.35</v>
      </c>
      <c r="I371" s="68" t="n">
        <v>0</v>
      </c>
      <c r="J371" s="68" t="n">
        <v>0</v>
      </c>
      <c r="K371" s="68" t="n">
        <v>4.19</v>
      </c>
      <c r="L371" s="68" t="n">
        <v>18.51</v>
      </c>
      <c r="M371" s="68" t="n">
        <v>288.94</v>
      </c>
    </row>
    <row r="372" ht="15" customHeight="1">
      <c r="A372" s="60" t="inlineStr">
        <is>
          <t>16.3</t>
        </is>
      </c>
      <c r="B372" s="60" t="inlineStr">
        <is>
          <t>PINTURA METÁLICA</t>
        </is>
      </c>
      <c r="C372" s="90" t="n"/>
      <c r="D372" s="90" t="n"/>
      <c r="E372" s="90" t="n"/>
      <c r="F372" s="90" t="n"/>
      <c r="G372" s="90" t="n"/>
      <c r="H372" s="90" t="n"/>
      <c r="I372" s="90" t="n"/>
      <c r="J372" s="90" t="n"/>
      <c r="K372" s="90" t="n"/>
      <c r="L372" s="91" t="n"/>
      <c r="M372" s="5" t="n">
        <v>6205.63</v>
      </c>
    </row>
    <row r="373" ht="16.5" customHeight="1">
      <c r="A373" s="65" t="inlineStr">
        <is>
          <t>16.3.1</t>
        </is>
      </c>
      <c r="B373" s="66" t="inlineStr">
        <is>
          <t>17.08.11</t>
        </is>
      </c>
      <c r="C373" s="65" t="inlineStr">
        <is>
          <t>APLICAÇÃO MANUAL DE FUNDO (TIPO ZARCÃO) EM SUPERFÍCIES METÁLICAS (POR DEMÃO) REF 100722</t>
        </is>
      </c>
      <c r="D373" s="66" t="inlineStr">
        <is>
          <t>SUDECAP</t>
        </is>
      </c>
      <c r="E373" s="66" t="inlineStr">
        <is>
          <t>M2</t>
        </is>
      </c>
      <c r="F373" s="67" t="n">
        <v>99.77</v>
      </c>
      <c r="G373" s="68" t="n">
        <v>6.29</v>
      </c>
      <c r="H373" s="68" t="n">
        <v>3.84</v>
      </c>
      <c r="I373" s="68" t="n">
        <v>0</v>
      </c>
      <c r="J373" s="68" t="n">
        <v>0</v>
      </c>
      <c r="K373" s="68" t="n">
        <v>2.97</v>
      </c>
      <c r="L373" s="68" t="n">
        <v>13.1</v>
      </c>
      <c r="M373" s="68" t="n">
        <v>1306.99</v>
      </c>
    </row>
    <row r="374" ht="16.5" customHeight="1">
      <c r="A374" s="65" t="inlineStr">
        <is>
          <t>16.3.2</t>
        </is>
      </c>
      <c r="B374" s="66" t="inlineStr">
        <is>
          <t>17.08.23</t>
        </is>
      </c>
      <c r="C374" s="65" t="inlineStr">
        <is>
          <t>PINTURA COM ESMALTE SINTÉTICO ACETINADO EM SUPERFÍCIE METÁLICA, EXCETO PERFIL, APLICAÇÃO MANUAL, DUAS DEMÃOS REF 100758</t>
        </is>
      </c>
      <c r="D374" s="66" t="inlineStr">
        <is>
          <t>SUDECAP</t>
        </is>
      </c>
      <c r="E374" s="66" t="inlineStr">
        <is>
          <t>M2</t>
        </is>
      </c>
      <c r="F374" s="67" t="n">
        <v>29.42</v>
      </c>
      <c r="G374" s="68" t="n">
        <v>28.58</v>
      </c>
      <c r="H374" s="68" t="n">
        <v>9.789999999999999</v>
      </c>
      <c r="I374" s="68" t="n">
        <v>0</v>
      </c>
      <c r="J374" s="68" t="n">
        <v>0</v>
      </c>
      <c r="K374" s="68" t="n">
        <v>11.23</v>
      </c>
      <c r="L374" s="68" t="n">
        <v>49.6</v>
      </c>
      <c r="M374" s="68" t="n">
        <v>1459.23</v>
      </c>
    </row>
    <row r="375" ht="16.5" customHeight="1">
      <c r="A375" s="65" t="inlineStr">
        <is>
          <t>16.3.3</t>
        </is>
      </c>
      <c r="B375" s="66" t="inlineStr">
        <is>
          <t>17.08.24</t>
        </is>
      </c>
      <c r="C375" s="65" t="inlineStr">
        <is>
          <t>PINTURA COM ESMALTE SINTÉTICO ALTO BRILHO EM SUPERFÍCIE METÁLICA, EXCETO PERFIL, APLICAÇÃO MANUAL, DUAS DEMÃOS REF 100760</t>
        </is>
      </c>
      <c r="D375" s="66" t="inlineStr">
        <is>
          <t>SUDECAP</t>
        </is>
      </c>
      <c r="E375" s="66" t="inlineStr">
        <is>
          <t>M2</t>
        </is>
      </c>
      <c r="F375" s="67" t="n">
        <v>70.34999999999999</v>
      </c>
      <c r="G375" s="68" t="n">
        <v>28.58</v>
      </c>
      <c r="H375" s="68" t="n">
        <v>9.24</v>
      </c>
      <c r="I375" s="68" t="n">
        <v>0</v>
      </c>
      <c r="J375" s="68" t="n">
        <v>0</v>
      </c>
      <c r="K375" s="68" t="n">
        <v>11.07</v>
      </c>
      <c r="L375" s="68" t="n">
        <v>48.89</v>
      </c>
      <c r="M375" s="68" t="n">
        <v>3439.41</v>
      </c>
    </row>
    <row r="376" ht="15" customHeight="1">
      <c r="A376" s="60" t="inlineStr">
        <is>
          <t>17</t>
        </is>
      </c>
      <c r="B376" s="60" t="inlineStr">
        <is>
          <t>SERVICOS DIVERSOS</t>
        </is>
      </c>
      <c r="C376" s="90" t="n"/>
      <c r="D376" s="90" t="n"/>
      <c r="E376" s="90" t="n"/>
      <c r="F376" s="90" t="n"/>
      <c r="G376" s="90" t="n"/>
      <c r="H376" s="90" t="n"/>
      <c r="I376" s="90" t="n"/>
      <c r="J376" s="90" t="n"/>
      <c r="K376" s="90" t="n"/>
      <c r="L376" s="91" t="n"/>
      <c r="M376" s="5" t="n">
        <v>29752.56</v>
      </c>
    </row>
    <row r="377" ht="15" customHeight="1">
      <c r="A377" s="60" t="inlineStr">
        <is>
          <t>17.1</t>
        </is>
      </c>
      <c r="B377" s="60" t="inlineStr">
        <is>
          <t>BANCADA</t>
        </is>
      </c>
      <c r="C377" s="90" t="n"/>
      <c r="D377" s="90" t="n"/>
      <c r="E377" s="90" t="n"/>
      <c r="F377" s="90" t="n"/>
      <c r="G377" s="90" t="n"/>
      <c r="H377" s="90" t="n"/>
      <c r="I377" s="90" t="n"/>
      <c r="J377" s="90" t="n"/>
      <c r="K377" s="90" t="n"/>
      <c r="L377" s="91" t="n"/>
      <c r="M377" s="5" t="n">
        <v>949.9</v>
      </c>
    </row>
    <row r="378">
      <c r="A378" s="65" t="inlineStr">
        <is>
          <t>17.1.1</t>
        </is>
      </c>
      <c r="B378" s="66" t="inlineStr">
        <is>
          <t>18.08.39</t>
        </is>
      </c>
      <c r="C378" s="65" t="inlineStr">
        <is>
          <t>DE GRANITO CINZA CORUMBA 2CM APOIADA CONSOLE MET</t>
        </is>
      </c>
      <c r="D378" s="66" t="inlineStr">
        <is>
          <t>SUDECAP</t>
        </is>
      </c>
      <c r="E378" s="66" t="inlineStr">
        <is>
          <t>M2</t>
        </is>
      </c>
      <c r="F378" s="67" t="n">
        <v>1.58</v>
      </c>
      <c r="G378" s="68" t="n">
        <v>73.09999999999999</v>
      </c>
      <c r="H378" s="68" t="n">
        <v>278.33</v>
      </c>
      <c r="I378" s="68" t="n">
        <v>0.01</v>
      </c>
      <c r="J378" s="68" t="n">
        <v>0.01</v>
      </c>
      <c r="K378" s="68" t="n">
        <v>102.87</v>
      </c>
      <c r="L378" s="68" t="n">
        <v>454.32</v>
      </c>
      <c r="M378" s="68" t="n">
        <v>717.83</v>
      </c>
    </row>
    <row r="379">
      <c r="A379" s="65" t="inlineStr">
        <is>
          <t>17.1.2</t>
        </is>
      </c>
      <c r="B379" s="66" t="inlineStr">
        <is>
          <t>18.08.97</t>
        </is>
      </c>
      <c r="C379" s="65" t="inlineStr">
        <is>
          <t>RODABANCA EM GRANITO CINZA CORUMBA E=2CM H=10CM</t>
        </is>
      </c>
      <c r="D379" s="66" t="inlineStr">
        <is>
          <t>SUDECAP</t>
        </is>
      </c>
      <c r="E379" s="66" t="inlineStr">
        <is>
          <t>M</t>
        </is>
      </c>
      <c r="F379" s="67" t="n">
        <v>4.3</v>
      </c>
      <c r="G379" s="68" t="n">
        <v>9.49</v>
      </c>
      <c r="H379" s="68" t="n">
        <v>32.26</v>
      </c>
      <c r="I379" s="68" t="n">
        <v>0</v>
      </c>
      <c r="J379" s="68" t="n">
        <v>0</v>
      </c>
      <c r="K379" s="68" t="n">
        <v>12.22</v>
      </c>
      <c r="L379" s="68" t="n">
        <v>53.97</v>
      </c>
      <c r="M379" s="68" t="n">
        <v>232.07</v>
      </c>
    </row>
    <row r="380" ht="15" customHeight="1">
      <c r="A380" s="60" t="inlineStr">
        <is>
          <t>17.2</t>
        </is>
      </c>
      <c r="B380" s="60" t="inlineStr">
        <is>
          <t>AS BUILT</t>
        </is>
      </c>
      <c r="C380" s="90" t="n"/>
      <c r="D380" s="90" t="n"/>
      <c r="E380" s="90" t="n"/>
      <c r="F380" s="90" t="n"/>
      <c r="G380" s="90" t="n"/>
      <c r="H380" s="90" t="n"/>
      <c r="I380" s="90" t="n"/>
      <c r="J380" s="90" t="n"/>
      <c r="K380" s="90" t="n"/>
      <c r="L380" s="91" t="n"/>
      <c r="M380" s="5" t="n">
        <v>828.36</v>
      </c>
    </row>
    <row r="381">
      <c r="A381" s="65" t="inlineStr">
        <is>
          <t>17.2.1</t>
        </is>
      </c>
      <c r="B381" s="66" t="inlineStr">
        <is>
          <t>18.70.01</t>
        </is>
      </c>
      <c r="C381" s="65" t="inlineStr">
        <is>
          <t>ELABORAÇÃO DE AS BUILT</t>
        </is>
      </c>
      <c r="D381" s="66" t="inlineStr">
        <is>
          <t>Composições Próprias</t>
        </is>
      </c>
      <c r="E381" s="66" t="inlineStr">
        <is>
          <t>PR</t>
        </is>
      </c>
      <c r="F381" s="67" t="n">
        <v>1</v>
      </c>
      <c r="G381" s="68" t="n">
        <v>0</v>
      </c>
      <c r="H381" s="68" t="n">
        <v>0</v>
      </c>
      <c r="I381" s="68" t="n">
        <v>0</v>
      </c>
      <c r="J381" s="68" t="n">
        <v>640.8</v>
      </c>
      <c r="K381" s="68" t="n">
        <v>187.56</v>
      </c>
      <c r="L381" s="68" t="n">
        <v>828.36</v>
      </c>
      <c r="M381" s="68" t="n">
        <v>828.36</v>
      </c>
    </row>
    <row r="382" ht="0.95" customHeight="1">
      <c r="A382" s="93" t="n"/>
      <c r="B382" s="93" t="n"/>
      <c r="C382" s="2" t="n"/>
      <c r="D382" s="93" t="n"/>
      <c r="E382" s="93" t="n"/>
      <c r="F382" s="93" t="n"/>
      <c r="G382" s="93" t="n"/>
      <c r="H382" s="93" t="n"/>
      <c r="I382" s="93" t="n"/>
      <c r="J382" s="93" t="n"/>
      <c r="K382" s="93" t="n"/>
      <c r="L382" s="93" t="n"/>
      <c r="M382" s="93" t="n"/>
    </row>
    <row r="383" ht="15" customHeight="1">
      <c r="A383" s="60" t="inlineStr">
        <is>
          <t>17.3</t>
        </is>
      </c>
      <c r="B383" s="60" t="inlineStr">
        <is>
          <t>MEIO FIO E CORDAO - PADRAO SUDECAP</t>
        </is>
      </c>
      <c r="C383" s="90" t="n"/>
      <c r="D383" s="90" t="n"/>
      <c r="E383" s="90" t="n"/>
      <c r="F383" s="90" t="n"/>
      <c r="G383" s="90" t="n"/>
      <c r="H383" s="90" t="n"/>
      <c r="I383" s="90" t="n"/>
      <c r="J383" s="90" t="n"/>
      <c r="K383" s="90" t="n"/>
      <c r="L383" s="91" t="n"/>
      <c r="M383" s="5" t="n">
        <v>616.9400000000001</v>
      </c>
    </row>
    <row r="384" ht="16.5" customHeight="1">
      <c r="A384" s="65" t="inlineStr">
        <is>
          <t>17.3.1</t>
        </is>
      </c>
      <c r="B384" s="66" t="inlineStr">
        <is>
          <t>18.71.02</t>
        </is>
      </c>
      <c r="C384" s="65" t="inlineStr">
        <is>
          <t>MEIO FIO EM CONCRETO PRE-MOLDADO FCK&gt;=20MPA, PADRÃO SUDECAP TIPO B, 40 X 15/12 (H X L1/L2), COMPRIMENTO 80CM</t>
        </is>
      </c>
      <c r="D384" s="66" t="inlineStr">
        <is>
          <t>SUDECAP</t>
        </is>
      </c>
      <c r="E384" s="66" t="inlineStr">
        <is>
          <t>M</t>
        </is>
      </c>
      <c r="F384" s="67" t="n">
        <v>7.4</v>
      </c>
      <c r="G384" s="68" t="n">
        <v>21.37</v>
      </c>
      <c r="H384" s="68" t="n">
        <v>43.12</v>
      </c>
      <c r="I384" s="68" t="n">
        <v>0</v>
      </c>
      <c r="J384" s="68" t="n">
        <v>0</v>
      </c>
      <c r="K384" s="68" t="n">
        <v>18.88</v>
      </c>
      <c r="L384" s="68" t="n">
        <v>83.37</v>
      </c>
      <c r="M384" s="68" t="n">
        <v>616.9400000000001</v>
      </c>
    </row>
    <row r="385" ht="15" customHeight="1">
      <c r="A385" s="60" t="inlineStr">
        <is>
          <t>17.4</t>
        </is>
      </c>
      <c r="B385" s="60" t="inlineStr">
        <is>
          <t>REMOÇAO E REASSENTAMENTO DE MEIO-FIO</t>
        </is>
      </c>
      <c r="C385" s="90" t="n"/>
      <c r="D385" s="90" t="n"/>
      <c r="E385" s="90" t="n"/>
      <c r="F385" s="90" t="n"/>
      <c r="G385" s="90" t="n"/>
      <c r="H385" s="90" t="n"/>
      <c r="I385" s="90" t="n"/>
      <c r="J385" s="90" t="n"/>
      <c r="K385" s="90" t="n"/>
      <c r="L385" s="91" t="n"/>
      <c r="M385" s="5" t="n">
        <v>707.26</v>
      </c>
    </row>
    <row r="386">
      <c r="A386" s="65" t="inlineStr">
        <is>
          <t>17.4.1</t>
        </is>
      </c>
      <c r="B386" s="66" t="inlineStr">
        <is>
          <t>18.72.01</t>
        </is>
      </c>
      <c r="C386" s="65" t="inlineStr">
        <is>
          <t>PREMOLDADO DE CONCRETO</t>
        </is>
      </c>
      <c r="D386" s="66" t="inlineStr">
        <is>
          <t>SUDECAP</t>
        </is>
      </c>
      <c r="E386" s="66" t="inlineStr">
        <is>
          <t>M</t>
        </is>
      </c>
      <c r="F386" s="67" t="n">
        <v>18.5</v>
      </c>
      <c r="G386" s="68" t="n">
        <v>28.8</v>
      </c>
      <c r="H386" s="68" t="n">
        <v>0.76</v>
      </c>
      <c r="I386" s="68" t="n">
        <v>0</v>
      </c>
      <c r="J386" s="68" t="n">
        <v>0.01</v>
      </c>
      <c r="K386" s="68" t="n">
        <v>8.66</v>
      </c>
      <c r="L386" s="68" t="n">
        <v>38.23</v>
      </c>
      <c r="M386" s="68" t="n">
        <v>707.26</v>
      </c>
    </row>
    <row r="387" ht="15" customHeight="1">
      <c r="A387" s="60" t="inlineStr">
        <is>
          <t>17.5</t>
        </is>
      </c>
      <c r="B387" s="60" t="inlineStr">
        <is>
          <t>CHAPEU DE MURO</t>
        </is>
      </c>
      <c r="C387" s="90" t="n"/>
      <c r="D387" s="90" t="n"/>
      <c r="E387" s="90" t="n"/>
      <c r="F387" s="90" t="n"/>
      <c r="G387" s="90" t="n"/>
      <c r="H387" s="90" t="n"/>
      <c r="I387" s="90" t="n"/>
      <c r="J387" s="90" t="n"/>
      <c r="K387" s="90" t="n"/>
      <c r="L387" s="91" t="n"/>
      <c r="M387" s="5" t="n">
        <v>1534.29</v>
      </c>
    </row>
    <row r="388">
      <c r="A388" s="65" t="inlineStr">
        <is>
          <t>17.5.1</t>
        </is>
      </c>
      <c r="B388" s="66" t="inlineStr">
        <is>
          <t>18.73.01</t>
        </is>
      </c>
      <c r="C388" s="65" t="inlineStr">
        <is>
          <t>CHAPEU DE MURO PADRAO SUCECAP</t>
        </is>
      </c>
      <c r="D388" s="66" t="inlineStr">
        <is>
          <t>SUDECAP</t>
        </is>
      </c>
      <c r="E388" s="66" t="inlineStr">
        <is>
          <t>M</t>
        </is>
      </c>
      <c r="F388" s="67" t="n">
        <v>46.55</v>
      </c>
      <c r="G388" s="68" t="n">
        <v>8.35</v>
      </c>
      <c r="H388" s="68" t="n">
        <v>17.15</v>
      </c>
      <c r="I388" s="68" t="n">
        <v>0</v>
      </c>
      <c r="J388" s="68" t="n">
        <v>0</v>
      </c>
      <c r="K388" s="68" t="n">
        <v>7.46</v>
      </c>
      <c r="L388" s="68" t="n">
        <v>32.96</v>
      </c>
      <c r="M388" s="68" t="n">
        <v>1534.29</v>
      </c>
    </row>
    <row r="389" ht="15" customHeight="1">
      <c r="A389" s="60" t="inlineStr">
        <is>
          <t>17.6</t>
        </is>
      </c>
      <c r="B389" s="60" t="inlineStr">
        <is>
          <t>CERCA DE MOURAO A CADA 2,5 M</t>
        </is>
      </c>
      <c r="C389" s="90" t="n"/>
      <c r="D389" s="90" t="n"/>
      <c r="E389" s="90" t="n"/>
      <c r="F389" s="90" t="n"/>
      <c r="G389" s="90" t="n"/>
      <c r="H389" s="90" t="n"/>
      <c r="I389" s="90" t="n"/>
      <c r="J389" s="90" t="n"/>
      <c r="K389" s="90" t="n"/>
      <c r="L389" s="91" t="n"/>
      <c r="M389" s="5" t="n">
        <v>12130.68</v>
      </c>
    </row>
    <row r="390">
      <c r="A390" s="65" t="inlineStr">
        <is>
          <t>17.6.1</t>
        </is>
      </c>
      <c r="B390" s="66" t="inlineStr">
        <is>
          <t>18.74.07</t>
        </is>
      </c>
      <c r="C390" s="65" t="inlineStr">
        <is>
          <t>CERCA MOURAO PV E TELA GALV.#2"FIO12 E 4 FIOS FARPADO</t>
        </is>
      </c>
      <c r="D390" s="66" t="inlineStr">
        <is>
          <t>SUDECAP</t>
        </is>
      </c>
      <c r="E390" s="66" t="inlineStr">
        <is>
          <t>M</t>
        </is>
      </c>
      <c r="F390" s="67" t="n">
        <v>39.56</v>
      </c>
      <c r="G390" s="68" t="n">
        <v>63.26</v>
      </c>
      <c r="H390" s="68" t="n">
        <v>173.75</v>
      </c>
      <c r="I390" s="68" t="n">
        <v>0.2</v>
      </c>
      <c r="J390" s="68" t="n">
        <v>0</v>
      </c>
      <c r="K390" s="68" t="n">
        <v>69.43000000000001</v>
      </c>
      <c r="L390" s="68" t="n">
        <v>306.64</v>
      </c>
      <c r="M390" s="68" t="n">
        <v>12130.68</v>
      </c>
    </row>
    <row r="391" ht="15" customHeight="1">
      <c r="A391" s="60" t="inlineStr">
        <is>
          <t>17.7</t>
        </is>
      </c>
      <c r="B391" s="60" t="inlineStr">
        <is>
          <t>COLETOR DE RESÍDUO LEVE - LIXEIRA</t>
        </is>
      </c>
      <c r="C391" s="90" t="n"/>
      <c r="D391" s="90" t="n"/>
      <c r="E391" s="90" t="n"/>
      <c r="F391" s="90" t="n"/>
      <c r="G391" s="90" t="n"/>
      <c r="H391" s="90" t="n"/>
      <c r="I391" s="90" t="n"/>
      <c r="J391" s="90" t="n"/>
      <c r="K391" s="90" t="n"/>
      <c r="L391" s="91" t="n"/>
      <c r="M391" s="5" t="n">
        <v>5280.8</v>
      </c>
    </row>
    <row r="392" ht="16.5" customHeight="1">
      <c r="A392" s="65" t="inlineStr">
        <is>
          <t>17.7.1</t>
        </is>
      </c>
      <c r="B392" s="66" t="inlineStr">
        <is>
          <t>18.76.04</t>
        </is>
      </c>
      <c r="C392" s="65" t="inlineStr">
        <is>
          <t>CESTO COLETOR RESÍDUO (LIXEIRA) METÁLICO DUPLO QUADRADO PADRÃO SLU MQD</t>
        </is>
      </c>
      <c r="D392" s="66" t="inlineStr">
        <is>
          <t>SUDECAP</t>
        </is>
      </c>
      <c r="E392" s="66" t="inlineStr">
        <is>
          <t>UN</t>
        </is>
      </c>
      <c r="F392" s="67" t="n">
        <v>4</v>
      </c>
      <c r="G392" s="68" t="n">
        <v>14.34</v>
      </c>
      <c r="H392" s="68" t="n">
        <v>1006.87</v>
      </c>
      <c r="I392" s="68" t="n">
        <v>0.06</v>
      </c>
      <c r="J392" s="68" t="n">
        <v>0</v>
      </c>
      <c r="K392" s="68" t="n">
        <v>298.93</v>
      </c>
      <c r="L392" s="68" t="n">
        <v>1320.2</v>
      </c>
      <c r="M392" s="68" t="n">
        <v>5280.8</v>
      </c>
    </row>
    <row r="393" ht="15" customHeight="1">
      <c r="A393" s="60" t="inlineStr">
        <is>
          <t>17.8</t>
        </is>
      </c>
      <c r="B393" s="60" t="inlineStr">
        <is>
          <t>LIMPEZA FINAL</t>
        </is>
      </c>
      <c r="C393" s="90" t="n"/>
      <c r="D393" s="90" t="n"/>
      <c r="E393" s="90" t="n"/>
      <c r="F393" s="90" t="n"/>
      <c r="G393" s="90" t="n"/>
      <c r="H393" s="90" t="n"/>
      <c r="I393" s="90" t="n"/>
      <c r="J393" s="90" t="n"/>
      <c r="K393" s="90" t="n"/>
      <c r="L393" s="91" t="n"/>
      <c r="M393" s="5" t="n">
        <v>7704.33</v>
      </c>
    </row>
    <row r="394">
      <c r="A394" s="65" t="inlineStr">
        <is>
          <t>17.8.1</t>
        </is>
      </c>
      <c r="B394" s="66" t="inlineStr">
        <is>
          <t>ED-50266</t>
        </is>
      </c>
      <c r="C394" s="65" t="inlineStr">
        <is>
          <t>LIMPEZA FINAL PARA ENTREGA DA OBRA</t>
        </is>
      </c>
      <c r="D394" s="66" t="inlineStr">
        <is>
          <t>SETOP</t>
        </is>
      </c>
      <c r="E394" s="66" t="inlineStr">
        <is>
          <t>m2</t>
        </is>
      </c>
      <c r="F394" s="67" t="n">
        <v>797.55</v>
      </c>
      <c r="G394" s="68" t="n">
        <v>4.74</v>
      </c>
      <c r="H394" s="68" t="n">
        <v>2.73</v>
      </c>
      <c r="I394" s="68" t="n">
        <v>0</v>
      </c>
      <c r="J394" s="68" t="n">
        <v>0</v>
      </c>
      <c r="K394" s="68" t="n">
        <v>2.19</v>
      </c>
      <c r="L394" s="68" t="n">
        <v>9.66</v>
      </c>
      <c r="M394" s="68" t="n">
        <v>7704.33</v>
      </c>
    </row>
    <row r="395" ht="15" customHeight="1">
      <c r="A395" s="60" t="inlineStr">
        <is>
          <t>18</t>
        </is>
      </c>
      <c r="B395" s="60" t="inlineStr">
        <is>
          <t>DRENAGEM</t>
        </is>
      </c>
      <c r="C395" s="90" t="n"/>
      <c r="D395" s="90" t="n"/>
      <c r="E395" s="90" t="n"/>
      <c r="F395" s="90" t="n"/>
      <c r="G395" s="90" t="n"/>
      <c r="H395" s="90" t="n"/>
      <c r="I395" s="90" t="n"/>
      <c r="J395" s="90" t="n"/>
      <c r="K395" s="90" t="n"/>
      <c r="L395" s="91" t="n"/>
      <c r="M395" s="5" t="n">
        <v>6670.09</v>
      </c>
    </row>
    <row r="396" ht="15" customHeight="1">
      <c r="A396" s="60" t="inlineStr">
        <is>
          <t>18.1</t>
        </is>
      </c>
      <c r="B396" s="60" t="inlineStr">
        <is>
          <t>TUBO PVC RIG.NBR-7362/2 INCL.CONEXOES (TIGRE/EQUIVALENTE)</t>
        </is>
      </c>
      <c r="C396" s="90" t="n"/>
      <c r="D396" s="90" t="n"/>
      <c r="E396" s="90" t="n"/>
      <c r="F396" s="90" t="n"/>
      <c r="G396" s="90" t="n"/>
      <c r="H396" s="90" t="n"/>
      <c r="I396" s="90" t="n"/>
      <c r="J396" s="90" t="n"/>
      <c r="K396" s="90" t="n"/>
      <c r="L396" s="91" t="n"/>
      <c r="M396" s="5" t="n">
        <v>369.6</v>
      </c>
    </row>
    <row r="397">
      <c r="A397" s="65" t="inlineStr">
        <is>
          <t>18.1.1</t>
        </is>
      </c>
      <c r="B397" s="66" t="inlineStr">
        <is>
          <t>19.70.03</t>
        </is>
      </c>
      <c r="C397" s="65" t="inlineStr">
        <is>
          <t>D= 100MM</t>
        </is>
      </c>
      <c r="D397" s="66" t="inlineStr">
        <is>
          <t>SUDECAP</t>
        </is>
      </c>
      <c r="E397" s="66" t="inlineStr">
        <is>
          <t>M</t>
        </is>
      </c>
      <c r="F397" s="67" t="n">
        <v>13.2</v>
      </c>
      <c r="G397" s="68" t="n">
        <v>2.88</v>
      </c>
      <c r="H397" s="68" t="n">
        <v>18.78</v>
      </c>
      <c r="I397" s="68" t="n">
        <v>0</v>
      </c>
      <c r="J397" s="68" t="n">
        <v>0</v>
      </c>
      <c r="K397" s="68" t="n">
        <v>6.34</v>
      </c>
      <c r="L397" s="68" t="n">
        <v>28</v>
      </c>
      <c r="M397" s="68" t="n">
        <v>369.6</v>
      </c>
    </row>
    <row r="398" ht="15" customHeight="1">
      <c r="A398" s="60" t="inlineStr">
        <is>
          <t>18.2</t>
        </is>
      </c>
      <c r="B398" s="60" t="inlineStr">
        <is>
          <t>FORNECIMENTO E INSTALAÇÃO DE GRELHA</t>
        </is>
      </c>
      <c r="C398" s="90" t="n"/>
      <c r="D398" s="90" t="n"/>
      <c r="E398" s="90" t="n"/>
      <c r="F398" s="90" t="n"/>
      <c r="G398" s="90" t="n"/>
      <c r="H398" s="90" t="n"/>
      <c r="I398" s="90" t="n"/>
      <c r="J398" s="90" t="n"/>
      <c r="K398" s="90" t="n"/>
      <c r="L398" s="91" t="n"/>
      <c r="M398" s="5" t="n">
        <v>6300.49</v>
      </c>
    </row>
    <row r="399" ht="24.75" customHeight="1">
      <c r="A399" s="65" t="inlineStr">
        <is>
          <t>18.2.1</t>
        </is>
      </c>
      <c r="B399" s="66" t="inlineStr">
        <is>
          <t>CPU 19.95.01</t>
        </is>
      </c>
      <c r="C399" s="65" t="inlineStr">
        <is>
          <t>FORNECIMENTO E INSTALAÇÃO DE GRELHA DE CONCRETO COM LÂMINAS COM 40 CM LARGURA X 60 CM COMPRIMENTO X 5 CM DE ESPESSURA.  - EXCLUSIVE CANTONEIRA [REF.: ORSE-O04807]</t>
        </is>
      </c>
      <c r="D399" s="66" t="inlineStr">
        <is>
          <t>Composições Próprias</t>
        </is>
      </c>
      <c r="E399" s="66" t="inlineStr">
        <is>
          <t>M</t>
        </is>
      </c>
      <c r="F399" s="67" t="n">
        <v>43.83</v>
      </c>
      <c r="G399" s="68" t="n">
        <v>4.47</v>
      </c>
      <c r="H399" s="68" t="n">
        <v>53.49</v>
      </c>
      <c r="I399" s="68" t="n">
        <v>0</v>
      </c>
      <c r="J399" s="68" t="n">
        <v>0</v>
      </c>
      <c r="K399" s="68" t="n">
        <v>16.96</v>
      </c>
      <c r="L399" s="68" t="n">
        <v>74.92</v>
      </c>
      <c r="M399" s="68" t="n">
        <v>3283.74</v>
      </c>
    </row>
    <row r="400" ht="16.5" customHeight="1">
      <c r="A400" s="65" t="inlineStr">
        <is>
          <t>18.2.2</t>
        </is>
      </c>
      <c r="B400" s="66" t="inlineStr">
        <is>
          <t>CPU 19.95.02</t>
        </is>
      </c>
      <c r="C400" s="65" t="inlineStr">
        <is>
          <t>FORNECIMENTO E INSTALAÇÃO DE GRELHA QUADRICULADA DE FERRO FUNDIDO 40x50CM ABRAZILIAN - EXCLUSIVE CANTONEIRA</t>
        </is>
      </c>
      <c r="D400" s="66" t="inlineStr">
        <is>
          <t>Composições Próprias</t>
        </is>
      </c>
      <c r="E400" s="66" t="inlineStr">
        <is>
          <t>M</t>
        </is>
      </c>
      <c r="F400" s="67" t="n">
        <v>4.12</v>
      </c>
      <c r="G400" s="68" t="n">
        <v>4.47</v>
      </c>
      <c r="H400" s="68" t="n">
        <v>561.96</v>
      </c>
      <c r="I400" s="68" t="n">
        <v>0</v>
      </c>
      <c r="J400" s="68" t="n">
        <v>0</v>
      </c>
      <c r="K400" s="68" t="n">
        <v>165.79</v>
      </c>
      <c r="L400" s="68" t="n">
        <v>732.22</v>
      </c>
      <c r="M400" s="68" t="n">
        <v>3016.75</v>
      </c>
    </row>
    <row r="401" ht="15" customHeight="1">
      <c r="A401" s="60" t="inlineStr">
        <is>
          <t>19</t>
        </is>
      </c>
      <c r="B401" s="60" t="inlineStr">
        <is>
          <t>MANEJO DE VEGETAÇÃO</t>
        </is>
      </c>
      <c r="C401" s="90" t="n"/>
      <c r="D401" s="90" t="n"/>
      <c r="E401" s="90" t="n"/>
      <c r="F401" s="90" t="n"/>
      <c r="G401" s="90" t="n"/>
      <c r="H401" s="90" t="n"/>
      <c r="I401" s="90" t="n"/>
      <c r="J401" s="90" t="n"/>
      <c r="K401" s="90" t="n"/>
      <c r="L401" s="91" t="n"/>
      <c r="M401" s="5" t="n">
        <v>11308.3</v>
      </c>
    </row>
    <row r="402" ht="15" customHeight="1">
      <c r="A402" s="60" t="inlineStr">
        <is>
          <t>19.1</t>
        </is>
      </c>
      <c r="B402" s="60" t="inlineStr">
        <is>
          <t>GRAMACAO, INCLUSIVE PLANTIO</t>
        </is>
      </c>
      <c r="C402" s="90" t="n"/>
      <c r="D402" s="90" t="n"/>
      <c r="E402" s="90" t="n"/>
      <c r="F402" s="90" t="n"/>
      <c r="G402" s="90" t="n"/>
      <c r="H402" s="90" t="n"/>
      <c r="I402" s="90" t="n"/>
      <c r="J402" s="90" t="n"/>
      <c r="K402" s="90" t="n"/>
      <c r="L402" s="91" t="n"/>
      <c r="M402" s="5" t="n">
        <v>3792.61</v>
      </c>
    </row>
    <row r="403">
      <c r="A403" s="65" t="inlineStr">
        <is>
          <t>19.1.1</t>
        </is>
      </c>
      <c r="B403" s="66" t="inlineStr">
        <is>
          <t>21.30.07</t>
        </is>
      </c>
      <c r="C403" s="65" t="inlineStr">
        <is>
          <t>GRAMA ESMERALDA - WILD ZOYSIA</t>
        </is>
      </c>
      <c r="D403" s="66" t="inlineStr">
        <is>
          <t>SUDECAP</t>
        </is>
      </c>
      <c r="E403" s="66" t="inlineStr">
        <is>
          <t>M2</t>
        </is>
      </c>
      <c r="F403" s="67" t="n">
        <v>163</v>
      </c>
      <c r="G403" s="68" t="n">
        <v>4.7</v>
      </c>
      <c r="H403" s="68" t="n">
        <v>12.1</v>
      </c>
      <c r="I403" s="68" t="n">
        <v>0.6899999999999999</v>
      </c>
      <c r="J403" s="68" t="n">
        <v>0</v>
      </c>
      <c r="K403" s="68" t="n">
        <v>5.12</v>
      </c>
      <c r="L403" s="68" t="n">
        <v>22.61</v>
      </c>
      <c r="M403" s="68" t="n">
        <v>3685.43</v>
      </c>
    </row>
    <row r="404">
      <c r="A404" s="65" t="inlineStr">
        <is>
          <t>19.1.2</t>
        </is>
      </c>
      <c r="B404" s="66" t="inlineStr">
        <is>
          <t>21.30.08</t>
        </is>
      </c>
      <c r="C404" s="65" t="inlineStr">
        <is>
          <t>GRAMA AMENDOIM - ARACHIS REPENS</t>
        </is>
      </c>
      <c r="D404" s="66" t="inlineStr">
        <is>
          <t>SUDECAP</t>
        </is>
      </c>
      <c r="E404" s="66" t="inlineStr">
        <is>
          <t>M2</t>
        </is>
      </c>
      <c r="F404" s="67" t="n">
        <v>4.2</v>
      </c>
      <c r="G404" s="68" t="n">
        <v>4.7</v>
      </c>
      <c r="H404" s="68" t="n">
        <v>14.35</v>
      </c>
      <c r="I404" s="68" t="n">
        <v>0.6899999999999999</v>
      </c>
      <c r="J404" s="68" t="n">
        <v>0</v>
      </c>
      <c r="K404" s="68" t="n">
        <v>5.78</v>
      </c>
      <c r="L404" s="68" t="n">
        <v>25.52</v>
      </c>
      <c r="M404" s="68" t="n">
        <v>107.18</v>
      </c>
    </row>
    <row r="405" ht="15" customHeight="1">
      <c r="A405" s="60" t="inlineStr">
        <is>
          <t>19.2</t>
        </is>
      </c>
      <c r="B405" s="60" t="inlineStr">
        <is>
          <t>PREPARO DE COVAS, EXCLUSIVE O FORNECIMENTO DA MUDA</t>
        </is>
      </c>
      <c r="C405" s="90" t="n"/>
      <c r="D405" s="90" t="n"/>
      <c r="E405" s="90" t="n"/>
      <c r="F405" s="90" t="n"/>
      <c r="G405" s="90" t="n"/>
      <c r="H405" s="90" t="n"/>
      <c r="I405" s="90" t="n"/>
      <c r="J405" s="90" t="n"/>
      <c r="K405" s="90" t="n"/>
      <c r="L405" s="91" t="n"/>
      <c r="M405" s="5" t="n">
        <v>70.56</v>
      </c>
    </row>
    <row r="406">
      <c r="A406" s="65" t="inlineStr">
        <is>
          <t>19.2.1</t>
        </is>
      </c>
      <c r="B406" s="66" t="inlineStr">
        <is>
          <t>21.31.07</t>
        </is>
      </c>
      <c r="C406" s="65" t="inlineStr">
        <is>
          <t>DE ARBUSTOS ORNAMENTAIS EM GERAL</t>
        </is>
      </c>
      <c r="D406" s="66" t="inlineStr">
        <is>
          <t>SUDECAP</t>
        </is>
      </c>
      <c r="E406" s="66" t="inlineStr">
        <is>
          <t>UN</t>
        </is>
      </c>
      <c r="F406" s="67" t="n">
        <v>7</v>
      </c>
      <c r="G406" s="68" t="n">
        <v>7.8</v>
      </c>
      <c r="H406" s="68" t="n">
        <v>0</v>
      </c>
      <c r="I406" s="68" t="n">
        <v>0</v>
      </c>
      <c r="J406" s="68" t="n">
        <v>0</v>
      </c>
      <c r="K406" s="68" t="n">
        <v>2.28</v>
      </c>
      <c r="L406" s="68" t="n">
        <v>10.08</v>
      </c>
      <c r="M406" s="68" t="n">
        <v>70.56</v>
      </c>
    </row>
    <row r="407" ht="15" customHeight="1">
      <c r="A407" s="60" t="inlineStr">
        <is>
          <t>19.3</t>
        </is>
      </c>
      <c r="B407" s="60" t="inlineStr">
        <is>
          <t>FORNECIMENTO DE MATERIAL PARA PAISAGISMO:</t>
        </is>
      </c>
      <c r="C407" s="90" t="n"/>
      <c r="D407" s="90" t="n"/>
      <c r="E407" s="90" t="n"/>
      <c r="F407" s="90" t="n"/>
      <c r="G407" s="90" t="n"/>
      <c r="H407" s="90" t="n"/>
      <c r="I407" s="90" t="n"/>
      <c r="J407" s="90" t="n"/>
      <c r="K407" s="90" t="n"/>
      <c r="L407" s="91" t="n"/>
      <c r="M407" s="5" t="n">
        <v>6291.05</v>
      </c>
    </row>
    <row r="408">
      <c r="A408" s="65" t="inlineStr">
        <is>
          <t>19.3.1</t>
        </is>
      </c>
      <c r="B408" s="66" t="inlineStr">
        <is>
          <t>21.32.01</t>
        </is>
      </c>
      <c r="C408" s="65" t="inlineStr">
        <is>
          <t>TERRA VEGETAL</t>
        </is>
      </c>
      <c r="D408" s="66" t="inlineStr">
        <is>
          <t>SUDECAP</t>
        </is>
      </c>
      <c r="E408" s="66" t="inlineStr">
        <is>
          <t>M3</t>
        </is>
      </c>
      <c r="F408" s="67" t="n">
        <v>38.05</v>
      </c>
      <c r="G408" s="68" t="n">
        <v>0</v>
      </c>
      <c r="H408" s="68" t="n">
        <v>78</v>
      </c>
      <c r="I408" s="68" t="n">
        <v>0</v>
      </c>
      <c r="J408" s="68" t="n">
        <v>0</v>
      </c>
      <c r="K408" s="68" t="n">
        <v>22.83</v>
      </c>
      <c r="L408" s="68" t="n">
        <v>100.83</v>
      </c>
      <c r="M408" s="68" t="n">
        <v>3836.58</v>
      </c>
    </row>
    <row r="409">
      <c r="A409" s="65" t="inlineStr">
        <is>
          <t>19.3.2</t>
        </is>
      </c>
      <c r="B409" s="66" t="inlineStr">
        <is>
          <t>21.32.02</t>
        </is>
      </c>
      <c r="C409" s="65" t="inlineStr">
        <is>
          <t>ADUBO ORGANICO</t>
        </is>
      </c>
      <c r="D409" s="66" t="inlineStr">
        <is>
          <t>SUDECAP</t>
        </is>
      </c>
      <c r="E409" s="66" t="inlineStr">
        <is>
          <t>M3</t>
        </is>
      </c>
      <c r="F409" s="67" t="n">
        <v>4.12</v>
      </c>
      <c r="G409" s="68" t="n">
        <v>0</v>
      </c>
      <c r="H409" s="68" t="n">
        <v>460</v>
      </c>
      <c r="I409" s="68" t="n">
        <v>0</v>
      </c>
      <c r="J409" s="68" t="n">
        <v>0</v>
      </c>
      <c r="K409" s="68" t="n">
        <v>134.64</v>
      </c>
      <c r="L409" s="68" t="n">
        <v>594.64</v>
      </c>
      <c r="M409" s="68" t="n">
        <v>2449.92</v>
      </c>
    </row>
    <row r="410">
      <c r="A410" s="65" t="inlineStr">
        <is>
          <t>19.3.3</t>
        </is>
      </c>
      <c r="B410" s="66" t="inlineStr">
        <is>
          <t>21.32.05</t>
        </is>
      </c>
      <c r="C410" s="65" t="inlineStr">
        <is>
          <t>CALCAREO DOLOMITICO (ACIMA DE 1T)</t>
        </is>
      </c>
      <c r="D410" s="66" t="inlineStr">
        <is>
          <t>SUDECAP</t>
        </is>
      </c>
      <c r="E410" s="66" t="inlineStr">
        <is>
          <t>KG</t>
        </is>
      </c>
      <c r="F410" s="67" t="n">
        <v>28.41</v>
      </c>
      <c r="G410" s="68" t="n">
        <v>0</v>
      </c>
      <c r="H410" s="68" t="n">
        <v>0.12</v>
      </c>
      <c r="I410" s="68" t="n">
        <v>0</v>
      </c>
      <c r="J410" s="68" t="n">
        <v>0</v>
      </c>
      <c r="K410" s="68" t="n">
        <v>0.04</v>
      </c>
      <c r="L410" s="68" t="n">
        <v>0.16</v>
      </c>
      <c r="M410" s="68" t="n">
        <v>4.55</v>
      </c>
    </row>
    <row r="411" ht="15" customHeight="1">
      <c r="A411" s="60" t="inlineStr">
        <is>
          <t>19.4</t>
        </is>
      </c>
      <c r="B411" s="60" t="inlineStr">
        <is>
          <t>FORNECIMENTO DE MUDAS</t>
        </is>
      </c>
      <c r="C411" s="90" t="n"/>
      <c r="D411" s="90" t="n"/>
      <c r="E411" s="90" t="n"/>
      <c r="F411" s="90" t="n"/>
      <c r="G411" s="90" t="n"/>
      <c r="H411" s="90" t="n"/>
      <c r="I411" s="90" t="n"/>
      <c r="J411" s="90" t="n"/>
      <c r="K411" s="90" t="n"/>
      <c r="L411" s="91" t="n"/>
      <c r="M411" s="5" t="n">
        <v>744.4400000000001</v>
      </c>
    </row>
    <row r="412" ht="16.5" customHeight="1">
      <c r="A412" s="65" t="inlineStr">
        <is>
          <t>19.4.1</t>
        </is>
      </c>
      <c r="B412" s="66" t="inlineStr">
        <is>
          <t>CPU 21.33.80</t>
        </is>
      </c>
      <c r="C412" s="65" t="inlineStr">
        <is>
          <t>FORNECIMENTO E PLANTIO DE ÁRVORE UNHA-DE-VACA COM ALTURA MÉDIA DE 2,00M</t>
        </is>
      </c>
      <c r="D412" s="66" t="inlineStr">
        <is>
          <t>Composições Próprias</t>
        </is>
      </c>
      <c r="E412" s="66" t="inlineStr">
        <is>
          <t>UN</t>
        </is>
      </c>
      <c r="F412" s="67" t="n">
        <v>1</v>
      </c>
      <c r="G412" s="68" t="n">
        <v>18.03</v>
      </c>
      <c r="H412" s="68" t="n">
        <v>77.90000000000001</v>
      </c>
      <c r="I412" s="68" t="n">
        <v>0</v>
      </c>
      <c r="J412" s="68" t="n">
        <v>0</v>
      </c>
      <c r="K412" s="68" t="n">
        <v>28.08</v>
      </c>
      <c r="L412" s="68" t="n">
        <v>124.01</v>
      </c>
      <c r="M412" s="68" t="n">
        <v>124.01</v>
      </c>
    </row>
    <row r="413" ht="16.5" customHeight="1">
      <c r="A413" s="65" t="inlineStr">
        <is>
          <t>19.4.2</t>
        </is>
      </c>
      <c r="B413" s="66" t="inlineStr">
        <is>
          <t>CPU 21.33.81</t>
        </is>
      </c>
      <c r="C413" s="65" t="inlineStr">
        <is>
          <t>FORNECIMENTO E PLANTIO DE ARVORE - CANELA FEDIDA - NECTANDRA MEGAPOTAMICA - (HMÍNIMA DA MUDA  = 1,50m)</t>
        </is>
      </c>
      <c r="D413" s="66" t="inlineStr">
        <is>
          <t>Composições Próprias</t>
        </is>
      </c>
      <c r="E413" s="66" t="inlineStr">
        <is>
          <t>UN</t>
        </is>
      </c>
      <c r="F413" s="67" t="n">
        <v>3</v>
      </c>
      <c r="G413" s="68" t="n">
        <v>18.03</v>
      </c>
      <c r="H413" s="68" t="n">
        <v>141.95</v>
      </c>
      <c r="I413" s="68" t="n">
        <v>0</v>
      </c>
      <c r="J413" s="68" t="n">
        <v>0</v>
      </c>
      <c r="K413" s="68" t="n">
        <v>46.83</v>
      </c>
      <c r="L413" s="68" t="n">
        <v>206.81</v>
      </c>
      <c r="M413" s="68" t="n">
        <v>620.4299999999999</v>
      </c>
    </row>
    <row r="414" ht="15" customHeight="1">
      <c r="A414" s="60" t="inlineStr">
        <is>
          <t>19.5</t>
        </is>
      </c>
      <c r="B414" s="60" t="inlineStr">
        <is>
          <t>CERCA DE PROTEÇAO PARA ARVORES</t>
        </is>
      </c>
      <c r="C414" s="90" t="n"/>
      <c r="D414" s="90" t="n"/>
      <c r="E414" s="90" t="n"/>
      <c r="F414" s="90" t="n"/>
      <c r="G414" s="90" t="n"/>
      <c r="H414" s="90" t="n"/>
      <c r="I414" s="90" t="n"/>
      <c r="J414" s="90" t="n"/>
      <c r="K414" s="90" t="n"/>
      <c r="L414" s="91" t="n"/>
      <c r="M414" s="5" t="n">
        <v>409.64</v>
      </c>
    </row>
    <row r="415">
      <c r="A415" s="65" t="inlineStr">
        <is>
          <t>19.5.1</t>
        </is>
      </c>
      <c r="B415" s="66" t="inlineStr">
        <is>
          <t>21.34.05</t>
        </is>
      </c>
      <c r="C415" s="65" t="inlineStr">
        <is>
          <t>TUTORAMENTO E AMARRIO PARA ARVORES</t>
        </is>
      </c>
      <c r="D415" s="66" t="inlineStr">
        <is>
          <t>SUDECAP</t>
        </is>
      </c>
      <c r="E415" s="66" t="inlineStr">
        <is>
          <t>UN</t>
        </is>
      </c>
      <c r="F415" s="67" t="n">
        <v>4</v>
      </c>
      <c r="G415" s="68" t="n">
        <v>9.029999999999999</v>
      </c>
      <c r="H415" s="68" t="n">
        <v>70.19</v>
      </c>
      <c r="I415" s="68" t="n">
        <v>0</v>
      </c>
      <c r="J415" s="68" t="n">
        <v>0</v>
      </c>
      <c r="K415" s="68" t="n">
        <v>23.19</v>
      </c>
      <c r="L415" s="68" t="n">
        <v>102.41</v>
      </c>
      <c r="M415" s="68" t="n">
        <v>409.64</v>
      </c>
    </row>
    <row r="416" ht="15" customHeight="1">
      <c r="A416" s="60" t="inlineStr">
        <is>
          <t>20</t>
        </is>
      </c>
      <c r="B416" s="60" t="inlineStr">
        <is>
          <t>PGRCC - PLANO DE GERENCIAMENTO DE RESÍDUOS</t>
        </is>
      </c>
      <c r="C416" s="90" t="n"/>
      <c r="D416" s="90" t="n"/>
      <c r="E416" s="90" t="n"/>
      <c r="F416" s="90" t="n"/>
      <c r="G416" s="90" t="n"/>
      <c r="H416" s="90" t="n"/>
      <c r="I416" s="90" t="n"/>
      <c r="J416" s="90" t="n"/>
      <c r="K416" s="90" t="n"/>
      <c r="L416" s="91" t="n"/>
      <c r="M416" s="5" t="n">
        <v>10344.52</v>
      </c>
    </row>
    <row r="417" ht="15" customHeight="1">
      <c r="A417" s="60" t="inlineStr">
        <is>
          <t>20.1</t>
        </is>
      </c>
      <c r="B417" s="60" t="inlineStr">
        <is>
          <t>BAIA PARA ESTOCAGEM DE RESÍDUOS</t>
        </is>
      </c>
      <c r="C417" s="90" t="n"/>
      <c r="D417" s="90" t="n"/>
      <c r="E417" s="90" t="n"/>
      <c r="F417" s="90" t="n"/>
      <c r="G417" s="90" t="n"/>
      <c r="H417" s="90" t="n"/>
      <c r="I417" s="90" t="n"/>
      <c r="J417" s="90" t="n"/>
      <c r="K417" s="90" t="n"/>
      <c r="L417" s="91" t="n"/>
      <c r="M417" s="5" t="n">
        <v>10231.04</v>
      </c>
    </row>
    <row r="418" ht="24.75" customHeight="1">
      <c r="A418" s="65" t="inlineStr">
        <is>
          <t>20.1.1</t>
        </is>
      </c>
      <c r="B418" s="66" t="inlineStr">
        <is>
          <t>CPU 22.10.01</t>
        </is>
      </c>
      <c r="C418" s="65" t="inlineStr">
        <is>
          <t>FORNECIMENTO E INSTALAÇÃO DE BAIA COM FECHAMENTO EM TELHA METÁLICA, PISO EMCONCRETO MAGRO SARRAFEADO 5CM, COBERTURA EM TELHA DE FIBROCIMENTO, INCL.PINT. B02 4,02X3,15M</t>
        </is>
      </c>
      <c r="D418" s="66" t="inlineStr">
        <is>
          <t>Composições Próprias</t>
        </is>
      </c>
      <c r="E418" s="66" t="inlineStr">
        <is>
          <t>UN</t>
        </is>
      </c>
      <c r="F418" s="67" t="n">
        <v>2</v>
      </c>
      <c r="G418" s="68" t="n">
        <v>535.71</v>
      </c>
      <c r="H418" s="68" t="n">
        <v>3420.38</v>
      </c>
      <c r="I418" s="68" t="n">
        <v>1.1</v>
      </c>
      <c r="J418" s="68" t="n">
        <v>0.05</v>
      </c>
      <c r="K418" s="68" t="n">
        <v>1158.28</v>
      </c>
      <c r="L418" s="68" t="n">
        <v>5115.52</v>
      </c>
      <c r="M418" s="68" t="n">
        <v>10231.04</v>
      </c>
    </row>
    <row r="419" ht="15" customHeight="1">
      <c r="A419" s="60" t="inlineStr">
        <is>
          <t>20.2</t>
        </is>
      </c>
      <c r="B419" s="60" t="inlineStr">
        <is>
          <t>PLACA PGRC</t>
        </is>
      </c>
      <c r="C419" s="90" t="n"/>
      <c r="D419" s="90" t="n"/>
      <c r="E419" s="90" t="n"/>
      <c r="F419" s="90" t="n"/>
      <c r="G419" s="90" t="n"/>
      <c r="H419" s="90" t="n"/>
      <c r="I419" s="90" t="n"/>
      <c r="J419" s="90" t="n"/>
      <c r="K419" s="90" t="n"/>
      <c r="L419" s="91" t="n"/>
      <c r="M419" s="5" t="n">
        <v>113.48</v>
      </c>
    </row>
    <row r="420" ht="24.75" customHeight="1">
      <c r="A420" s="65" t="inlineStr">
        <is>
          <t>20.2.1</t>
        </is>
      </c>
      <c r="B420" s="66" t="inlineStr">
        <is>
          <t>CPU 22.12.01</t>
        </is>
      </c>
      <c r="C420" s="65" t="inlineStr">
        <is>
          <t>FORNECIMENTO E INSTALAÇÃO DE PLACA DE IDENTIFICAÇÃO DE RESÍDUOS - PGRCC, CONF.RESOLUÇÃO CONAMA, CONFECCIONADA EM LONA - FORNECIMENTO E INSTALAÇÃO</t>
        </is>
      </c>
      <c r="D420" s="66" t="inlineStr">
        <is>
          <t>Composições Próprias</t>
        </is>
      </c>
      <c r="E420" s="66" t="inlineStr">
        <is>
          <t>UN</t>
        </is>
      </c>
      <c r="F420" s="67" t="n">
        <v>2</v>
      </c>
      <c r="G420" s="68" t="n">
        <v>2.48</v>
      </c>
      <c r="H420" s="68" t="n">
        <v>41.41</v>
      </c>
      <c r="I420" s="68" t="n">
        <v>0</v>
      </c>
      <c r="J420" s="68" t="n">
        <v>0</v>
      </c>
      <c r="K420" s="68" t="n">
        <v>12.85</v>
      </c>
      <c r="L420" s="68" t="n">
        <v>56.74</v>
      </c>
      <c r="M420" s="68" t="n">
        <v>113.48</v>
      </c>
    </row>
    <row r="421" ht="15" customHeight="1">
      <c r="A421" s="60" t="inlineStr">
        <is>
          <t>21</t>
        </is>
      </c>
      <c r="B421" s="60" t="inlineStr">
        <is>
          <t>SERVICOS TECNICOS</t>
        </is>
      </c>
      <c r="C421" s="90" t="n"/>
      <c r="D421" s="90" t="n"/>
      <c r="E421" s="90" t="n"/>
      <c r="F421" s="90" t="n"/>
      <c r="G421" s="90" t="n"/>
      <c r="H421" s="90" t="n"/>
      <c r="I421" s="90" t="n"/>
      <c r="J421" s="90" t="n"/>
      <c r="K421" s="90" t="n"/>
      <c r="L421" s="91" t="n"/>
      <c r="M421" s="5" t="n">
        <v>57447.96</v>
      </c>
    </row>
    <row r="422" ht="15" customHeight="1">
      <c r="A422" s="60" t="inlineStr">
        <is>
          <t>21.1</t>
        </is>
      </c>
      <c r="B422" s="60" t="inlineStr">
        <is>
          <t>TOPOGRAFIA</t>
        </is>
      </c>
      <c r="C422" s="90" t="n"/>
      <c r="D422" s="90" t="n"/>
      <c r="E422" s="90" t="n"/>
      <c r="F422" s="90" t="n"/>
      <c r="G422" s="90" t="n"/>
      <c r="H422" s="90" t="n"/>
      <c r="I422" s="90" t="n"/>
      <c r="J422" s="90" t="n"/>
      <c r="K422" s="90" t="n"/>
      <c r="L422" s="91" t="n"/>
      <c r="M422" s="5" t="n">
        <v>57447.96</v>
      </c>
    </row>
    <row r="423">
      <c r="A423" s="65" t="inlineStr">
        <is>
          <t>21.1.1</t>
        </is>
      </c>
      <c r="B423" s="66" t="inlineStr">
        <is>
          <t>43.01.03</t>
        </is>
      </c>
      <c r="C423" s="65" t="inlineStr">
        <is>
          <t>EQUIPE DE TOPOGRAFIA - OBRA</t>
        </is>
      </c>
      <c r="D423" s="66" t="inlineStr">
        <is>
          <t>SUDECAP</t>
        </is>
      </c>
      <c r="E423" s="66" t="inlineStr">
        <is>
          <t>MES</t>
        </is>
      </c>
      <c r="F423" s="67" t="n">
        <v>2</v>
      </c>
      <c r="G423" s="68" t="n">
        <v>14141.78</v>
      </c>
      <c r="H423" s="68" t="n">
        <v>1226.25</v>
      </c>
      <c r="I423" s="68" t="n">
        <v>2108.23</v>
      </c>
      <c r="J423" s="68" t="n">
        <v>0</v>
      </c>
      <c r="K423" s="68" t="n">
        <v>5115.3</v>
      </c>
      <c r="L423" s="68" t="n">
        <v>22591.56</v>
      </c>
      <c r="M423" s="68" t="n">
        <v>45183.12</v>
      </c>
    </row>
    <row r="424" ht="16.5" customHeight="1">
      <c r="A424" s="65" t="inlineStr">
        <is>
          <t>21.1.2</t>
        </is>
      </c>
      <c r="B424" s="66" t="inlineStr">
        <is>
          <t>CPU 43.01.90</t>
        </is>
      </c>
      <c r="C424" s="65" t="inlineStr">
        <is>
          <t>RELATÓRIO TÉCNICO DE ACOMPANHAMENTO DOS SERVIÇOS DE PAISAGISMO</t>
        </is>
      </c>
      <c r="D424" s="66" t="inlineStr">
        <is>
          <t>Composições Próprias</t>
        </is>
      </c>
      <c r="E424" s="66" t="inlineStr">
        <is>
          <t>UN</t>
        </is>
      </c>
      <c r="F424" s="67" t="n">
        <v>1</v>
      </c>
      <c r="G424" s="68" t="n">
        <v>9377.65</v>
      </c>
      <c r="H424" s="68" t="n">
        <v>110.12</v>
      </c>
      <c r="I424" s="68" t="n">
        <v>0</v>
      </c>
      <c r="J424" s="68" t="n">
        <v>0</v>
      </c>
      <c r="K424" s="68" t="n">
        <v>2777.07</v>
      </c>
      <c r="L424" s="68" t="n">
        <v>12264.84</v>
      </c>
      <c r="M424" s="68" t="n">
        <v>12264.84</v>
      </c>
    </row>
    <row r="425" ht="15" customHeight="1">
      <c r="A425" s="60" t="inlineStr">
        <is>
          <t>22</t>
        </is>
      </c>
      <c r="B425" s="60" t="inlineStr">
        <is>
          <t>ADMINISTRACAO DA OBRA</t>
        </is>
      </c>
      <c r="C425" s="90" t="n"/>
      <c r="D425" s="90" t="n"/>
      <c r="E425" s="90" t="n"/>
      <c r="F425" s="90" t="n"/>
      <c r="G425" s="90" t="n"/>
      <c r="H425" s="90" t="n"/>
      <c r="I425" s="90" t="n"/>
      <c r="J425" s="90" t="n"/>
      <c r="K425" s="90" t="n"/>
      <c r="L425" s="91" t="n"/>
      <c r="M425" s="5" t="n">
        <v>92507.75999999999</v>
      </c>
    </row>
    <row r="426" ht="15" customHeight="1">
      <c r="A426" s="60" t="inlineStr">
        <is>
          <t>22.1</t>
        </is>
      </c>
      <c r="B426" s="60" t="inlineStr">
        <is>
          <t>MAO DE OBRA</t>
        </is>
      </c>
      <c r="C426" s="90" t="n"/>
      <c r="D426" s="90" t="n"/>
      <c r="E426" s="90" t="n"/>
      <c r="F426" s="90" t="n"/>
      <c r="G426" s="90" t="n"/>
      <c r="H426" s="90" t="n"/>
      <c r="I426" s="90" t="n"/>
      <c r="J426" s="90" t="n"/>
      <c r="K426" s="90" t="n"/>
      <c r="L426" s="91" t="n"/>
      <c r="M426" s="5" t="n">
        <v>92507.75999999999</v>
      </c>
    </row>
    <row r="427" ht="16.5" customHeight="1">
      <c r="A427" s="65" t="inlineStr">
        <is>
          <t>22.1.1</t>
        </is>
      </c>
      <c r="B427" s="66" t="inlineStr">
        <is>
          <t>44.01.23</t>
        </is>
      </c>
      <c r="C427" s="65" t="inlineStr">
        <is>
          <t>VIGILÂNCIA DE OBRAS - 24 HORAS EM DIAS ÚTEIS, SÁBADOS, DOMINGOS E FERIADOS</t>
        </is>
      </c>
      <c r="D427" s="66" t="inlineStr">
        <is>
          <t>SUDECAP</t>
        </is>
      </c>
      <c r="E427" s="66" t="inlineStr">
        <is>
          <t>MES</t>
        </is>
      </c>
      <c r="F427" s="67" t="n">
        <v>6</v>
      </c>
      <c r="G427" s="68" t="n">
        <v>11926.94</v>
      </c>
      <c r="H427" s="68" t="n">
        <v>0</v>
      </c>
      <c r="I427" s="68" t="n">
        <v>0</v>
      </c>
      <c r="J427" s="68" t="n">
        <v>0</v>
      </c>
      <c r="K427" s="68" t="n">
        <v>3491.02</v>
      </c>
      <c r="L427" s="68" t="n">
        <v>15417.96</v>
      </c>
      <c r="M427" s="68" t="n">
        <v>92507.75999999999</v>
      </c>
    </row>
    <row r="428" ht="15" customHeight="1">
      <c r="A428" s="60" t="inlineStr">
        <is>
          <t>23</t>
        </is>
      </c>
      <c r="B428" s="60" t="inlineStr">
        <is>
          <t>EQUIPAMENTOS</t>
        </is>
      </c>
      <c r="C428" s="90" t="n"/>
      <c r="D428" s="90" t="n"/>
      <c r="E428" s="90" t="n"/>
      <c r="F428" s="90" t="n"/>
      <c r="G428" s="90" t="n"/>
      <c r="H428" s="90" t="n"/>
      <c r="I428" s="90" t="n"/>
      <c r="J428" s="90" t="n"/>
      <c r="K428" s="90" t="n"/>
      <c r="L428" s="91" t="n"/>
      <c r="M428" s="5" t="n">
        <v>34405.5</v>
      </c>
    </row>
    <row r="429" ht="15" customHeight="1">
      <c r="A429" s="60" t="inlineStr">
        <is>
          <t>23.1</t>
        </is>
      </c>
      <c r="B429" s="60" t="inlineStr">
        <is>
          <t>VEICULOS</t>
        </is>
      </c>
      <c r="C429" s="90" t="n"/>
      <c r="D429" s="90" t="n"/>
      <c r="E429" s="90" t="n"/>
      <c r="F429" s="90" t="n"/>
      <c r="G429" s="90" t="n"/>
      <c r="H429" s="90" t="n"/>
      <c r="I429" s="90" t="n"/>
      <c r="J429" s="90" t="n"/>
      <c r="K429" s="90" t="n"/>
      <c r="L429" s="91" t="n"/>
      <c r="M429" s="5" t="n">
        <v>16351.86</v>
      </c>
    </row>
    <row r="430">
      <c r="A430" s="65" t="inlineStr">
        <is>
          <t>23.1.1</t>
        </is>
      </c>
      <c r="B430" s="66" t="inlineStr">
        <is>
          <t>45.01.01</t>
        </is>
      </c>
      <c r="C430" s="65" t="inlineStr">
        <is>
          <t>LOCACAO VEICULO POPULAR MOTOR 1.0 C/ AR E SEGURO SEM COMBUSTIVEL</t>
        </is>
      </c>
      <c r="D430" s="66" t="inlineStr">
        <is>
          <t>SUDECAP</t>
        </is>
      </c>
      <c r="E430" s="66" t="inlineStr">
        <is>
          <t>MES</t>
        </is>
      </c>
      <c r="F430" s="67" t="n">
        <v>6</v>
      </c>
      <c r="G430" s="68" t="n">
        <v>0</v>
      </c>
      <c r="H430" s="68" t="n">
        <v>0</v>
      </c>
      <c r="I430" s="68" t="n">
        <v>2108.23</v>
      </c>
      <c r="J430" s="68" t="n">
        <v>0</v>
      </c>
      <c r="K430" s="68" t="n">
        <v>617.08</v>
      </c>
      <c r="L430" s="68" t="n">
        <v>2725.31</v>
      </c>
      <c r="M430" s="68" t="n">
        <v>16351.86</v>
      </c>
    </row>
    <row r="431" ht="15" customHeight="1">
      <c r="A431" s="60" t="inlineStr">
        <is>
          <t>23.2</t>
        </is>
      </c>
      <c r="B431" s="60" t="inlineStr">
        <is>
          <t>COMBUSTÍVEIS</t>
        </is>
      </c>
      <c r="C431" s="90" t="n"/>
      <c r="D431" s="90" t="n"/>
      <c r="E431" s="90" t="n"/>
      <c r="F431" s="90" t="n"/>
      <c r="G431" s="90" t="n"/>
      <c r="H431" s="90" t="n"/>
      <c r="I431" s="90" t="n"/>
      <c r="J431" s="90" t="n"/>
      <c r="K431" s="90" t="n"/>
      <c r="L431" s="91" t="n"/>
      <c r="M431" s="5" t="n">
        <v>10080</v>
      </c>
    </row>
    <row r="432">
      <c r="A432" s="65" t="inlineStr">
        <is>
          <t>23.2.1</t>
        </is>
      </c>
      <c r="B432" s="66" t="inlineStr">
        <is>
          <t>45.02.01</t>
        </is>
      </c>
      <c r="C432" s="65" t="inlineStr">
        <is>
          <t>GASOLINA</t>
        </is>
      </c>
      <c r="D432" s="66" t="inlineStr">
        <is>
          <t>SUDECAP</t>
        </is>
      </c>
      <c r="E432" s="66" t="inlineStr">
        <is>
          <t>L</t>
        </is>
      </c>
      <c r="F432" s="67" t="n">
        <v>1500</v>
      </c>
      <c r="G432" s="68" t="n">
        <v>0</v>
      </c>
      <c r="H432" s="68" t="n">
        <v>5.2</v>
      </c>
      <c r="I432" s="68" t="n">
        <v>0</v>
      </c>
      <c r="J432" s="68" t="n">
        <v>0</v>
      </c>
      <c r="K432" s="68" t="n">
        <v>1.52</v>
      </c>
      <c r="L432" s="68" t="n">
        <v>6.72</v>
      </c>
      <c r="M432" s="68" t="n">
        <v>10080</v>
      </c>
    </row>
    <row r="433" ht="15" customHeight="1">
      <c r="A433" s="60" t="inlineStr">
        <is>
          <t>23.3</t>
        </is>
      </c>
      <c r="B433" s="60" t="inlineStr">
        <is>
          <t>VIAGEM DE CAMINHÃO PIPA</t>
        </is>
      </c>
      <c r="C433" s="90" t="n"/>
      <c r="D433" s="90" t="n"/>
      <c r="E433" s="90" t="n"/>
      <c r="F433" s="90" t="n"/>
      <c r="G433" s="90" t="n"/>
      <c r="H433" s="90" t="n"/>
      <c r="I433" s="90" t="n"/>
      <c r="J433" s="90" t="n"/>
      <c r="K433" s="90" t="n"/>
      <c r="L433" s="91" t="n"/>
      <c r="M433" s="5" t="n">
        <v>7973.64</v>
      </c>
    </row>
    <row r="434" ht="16.5" customHeight="1">
      <c r="A434" s="65" t="inlineStr">
        <is>
          <t>23.3.1</t>
        </is>
      </c>
      <c r="B434" s="66" t="inlineStr">
        <is>
          <t>CPU 45.13.01</t>
        </is>
      </c>
      <c r="C434" s="65" t="inlineStr">
        <is>
          <t>VIAGEM DE CAMINHÃO PIPA 10.000 LTS, INCLUSIVE ÁGUA E MÃO DE OBRA , TEMPO DEPERMANÊNCIA NA OBRA DE ATÉ 2 HORAS</t>
        </is>
      </c>
      <c r="D434" s="66" t="inlineStr">
        <is>
          <t>Composições Próprias</t>
        </is>
      </c>
      <c r="E434" s="66" t="inlineStr">
        <is>
          <t>VG</t>
        </is>
      </c>
      <c r="F434" s="67" t="n">
        <v>12</v>
      </c>
      <c r="G434" s="68" t="n">
        <v>60</v>
      </c>
      <c r="H434" s="68" t="n">
        <v>346.67</v>
      </c>
      <c r="I434" s="68" t="n">
        <v>107.35</v>
      </c>
      <c r="J434" s="68" t="n">
        <v>0</v>
      </c>
      <c r="K434" s="68" t="n">
        <v>150.45</v>
      </c>
      <c r="L434" s="68" t="n">
        <v>664.47</v>
      </c>
      <c r="M434" s="68" t="n">
        <v>7973.64</v>
      </c>
    </row>
    <row r="435" ht="15" customHeight="1">
      <c r="A435" s="60" t="inlineStr">
        <is>
          <t>24</t>
        </is>
      </c>
      <c r="B435" s="60" t="inlineStr">
        <is>
          <t>SERVICOS AUXILIARES DE SERRALHERIA</t>
        </is>
      </c>
      <c r="C435" s="90" t="n"/>
      <c r="D435" s="90" t="n"/>
      <c r="E435" s="90" t="n"/>
      <c r="F435" s="90" t="n"/>
      <c r="G435" s="90" t="n"/>
      <c r="H435" s="90" t="n"/>
      <c r="I435" s="90" t="n"/>
      <c r="J435" s="90" t="n"/>
      <c r="K435" s="90" t="n"/>
      <c r="L435" s="91" t="n"/>
      <c r="M435" s="5" t="n">
        <v>2039.31</v>
      </c>
    </row>
    <row r="436" ht="15" customHeight="1">
      <c r="A436" s="60" t="inlineStr">
        <is>
          <t>24.1</t>
        </is>
      </c>
      <c r="B436" s="60" t="inlineStr">
        <is>
          <t>CANTONEIRA</t>
        </is>
      </c>
      <c r="C436" s="90" t="n"/>
      <c r="D436" s="90" t="n"/>
      <c r="E436" s="90" t="n"/>
      <c r="F436" s="90" t="n"/>
      <c r="G436" s="90" t="n"/>
      <c r="H436" s="90" t="n"/>
      <c r="I436" s="90" t="n"/>
      <c r="J436" s="90" t="n"/>
      <c r="K436" s="90" t="n"/>
      <c r="L436" s="91" t="n"/>
      <c r="M436" s="5" t="n">
        <v>2039.31</v>
      </c>
    </row>
    <row r="437" ht="16.5" customHeight="1">
      <c r="A437" s="65" t="inlineStr">
        <is>
          <t>24.1.1</t>
        </is>
      </c>
      <c r="B437" s="66" t="inlineStr">
        <is>
          <t>CPU 48.01.50</t>
        </is>
      </c>
      <c r="C437" s="65" t="inlineStr">
        <is>
          <t>FORNECIMENTO E INSTALAÇÃO DE CANTONEIRA DE ABAS IGUAIS COM CHUMBADOR GERDAU COM B= 50MM E ESPESSURA (t) = 3,00MM</t>
        </is>
      </c>
      <c r="D437" s="66" t="inlineStr">
        <is>
          <t>Composições Próprias</t>
        </is>
      </c>
      <c r="E437" s="66" t="inlineStr">
        <is>
          <t>M</t>
        </is>
      </c>
      <c r="F437" s="67" t="n">
        <v>47.95</v>
      </c>
      <c r="G437" s="68" t="n">
        <v>4.9</v>
      </c>
      <c r="H437" s="68" t="n">
        <v>27.98</v>
      </c>
      <c r="I437" s="68" t="n">
        <v>0.01</v>
      </c>
      <c r="J437" s="68" t="n">
        <v>0.01</v>
      </c>
      <c r="K437" s="68" t="n">
        <v>9.630000000000001</v>
      </c>
      <c r="L437" s="68" t="n">
        <v>42.53</v>
      </c>
      <c r="M437" s="68" t="n">
        <v>2039.31</v>
      </c>
    </row>
    <row r="438" ht="15" customHeight="1">
      <c r="A438" s="60" t="inlineStr">
        <is>
          <t>25</t>
        </is>
      </c>
      <c r="B438" s="60" t="inlineStr">
        <is>
          <t>ADMINISTRAÇÃO LOCAL DA OBRA</t>
        </is>
      </c>
      <c r="C438" s="90" t="n"/>
      <c r="D438" s="90" t="n"/>
      <c r="E438" s="90" t="n"/>
      <c r="F438" s="90" t="n"/>
      <c r="G438" s="90" t="n"/>
      <c r="H438" s="90" t="n"/>
      <c r="I438" s="90" t="n"/>
      <c r="J438" s="90" t="n"/>
      <c r="K438" s="90" t="n"/>
      <c r="L438" s="91" t="n"/>
      <c r="M438" s="5" t="n">
        <v>84596</v>
      </c>
    </row>
    <row r="439" ht="15" customHeight="1">
      <c r="A439" s="60" t="inlineStr">
        <is>
          <t>25.1</t>
        </is>
      </c>
      <c r="B439" s="60" t="inlineStr">
        <is>
          <t>ADMINISTRAÇÃO LOCAL DA OBRA</t>
        </is>
      </c>
      <c r="C439" s="90" t="n"/>
      <c r="D439" s="90" t="n"/>
      <c r="E439" s="90" t="n"/>
      <c r="F439" s="90" t="n"/>
      <c r="G439" s="90" t="n"/>
      <c r="H439" s="90" t="n"/>
      <c r="I439" s="90" t="n"/>
      <c r="J439" s="90" t="n"/>
      <c r="K439" s="90" t="n"/>
      <c r="L439" s="91" t="n"/>
      <c r="M439" s="5" t="n">
        <v>84596</v>
      </c>
    </row>
    <row r="440">
      <c r="A440" s="65" t="inlineStr">
        <is>
          <t>25.1.1</t>
        </is>
      </c>
      <c r="B440" s="66" t="inlineStr">
        <is>
          <t>CPU 90.01.01</t>
        </is>
      </c>
      <c r="C440" s="65" t="inlineStr">
        <is>
          <t>ADMINISTRAÇÃO LOCAL DA OBRA</t>
        </is>
      </c>
      <c r="D440" s="66" t="inlineStr">
        <is>
          <t>Composições Próprias</t>
        </is>
      </c>
      <c r="E440" s="66" t="inlineStr">
        <is>
          <t>UN</t>
        </is>
      </c>
      <c r="F440" s="67" t="n">
        <v>100</v>
      </c>
      <c r="G440" s="68" t="n">
        <v>650.89</v>
      </c>
      <c r="H440" s="68" t="n">
        <v>3.52</v>
      </c>
      <c r="I440" s="68" t="n">
        <v>0</v>
      </c>
      <c r="J440" s="68" t="n">
        <v>0</v>
      </c>
      <c r="K440" s="68" t="n">
        <v>191.55</v>
      </c>
      <c r="L440" s="68" t="n">
        <v>845.96</v>
      </c>
      <c r="M440" s="68" t="n">
        <v>84596</v>
      </c>
    </row>
    <row r="441" ht="0.95" customHeight="1">
      <c r="A441" s="93" t="n"/>
      <c r="B441" s="93" t="n"/>
      <c r="C441" s="2" t="n"/>
      <c r="D441" s="93" t="n"/>
      <c r="E441" s="93" t="n"/>
      <c r="F441" s="93" t="n"/>
      <c r="G441" s="93" t="n"/>
      <c r="H441" s="93" t="n"/>
      <c r="I441" s="93" t="n"/>
      <c r="J441" s="93" t="n"/>
      <c r="K441" s="93" t="n"/>
      <c r="L441" s="93" t="n"/>
      <c r="M441" s="93" t="n"/>
    </row>
    <row r="442" ht="1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69" t="inlineStr">
        <is>
          <t>VALOR BDI TOTAL:</t>
        </is>
      </c>
      <c r="L442" s="91" t="n"/>
      <c r="M442" s="15" t="n">
        <v>181243.22</v>
      </c>
    </row>
    <row r="443" ht="1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69" t="inlineStr">
        <is>
          <t>VALOR ORÇAMENTO:</t>
        </is>
      </c>
      <c r="L443" s="91" t="n"/>
      <c r="M443" s="15" t="n">
        <v>619151.71</v>
      </c>
    </row>
    <row r="444" ht="1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69" t="inlineStr">
        <is>
          <t>VALOR TOTAL:</t>
        </is>
      </c>
      <c r="L444" s="91" t="n"/>
      <c r="M444" s="15" t="n">
        <v>800394.9300000001</v>
      </c>
    </row>
  </sheetData>
  <mergeCells count="193">
    <mergeCell ref="B414:L414"/>
    <mergeCell ref="B361:L361"/>
    <mergeCell ref="G381:G382"/>
    <mergeCell ref="B173:L173"/>
    <mergeCell ref="I381:I382"/>
    <mergeCell ref="B389:L389"/>
    <mergeCell ref="B100:L100"/>
    <mergeCell ref="K444:L444"/>
    <mergeCell ref="B336:L336"/>
    <mergeCell ref="B351:L351"/>
    <mergeCell ref="B165:L165"/>
    <mergeCell ref="B109:L109"/>
    <mergeCell ref="B345:L345"/>
    <mergeCell ref="B47:L47"/>
    <mergeCell ref="B416:L416"/>
    <mergeCell ref="B193:L193"/>
    <mergeCell ref="B155:L155"/>
    <mergeCell ref="B439:L439"/>
    <mergeCell ref="B391:L391"/>
    <mergeCell ref="K443:L443"/>
    <mergeCell ref="B12:L12"/>
    <mergeCell ref="B248:L248"/>
    <mergeCell ref="B263:L263"/>
    <mergeCell ref="B297:L297"/>
    <mergeCell ref="B151:L151"/>
    <mergeCell ref="B362:L362"/>
    <mergeCell ref="B402:L402"/>
    <mergeCell ref="A2:A3"/>
    <mergeCell ref="B425:L425"/>
    <mergeCell ref="B229:L229"/>
    <mergeCell ref="B136:L136"/>
    <mergeCell ref="A440:A441"/>
    <mergeCell ref="C2:C3"/>
    <mergeCell ref="E2:E3"/>
    <mergeCell ref="K440:K441"/>
    <mergeCell ref="M440:M441"/>
    <mergeCell ref="B182:L182"/>
    <mergeCell ref="B38:L38"/>
    <mergeCell ref="B78:L78"/>
    <mergeCell ref="B376:L376"/>
    <mergeCell ref="B243:L243"/>
    <mergeCell ref="B436:L436"/>
    <mergeCell ref="F381:F382"/>
    <mergeCell ref="B205:L205"/>
    <mergeCell ref="H381:H382"/>
    <mergeCell ref="B178:L178"/>
    <mergeCell ref="B426:L426"/>
    <mergeCell ref="B40:L40"/>
    <mergeCell ref="B49:L49"/>
    <mergeCell ref="L381:L382"/>
    <mergeCell ref="B266:L266"/>
    <mergeCell ref="B64:L64"/>
    <mergeCell ref="B275:L275"/>
    <mergeCell ref="B104:L104"/>
    <mergeCell ref="B428:L428"/>
    <mergeCell ref="B51:L51"/>
    <mergeCell ref="B114:L114"/>
    <mergeCell ref="B197:L197"/>
    <mergeCell ref="B330:L330"/>
    <mergeCell ref="B212:L212"/>
    <mergeCell ref="B268:L268"/>
    <mergeCell ref="B277:L277"/>
    <mergeCell ref="B138:L138"/>
    <mergeCell ref="B365:L365"/>
    <mergeCell ref="B380:L380"/>
    <mergeCell ref="G2:K2"/>
    <mergeCell ref="B261:L261"/>
    <mergeCell ref="B301:L301"/>
    <mergeCell ref="B66:L66"/>
    <mergeCell ref="B440:B441"/>
    <mergeCell ref="B131:L131"/>
    <mergeCell ref="F2:F3"/>
    <mergeCell ref="D440:D441"/>
    <mergeCell ref="B429:L429"/>
    <mergeCell ref="B18:L18"/>
    <mergeCell ref="B385:L385"/>
    <mergeCell ref="K442:L442"/>
    <mergeCell ref="B195:L195"/>
    <mergeCell ref="A381:A382"/>
    <mergeCell ref="B253:L253"/>
    <mergeCell ref="B431:L431"/>
    <mergeCell ref="K381:K382"/>
    <mergeCell ref="B353:L353"/>
    <mergeCell ref="B61:L61"/>
    <mergeCell ref="B337:L337"/>
    <mergeCell ref="B53:L53"/>
    <mergeCell ref="B377:L377"/>
    <mergeCell ref="B119:L119"/>
    <mergeCell ref="E381:E382"/>
    <mergeCell ref="B417:L417"/>
    <mergeCell ref="B116:L116"/>
    <mergeCell ref="B279:L279"/>
    <mergeCell ref="B230:L230"/>
    <mergeCell ref="B339:L339"/>
    <mergeCell ref="B168:L168"/>
    <mergeCell ref="B419:L419"/>
    <mergeCell ref="B118:L118"/>
    <mergeCell ref="B329:L329"/>
    <mergeCell ref="B15:L15"/>
    <mergeCell ref="B55:L55"/>
    <mergeCell ref="B313:L313"/>
    <mergeCell ref="B80:L80"/>
    <mergeCell ref="B393:L393"/>
    <mergeCell ref="B160:L160"/>
    <mergeCell ref="G440:G441"/>
    <mergeCell ref="I440:I441"/>
    <mergeCell ref="B355:L355"/>
    <mergeCell ref="B153:L153"/>
    <mergeCell ref="B395:L395"/>
    <mergeCell ref="B7:L7"/>
    <mergeCell ref="B381:B382"/>
    <mergeCell ref="B185:L185"/>
    <mergeCell ref="B134:L134"/>
    <mergeCell ref="D381:D382"/>
    <mergeCell ref="B72:L72"/>
    <mergeCell ref="B208:L208"/>
    <mergeCell ref="B2:B3"/>
    <mergeCell ref="D2:D3"/>
    <mergeCell ref="J440:J441"/>
    <mergeCell ref="L440:L441"/>
    <mergeCell ref="B236:L236"/>
    <mergeCell ref="B105:L105"/>
    <mergeCell ref="B347:L347"/>
    <mergeCell ref="B341:L341"/>
    <mergeCell ref="B210:L210"/>
    <mergeCell ref="B421:L421"/>
    <mergeCell ref="B107:L107"/>
    <mergeCell ref="B405:L405"/>
    <mergeCell ref="B170:L170"/>
    <mergeCell ref="B57:L57"/>
    <mergeCell ref="B148:L148"/>
    <mergeCell ref="B157:L157"/>
    <mergeCell ref="A1:M1"/>
    <mergeCell ref="B44:L44"/>
    <mergeCell ref="M381:M382"/>
    <mergeCell ref="B407:L407"/>
    <mergeCell ref="B234:L234"/>
    <mergeCell ref="B270:L270"/>
    <mergeCell ref="B9:L9"/>
    <mergeCell ref="B83:L83"/>
    <mergeCell ref="B438:L438"/>
    <mergeCell ref="B143:L143"/>
    <mergeCell ref="B92:L92"/>
    <mergeCell ref="B30:L30"/>
    <mergeCell ref="B359:L359"/>
    <mergeCell ref="B5:L5"/>
    <mergeCell ref="B334:L334"/>
    <mergeCell ref="B85:L85"/>
    <mergeCell ref="B383:L383"/>
    <mergeCell ref="B356:L356"/>
    <mergeCell ref="E440:E441"/>
    <mergeCell ref="B4:L4"/>
    <mergeCell ref="B135:L135"/>
    <mergeCell ref="B433:L433"/>
    <mergeCell ref="B62:L62"/>
    <mergeCell ref="B411:L411"/>
    <mergeCell ref="B59:L59"/>
    <mergeCell ref="J381:J382"/>
    <mergeCell ref="B321:L321"/>
    <mergeCell ref="B202:L202"/>
    <mergeCell ref="B159:L159"/>
    <mergeCell ref="M2:M3"/>
    <mergeCell ref="B401:L401"/>
    <mergeCell ref="B435:L435"/>
    <mergeCell ref="B323:L323"/>
    <mergeCell ref="B152:L152"/>
    <mergeCell ref="B272:L272"/>
    <mergeCell ref="B70:L70"/>
    <mergeCell ref="B259:L259"/>
    <mergeCell ref="B111:L111"/>
    <mergeCell ref="B145:L145"/>
    <mergeCell ref="B387:L387"/>
    <mergeCell ref="B396:L396"/>
    <mergeCell ref="B225:L225"/>
    <mergeCell ref="B88:L88"/>
    <mergeCell ref="B82:L82"/>
    <mergeCell ref="B349:L349"/>
    <mergeCell ref="B147:L147"/>
    <mergeCell ref="B245:L245"/>
    <mergeCell ref="B398:L398"/>
    <mergeCell ref="B308:L308"/>
    <mergeCell ref="F440:F441"/>
    <mergeCell ref="H440:H441"/>
    <mergeCell ref="B422:L422"/>
    <mergeCell ref="B300:L300"/>
    <mergeCell ref="L2:L3"/>
    <mergeCell ref="B74:L74"/>
    <mergeCell ref="B372:L372"/>
    <mergeCell ref="B123:L123"/>
    <mergeCell ref="B76:L76"/>
    <mergeCell ref="B221:L221"/>
    <mergeCell ref="B45:L45"/>
    <mergeCell ref="B343:L343"/>
  </mergeCells>
  <pageMargins left="0" right="0" top="0" bottom="0" header="0" footer="0"/>
  <pageSetup orientation="portrait" scale="85"/>
</worksheet>
</file>

<file path=xl/worksheets/sheet3.xml><?xml version="1.0" encoding="utf-8"?>
<worksheet xmlns="http://schemas.openxmlformats.org/spreadsheetml/2006/main">
  <sheetPr>
    <outlinePr summaryBelow="0"/>
    <pageSetUpPr/>
  </sheetPr>
  <dimension ref="A1:H31"/>
  <sheetViews>
    <sheetView tabSelected="1" workbookViewId="0">
      <selection activeCell="A1" sqref="A1:E3"/>
    </sheetView>
  </sheetViews>
  <sheetFormatPr baseColWidth="8" defaultRowHeight="15"/>
  <cols>
    <col width="9.28515625" customWidth="1" min="1" max="1"/>
    <col width="62.42578125" customWidth="1" min="2" max="2"/>
    <col width="22.85546875" customWidth="1" min="3" max="3"/>
    <col width="12.42578125" customWidth="1" min="4" max="4"/>
    <col width="8.28515625" customWidth="1" min="5" max="5"/>
  </cols>
  <sheetData>
    <row r="1" ht="44.1" customHeight="1">
      <c r="A1" s="62" t="n"/>
      <c r="B1" s="89" t="n"/>
      <c r="C1" s="89" t="n"/>
      <c r="D1" s="89" t="n"/>
      <c r="E1" s="89" t="n"/>
    </row>
    <row r="2" ht="21.95" customHeight="1">
      <c r="A2" s="89" t="n"/>
      <c r="B2" s="89" t="n"/>
      <c r="C2" s="89" t="n"/>
      <c r="D2" s="89" t="n"/>
      <c r="E2" s="89" t="n"/>
    </row>
    <row r="3" ht="48.95" customHeight="1">
      <c r="A3" s="89" t="n"/>
      <c r="B3" s="89" t="n"/>
      <c r="C3" s="89" t="n"/>
      <c r="D3" s="89" t="n"/>
      <c r="E3" s="89" t="n"/>
    </row>
    <row r="4" ht="20.1" customHeight="1">
      <c r="A4" s="70" t="inlineStr">
        <is>
          <t>1</t>
        </is>
      </c>
      <c r="B4" s="70" t="inlineStr">
        <is>
          <t>INSTALAÇÃO DA OBRA</t>
        </is>
      </c>
      <c r="D4" s="17" t="n">
        <v>79165.14999999999</v>
      </c>
      <c r="E4" s="18" t="n">
        <v>9.890761052172079</v>
      </c>
      <c r="G4" t="inlineStr">
        <is>
          <t>FATOR</t>
        </is>
      </c>
      <c r="H4" t="n">
        <v>1</v>
      </c>
    </row>
    <row r="5" ht="20.1" customHeight="1">
      <c r="A5" s="70" t="inlineStr">
        <is>
          <t>2</t>
        </is>
      </c>
      <c r="B5" s="70" t="inlineStr">
        <is>
          <t>DEMOLIÇÕES E REMOÇÕES</t>
        </is>
      </c>
      <c r="D5" s="17" t="n">
        <v>3691.59</v>
      </c>
      <c r="E5" s="18" t="n">
        <v>0.4612210624572547</v>
      </c>
      <c r="G5" t="inlineStr">
        <is>
          <t>BDI</t>
        </is>
      </c>
      <c r="H5" t="inlineStr">
        <is>
          <t>28,55%</t>
        </is>
      </c>
    </row>
    <row r="6" ht="20.1" customHeight="1">
      <c r="A6" s="70" t="inlineStr">
        <is>
          <t>3</t>
        </is>
      </c>
      <c r="B6" s="70" t="inlineStr">
        <is>
          <t>TRABALHOS EM TERRA</t>
        </is>
      </c>
      <c r="D6" s="17" t="n">
        <v>26723.66</v>
      </c>
      <c r="E6" s="18" t="n">
        <v>3.338809255076116</v>
      </c>
    </row>
    <row r="7" ht="20.1" customHeight="1">
      <c r="A7" s="70" t="inlineStr">
        <is>
          <t>4</t>
        </is>
      </c>
      <c r="B7" s="70" t="inlineStr">
        <is>
          <t>FUNDAÇÕES</t>
        </is>
      </c>
      <c r="D7" s="17" t="n">
        <v>66387.95</v>
      </c>
      <c r="E7" s="18" t="n">
        <v>8.294399116196301</v>
      </c>
    </row>
    <row r="8" ht="20.1" customHeight="1">
      <c r="A8" s="70" t="inlineStr">
        <is>
          <t>5</t>
        </is>
      </c>
      <c r="B8" s="70" t="inlineStr">
        <is>
          <t>GALERIA CELULAR E /OU CONTEÇÕES</t>
        </is>
      </c>
      <c r="D8" s="17" t="n">
        <v>38155.22</v>
      </c>
      <c r="E8" s="18" t="n">
        <v>4.767049186580929</v>
      </c>
    </row>
    <row r="9" ht="20.1" customHeight="1">
      <c r="A9" s="70" t="inlineStr">
        <is>
          <t>6</t>
        </is>
      </c>
      <c r="B9" s="70" t="inlineStr">
        <is>
          <t>ESTRUTURAS DE CONCRETO E METALICA</t>
        </is>
      </c>
      <c r="D9" s="17" t="n">
        <v>45390.23</v>
      </c>
      <c r="E9" s="18" t="n">
        <v>5.670979200230565</v>
      </c>
    </row>
    <row r="10" ht="20.1" customHeight="1">
      <c r="A10" s="70" t="inlineStr">
        <is>
          <t>7</t>
        </is>
      </c>
      <c r="B10" s="70" t="inlineStr">
        <is>
          <t>ALVENARIAS E DIVISOES</t>
        </is>
      </c>
      <c r="D10" s="17" t="n">
        <v>24415.82</v>
      </c>
      <c r="E10" s="18" t="n">
        <v>3.050471596565461</v>
      </c>
    </row>
    <row r="11" ht="20.1" customHeight="1">
      <c r="A11" s="70" t="inlineStr">
        <is>
          <t>8</t>
        </is>
      </c>
      <c r="B11" s="70" t="inlineStr">
        <is>
          <t>COBERTURAS E FORROS</t>
        </is>
      </c>
      <c r="D11" s="17" t="n">
        <v>3185.35</v>
      </c>
      <c r="E11" s="18" t="n">
        <v>0.3979722860063594</v>
      </c>
    </row>
    <row r="12" ht="20.1" customHeight="1">
      <c r="A12" s="70" t="inlineStr">
        <is>
          <t>9</t>
        </is>
      </c>
      <c r="B12" s="70" t="inlineStr">
        <is>
          <t>IMPERMEABILIZAÇOES E ISOLAMENTOS</t>
        </is>
      </c>
      <c r="D12" s="17" t="n">
        <v>7448.65</v>
      </c>
      <c r="E12" s="18" t="n">
        <v>0.9306218368974426</v>
      </c>
    </row>
    <row r="13" ht="20.1" customHeight="1">
      <c r="A13" s="70" t="inlineStr">
        <is>
          <t>10</t>
        </is>
      </c>
      <c r="B13" s="70" t="inlineStr">
        <is>
          <t>INSTALAÇÕES HIDROSSANITÁRIAS</t>
        </is>
      </c>
      <c r="D13" s="17" t="n">
        <v>22923.11</v>
      </c>
      <c r="E13" s="18" t="n">
        <v>2.863974912984518</v>
      </c>
    </row>
    <row r="14" ht="20.1" customHeight="1">
      <c r="A14" s="70" t="inlineStr">
        <is>
          <t>11</t>
        </is>
      </c>
      <c r="B14" s="70" t="inlineStr">
        <is>
          <t>INSTALAÇAO ELETRICA E TELEFONICA</t>
        </is>
      </c>
      <c r="D14" s="17" t="n">
        <v>47967.5</v>
      </c>
      <c r="E14" s="18" t="n">
        <v>5.992978991008851</v>
      </c>
    </row>
    <row r="15" ht="20.1" customHeight="1">
      <c r="A15" s="70" t="inlineStr">
        <is>
          <t>12</t>
        </is>
      </c>
      <c r="B15" s="70" t="inlineStr">
        <is>
          <t>SERRALHERIA</t>
        </is>
      </c>
      <c r="D15" s="17" t="n">
        <v>47280.25</v>
      </c>
      <c r="E15" s="18" t="n">
        <v>5.90711512877774</v>
      </c>
    </row>
    <row r="16" ht="20.1" customHeight="1">
      <c r="A16" s="70" t="inlineStr">
        <is>
          <t>13</t>
        </is>
      </c>
      <c r="B16" s="70" t="inlineStr">
        <is>
          <t>REVESTIMENTOS</t>
        </is>
      </c>
      <c r="D16" s="17" t="n">
        <v>17257.07</v>
      </c>
      <c r="E16" s="18" t="n">
        <v>2.156069379399992</v>
      </c>
    </row>
    <row r="17" ht="20.1" customHeight="1">
      <c r="A17" s="70" t="inlineStr">
        <is>
          <t>14</t>
        </is>
      </c>
      <c r="B17" s="70" t="inlineStr">
        <is>
          <t>PISOS, RODAPES, SOLEIRAS E PEITORIS</t>
        </is>
      </c>
      <c r="D17" s="17" t="n">
        <v>23486.9</v>
      </c>
      <c r="E17" s="18" t="n">
        <v>2.934413889903075</v>
      </c>
    </row>
    <row r="18" ht="20.1" customHeight="1">
      <c r="A18" s="70" t="inlineStr">
        <is>
          <t>15</t>
        </is>
      </c>
      <c r="B18" s="70" t="inlineStr">
        <is>
          <t>VIDROS, ESPELHOS E ACESSORIOS</t>
        </is>
      </c>
      <c r="D18" s="17" t="n">
        <v>984.99</v>
      </c>
      <c r="E18" s="18" t="n">
        <v>0.1230629984125462</v>
      </c>
    </row>
    <row r="19" ht="20.1" customHeight="1">
      <c r="A19" s="70" t="inlineStr">
        <is>
          <t>16</t>
        </is>
      </c>
      <c r="B19" s="70" t="inlineStr">
        <is>
          <t>PINTURA</t>
        </is>
      </c>
      <c r="D19" s="17" t="n">
        <v>16859.49</v>
      </c>
      <c r="E19" s="18" t="n">
        <v>2.106396401086649</v>
      </c>
    </row>
    <row r="20" ht="20.1" customHeight="1">
      <c r="A20" s="70" t="inlineStr">
        <is>
          <t>17</t>
        </is>
      </c>
      <c r="B20" s="70" t="inlineStr">
        <is>
          <t>SERVICOS DIVERSOS</t>
        </is>
      </c>
      <c r="D20" s="17" t="n">
        <v>29752.56</v>
      </c>
      <c r="E20" s="18" t="n">
        <v>3.717234940506182</v>
      </c>
    </row>
    <row r="21" ht="20.1" customHeight="1">
      <c r="A21" s="70" t="inlineStr">
        <is>
          <t>18</t>
        </is>
      </c>
      <c r="B21" s="70" t="inlineStr">
        <is>
          <t>DRENAGEM</t>
        </is>
      </c>
      <c r="D21" s="17" t="n">
        <v>6670.09</v>
      </c>
      <c r="E21" s="18" t="n">
        <v>0.8333498564265018</v>
      </c>
    </row>
    <row r="22" ht="20.1" customHeight="1">
      <c r="A22" s="70" t="inlineStr">
        <is>
          <t>19</t>
        </is>
      </c>
      <c r="B22" s="70" t="inlineStr">
        <is>
          <t>MANEJO DE VEGETAÇÃO</t>
        </is>
      </c>
      <c r="D22" s="17" t="n">
        <v>11308.3</v>
      </c>
      <c r="E22" s="18" t="n">
        <v>1.412840033856786</v>
      </c>
    </row>
    <row r="23" ht="20.1" customHeight="1">
      <c r="A23" s="70" t="inlineStr">
        <is>
          <t>20</t>
        </is>
      </c>
      <c r="B23" s="70" t="inlineStr">
        <is>
          <t>PGRCC - PLANO DE GERENCIAMENTO DE RESÍDUOS</t>
        </is>
      </c>
      <c r="D23" s="17" t="n">
        <v>10344.52</v>
      </c>
      <c r="E23" s="18" t="n">
        <v>1.292426977267335</v>
      </c>
    </row>
    <row r="24" ht="20.1" customHeight="1">
      <c r="A24" s="70" t="inlineStr">
        <is>
          <t>21</t>
        </is>
      </c>
      <c r="B24" s="70" t="inlineStr">
        <is>
          <t>SERVICOS TECNICOS</t>
        </is>
      </c>
      <c r="D24" s="17" t="n">
        <v>57447.96</v>
      </c>
      <c r="E24" s="18" t="n">
        <v>7.177451761219927</v>
      </c>
    </row>
    <row r="25" ht="20.1" customHeight="1">
      <c r="A25" s="70" t="inlineStr">
        <is>
          <t>22</t>
        </is>
      </c>
      <c r="B25" s="70" t="inlineStr">
        <is>
          <t>ADMINISTRACAO DA OBRA</t>
        </is>
      </c>
      <c r="D25" s="17" t="n">
        <v>92507.75999999999</v>
      </c>
      <c r="E25" s="18" t="n">
        <v>11.55776436514909</v>
      </c>
    </row>
    <row r="26" ht="20.1" customHeight="1">
      <c r="A26" s="70" t="inlineStr">
        <is>
          <t>23</t>
        </is>
      </c>
      <c r="B26" s="70" t="inlineStr">
        <is>
          <t>EQUIPAMENTOS</t>
        </is>
      </c>
      <c r="D26" s="17" t="n">
        <v>34405.5</v>
      </c>
      <c r="E26" s="18" t="n">
        <v>4.298565459428884</v>
      </c>
    </row>
    <row r="27" ht="20.1" customHeight="1">
      <c r="A27" s="70" t="inlineStr">
        <is>
          <t>24</t>
        </is>
      </c>
      <c r="B27" s="70" t="inlineStr">
        <is>
          <t>SERVICOS AUXILIARES DE SERRALHERIA</t>
        </is>
      </c>
      <c r="D27" s="17" t="n">
        <v>2039.31</v>
      </c>
      <c r="E27" s="18" t="n">
        <v>0.2547879707333978</v>
      </c>
    </row>
    <row r="28" ht="20.1" customHeight="1">
      <c r="A28" s="70" t="inlineStr">
        <is>
          <t>25</t>
        </is>
      </c>
      <c r="B28" s="70" t="inlineStr">
        <is>
          <t>ADMINISTRAÇÃO LOCAL DA OBRA</t>
        </is>
      </c>
      <c r="D28" s="17" t="n">
        <v>84596</v>
      </c>
      <c r="E28" s="18" t="n">
        <v>10.56928234165601</v>
      </c>
    </row>
    <row r="29" ht="15" customHeight="1">
      <c r="A29" s="2" t="n"/>
      <c r="B29" s="2" t="n"/>
      <c r="C29" s="61" t="inlineStr">
        <is>
          <t>VALOR BDI TOTAL:</t>
        </is>
      </c>
      <c r="D29" s="17" t="n">
        <v>181243.22</v>
      </c>
      <c r="E29" s="18" t="n">
        <v>99.99999999999999</v>
      </c>
    </row>
    <row r="30" ht="15" customHeight="1">
      <c r="A30" s="2" t="n"/>
      <c r="B30" s="2" t="n"/>
      <c r="C30" s="61" t="inlineStr">
        <is>
          <t>VALOR ORÇAMENTO:</t>
        </is>
      </c>
      <c r="D30" s="17" t="n">
        <v>619151.71</v>
      </c>
      <c r="E30" s="2" t="n"/>
    </row>
    <row r="31" ht="15" customHeight="1">
      <c r="A31" s="2" t="n"/>
      <c r="B31" s="2" t="n"/>
      <c r="C31" s="61" t="inlineStr">
        <is>
          <t>VALOR TOTAL:</t>
        </is>
      </c>
      <c r="D31" s="17" t="n">
        <v>800394.9300000001</v>
      </c>
      <c r="E31" s="2" t="n"/>
    </row>
  </sheetData>
  <mergeCells count="26">
    <mergeCell ref="B16:C16"/>
    <mergeCell ref="B7:C7"/>
    <mergeCell ref="B25:C25"/>
    <mergeCell ref="B22:C22"/>
    <mergeCell ref="A1:E3"/>
    <mergeCell ref="B27:C27"/>
    <mergeCell ref="B18:C18"/>
    <mergeCell ref="B12:C12"/>
    <mergeCell ref="B21:C21"/>
    <mergeCell ref="B11:C11"/>
    <mergeCell ref="B23:C23"/>
    <mergeCell ref="B14:C14"/>
    <mergeCell ref="B17:C17"/>
    <mergeCell ref="B8:C8"/>
    <mergeCell ref="B13:C13"/>
    <mergeCell ref="B19:C19"/>
    <mergeCell ref="B10:C10"/>
    <mergeCell ref="B28:C28"/>
    <mergeCell ref="B9:C9"/>
    <mergeCell ref="B6:C6"/>
    <mergeCell ref="B24:C24"/>
    <mergeCell ref="B15:C15"/>
    <mergeCell ref="B5:C5"/>
    <mergeCell ref="B20:C20"/>
    <mergeCell ref="B26:C26"/>
    <mergeCell ref="B4:C4"/>
  </mergeCells>
  <pageMargins left="0" right="0" top="0" bottom="0" header="0" footer="0"/>
  <pageSetup orientation="portrait" scale="85"/>
</worksheet>
</file>

<file path=xl/worksheets/sheet4.xml><?xml version="1.0" encoding="utf-8"?>
<worksheet xmlns="http://schemas.openxmlformats.org/spreadsheetml/2006/main">
  <sheetPr>
    <outlinePr summaryBelow="0"/>
    <pageSetUpPr/>
  </sheetPr>
  <dimension ref="A1:N3634"/>
  <sheetViews>
    <sheetView zoomScale="140" zoomScaleNormal="140" workbookViewId="0">
      <selection activeCell="A1" sqref="A1:G1"/>
    </sheetView>
  </sheetViews>
  <sheetFormatPr baseColWidth="8" defaultRowHeight="15"/>
  <cols>
    <col width="10.28515625" customWidth="1" min="1" max="1"/>
    <col width="48.85546875" customWidth="1" min="2" max="2"/>
    <col width="12.42578125" customWidth="1" min="3" max="3"/>
    <col width="6.140625" customWidth="1" min="4" max="4"/>
    <col width="12.42578125" customWidth="1" min="5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9.949999999999999" customHeight="1">
      <c r="A2" s="2" t="n"/>
      <c r="B2" s="2" t="n"/>
      <c r="C2" s="71" t="n"/>
      <c r="E2" s="2" t="n"/>
      <c r="F2" s="2" t="n"/>
      <c r="G2" s="2" t="n"/>
    </row>
    <row r="3" ht="20.1" customHeight="1">
      <c r="A3" s="72" t="inlineStr">
        <is>
          <t>1.1.1. 01.02.11 AREA COBERTA EM TELHA ONDULADA DE FIBROCIMENTO 4MM (M2)</t>
        </is>
      </c>
      <c r="B3" s="90" t="n"/>
      <c r="C3" s="90" t="n"/>
      <c r="D3" s="90" t="n"/>
      <c r="E3" s="90" t="n"/>
      <c r="F3" s="90" t="n"/>
      <c r="G3" s="91" t="n"/>
    </row>
    <row r="4" ht="15" customHeight="1">
      <c r="A4" s="73" t="inlineStr">
        <is>
          <t>Material</t>
        </is>
      </c>
      <c r="B4" s="91" t="n"/>
      <c r="C4" s="64" t="inlineStr">
        <is>
          <t>FONTE</t>
        </is>
      </c>
      <c r="D4" s="64" t="inlineStr">
        <is>
          <t>UNID</t>
        </is>
      </c>
      <c r="E4" s="64" t="inlineStr">
        <is>
          <t>COEFICIENTE</t>
        </is>
      </c>
      <c r="F4" s="64" t="inlineStr">
        <is>
          <t>PREÇO UNITÁRIO</t>
        </is>
      </c>
      <c r="G4" s="64" t="inlineStr">
        <is>
          <t>TOTAL</t>
        </is>
      </c>
    </row>
    <row r="5" ht="21" customHeight="1">
      <c r="A5" s="78" t="inlineStr">
        <is>
          <t>67.20.26</t>
        </is>
      </c>
      <c r="B5" s="77" t="inlineStr">
        <is>
          <t>PARAFUSO ZINCADO ROSCA SOBERBA, CABECA SEXTAVADA, 5/16 " X 110 MM, PARA FIXACAO DE TELHA EM MADEIRA</t>
        </is>
      </c>
      <c r="C5" s="78" t="inlineStr">
        <is>
          <t>SUDECAP</t>
        </is>
      </c>
      <c r="D5" s="78" t="inlineStr">
        <is>
          <t>UN</t>
        </is>
      </c>
      <c r="E5" s="21" t="n">
        <v>0.55</v>
      </c>
      <c r="F5" s="22">
        <f>ROUND(M5*FATOR, 2)</f>
        <v/>
      </c>
      <c r="G5" s="22">
        <f>ROUND(E5*F5, 2)</f>
        <v/>
      </c>
      <c r="L5" t="n">
        <v>0.55</v>
      </c>
      <c r="M5" t="n">
        <v>1.5</v>
      </c>
      <c r="N5">
        <f>(M5-F5)</f>
        <v/>
      </c>
    </row>
    <row r="6" ht="15" customHeight="1">
      <c r="A6" s="78" t="inlineStr">
        <is>
          <t>71.04.08</t>
        </is>
      </c>
      <c r="B6" s="77" t="inlineStr">
        <is>
          <t>PECA DE MADEIRA DE PINUS 5,5X5,5 CM</t>
        </is>
      </c>
      <c r="C6" s="78" t="inlineStr">
        <is>
          <t>SUDECAP</t>
        </is>
      </c>
      <c r="D6" s="78" t="inlineStr">
        <is>
          <t>M</t>
        </is>
      </c>
      <c r="E6" s="21" t="n">
        <v>1.6995</v>
      </c>
      <c r="F6" s="22">
        <f>ROUND(M6*FATOR, 2)</f>
        <v/>
      </c>
      <c r="G6" s="22">
        <f>ROUND(E6*F6, 2)</f>
        <v/>
      </c>
      <c r="L6" t="n">
        <v>1.6995</v>
      </c>
      <c r="M6" t="n">
        <v>4</v>
      </c>
      <c r="N6">
        <f>(M6-F6)</f>
        <v/>
      </c>
    </row>
    <row r="7" ht="15" customHeight="1">
      <c r="A7" s="78" t="inlineStr">
        <is>
          <t>77.05.51</t>
        </is>
      </c>
      <c r="B7" s="77" t="inlineStr">
        <is>
          <t>PREGO DE ACO POLIDO COM CABECA 18 X 30 (2 3/4 X 10)</t>
        </is>
      </c>
      <c r="C7" s="78" t="inlineStr">
        <is>
          <t>SUDECAP</t>
        </is>
      </c>
      <c r="D7" s="78" t="inlineStr">
        <is>
          <t>KG</t>
        </is>
      </c>
      <c r="E7" s="21" t="n">
        <v>0.05</v>
      </c>
      <c r="F7" s="22">
        <f>ROUND(M7*FATOR, 2)</f>
        <v/>
      </c>
      <c r="G7" s="22">
        <f>ROUND(E7*F7, 2)</f>
        <v/>
      </c>
      <c r="L7" t="n">
        <v>0.05</v>
      </c>
      <c r="M7" t="n">
        <v>14.17</v>
      </c>
      <c r="N7">
        <f>(M7-F7)</f>
        <v/>
      </c>
    </row>
    <row r="8" ht="21" customHeight="1">
      <c r="A8" s="78" t="inlineStr">
        <is>
          <t>71.01.05</t>
        </is>
      </c>
      <c r="B8" s="77" t="inlineStr">
        <is>
          <t>TABUA DE MADEIRA APARELHADA *2,5 X 25* CM, MACARANDUBA, ANGELIM OU EQUIVALENTE DA REGIAO</t>
        </is>
      </c>
      <c r="C8" s="78" t="inlineStr">
        <is>
          <t>SUDECAP</t>
        </is>
      </c>
      <c r="D8" s="78" t="inlineStr">
        <is>
          <t>M2</t>
        </is>
      </c>
      <c r="E8" s="21" t="n">
        <v>0.25</v>
      </c>
      <c r="F8" s="22">
        <f>ROUND(M8*FATOR, 2)</f>
        <v/>
      </c>
      <c r="G8" s="22">
        <f>ROUND(E8*F8, 2)</f>
        <v/>
      </c>
      <c r="L8" t="n">
        <v>0.25</v>
      </c>
      <c r="M8" t="n">
        <v>138.43</v>
      </c>
      <c r="N8">
        <f>(M8-F8)</f>
        <v/>
      </c>
    </row>
    <row r="9" ht="21" customHeight="1">
      <c r="A9" s="78" t="inlineStr">
        <is>
          <t>67.02.10</t>
        </is>
      </c>
      <c r="B9" s="77" t="inlineStr">
        <is>
          <t>TELHA DE FIBROCIMENTO ONDULADA E = 4 MM, DE 2,44 X 0,50 M (SEM AMIANTO)</t>
        </is>
      </c>
      <c r="C9" s="78" t="inlineStr">
        <is>
          <t>SUDECAP</t>
        </is>
      </c>
      <c r="D9" s="78" t="inlineStr">
        <is>
          <t>M2</t>
        </is>
      </c>
      <c r="E9" s="21" t="n">
        <v>0.4224</v>
      </c>
      <c r="F9" s="22">
        <f>ROUND(M9*FATOR, 2)</f>
        <v/>
      </c>
      <c r="G9" s="22">
        <f>ROUND(E9*F9, 2)</f>
        <v/>
      </c>
      <c r="L9" t="n">
        <v>0.4224</v>
      </c>
      <c r="M9" t="n">
        <v>15.52</v>
      </c>
      <c r="N9">
        <f>(M9-F9)</f>
        <v/>
      </c>
    </row>
    <row r="10" ht="15" customHeight="1">
      <c r="A10" s="2" t="n"/>
      <c r="B10" s="2" t="n"/>
      <c r="C10" s="2" t="n"/>
      <c r="D10" s="2" t="n"/>
      <c r="E10" s="74" t="inlineStr">
        <is>
          <t>TOTAL Material:</t>
        </is>
      </c>
      <c r="F10" s="91" t="n"/>
      <c r="G10" s="23">
        <f>SUM(G5:G9)</f>
        <v/>
      </c>
    </row>
    <row r="11" ht="15" customHeight="1">
      <c r="A11" s="73" t="inlineStr">
        <is>
          <t>Mão de Obra</t>
        </is>
      </c>
      <c r="B11" s="91" t="n"/>
      <c r="C11" s="64" t="inlineStr">
        <is>
          <t>FONTE</t>
        </is>
      </c>
      <c r="D11" s="64" t="inlineStr">
        <is>
          <t>UNID</t>
        </is>
      </c>
      <c r="E11" s="64" t="inlineStr">
        <is>
          <t>COEFICIENTE</t>
        </is>
      </c>
      <c r="F11" s="64" t="inlineStr">
        <is>
          <t>PREÇO UNITÁRIO</t>
        </is>
      </c>
      <c r="G11" s="64" t="inlineStr">
        <is>
          <t>TOTAL</t>
        </is>
      </c>
    </row>
    <row r="12" ht="15" customHeight="1">
      <c r="A12" s="78" t="inlineStr">
        <is>
          <t>55.10.50</t>
        </is>
      </c>
      <c r="B12" s="77" t="inlineStr">
        <is>
          <t>CARPINTEIRO</t>
        </is>
      </c>
      <c r="C12" s="78" t="inlineStr">
        <is>
          <t>SUDECAP</t>
        </is>
      </c>
      <c r="D12" s="78" t="inlineStr">
        <is>
          <t>H</t>
        </is>
      </c>
      <c r="E12" s="21">
        <f>L12*FATOR</f>
        <v/>
      </c>
      <c r="F12" s="22" t="n">
        <v>21.08</v>
      </c>
      <c r="G12" s="22">
        <f>ROUND(E12*F12, 2)</f>
        <v/>
      </c>
      <c r="L12" t="n">
        <v>1</v>
      </c>
      <c r="M12" t="n">
        <v>21.08</v>
      </c>
      <c r="N12">
        <f>(M12-F12)</f>
        <v/>
      </c>
    </row>
    <row r="13" ht="15" customHeight="1">
      <c r="A13" s="78" t="inlineStr">
        <is>
          <t>55.10.88</t>
        </is>
      </c>
      <c r="B13" s="77" t="inlineStr">
        <is>
          <t>SERVENTE</t>
        </is>
      </c>
      <c r="C13" s="78" t="inlineStr">
        <is>
          <t>SUDECAP</t>
        </is>
      </c>
      <c r="D13" s="78" t="inlineStr">
        <is>
          <t>H</t>
        </is>
      </c>
      <c r="E13" s="21">
        <f>L13*FATOR</f>
        <v/>
      </c>
      <c r="F13" s="22" t="n">
        <v>14.9</v>
      </c>
      <c r="G13" s="22">
        <f>ROUND(E13*F13, 2)</f>
        <v/>
      </c>
      <c r="L13" t="n">
        <v>1</v>
      </c>
      <c r="M13" t="n">
        <v>14.9</v>
      </c>
      <c r="N13">
        <f>(M13-F13)</f>
        <v/>
      </c>
    </row>
    <row r="14" ht="15" customHeight="1">
      <c r="A14" s="2" t="n"/>
      <c r="B14" s="2" t="n"/>
      <c r="C14" s="2" t="n"/>
      <c r="D14" s="2" t="n"/>
      <c r="E14" s="74" t="inlineStr">
        <is>
          <t>TOTAL Mão de Obra:</t>
        </is>
      </c>
      <c r="F14" s="91" t="n"/>
      <c r="G14" s="23">
        <f>SUM(G12:G13)</f>
        <v/>
      </c>
    </row>
    <row r="15" ht="15" customHeight="1">
      <c r="A15" s="2" t="n"/>
      <c r="B15" s="2" t="n"/>
      <c r="C15" s="2" t="n"/>
      <c r="D15" s="2" t="n"/>
      <c r="E15" s="75" t="inlineStr">
        <is>
          <t>VALOR:</t>
        </is>
      </c>
      <c r="F15" s="91" t="n"/>
      <c r="G15" s="5">
        <f>SUM(G10,G14)</f>
        <v/>
      </c>
    </row>
    <row r="16" ht="15" customHeight="1">
      <c r="A16" s="2" t="n"/>
      <c r="B16" s="2" t="n"/>
      <c r="C16" s="2" t="n"/>
      <c r="D16" s="2" t="n"/>
      <c r="E16" s="75" t="inlineStr">
        <is>
          <t>VALOR BDI (29.27%):</t>
        </is>
      </c>
      <c r="F16" s="91" t="n"/>
      <c r="G16" s="5">
        <f>ROUNDDOWN(G15*BDI,2)</f>
        <v/>
      </c>
    </row>
    <row r="17" ht="15" customHeight="1">
      <c r="A17" s="2" t="n"/>
      <c r="B17" s="2" t="n"/>
      <c r="C17" s="2" t="n"/>
      <c r="D17" s="2" t="n"/>
      <c r="E17" s="75" t="inlineStr">
        <is>
          <t>VALOR COM BDI:</t>
        </is>
      </c>
      <c r="F17" s="91" t="n"/>
      <c r="G17" s="5">
        <f>G16 + G15</f>
        <v/>
      </c>
    </row>
    <row r="18" ht="9.949999999999999" customHeight="1">
      <c r="A18" s="2" t="n"/>
      <c r="B18" s="2" t="n"/>
      <c r="C18" s="71" t="n"/>
      <c r="E18" s="2" t="n"/>
      <c r="F18" s="2" t="n"/>
      <c r="G18" s="2" t="n"/>
    </row>
    <row r="19" ht="20.1" customHeight="1">
      <c r="A19" s="72" t="inlineStr">
        <is>
          <t>1.2.1. 01.03.03 PLACA DE OBRA EM CHAPA GALVANIZADA ADESIVADA, DIMENSÕES  2,40 X 1,20 M, PADRÃO CEF (M2)</t>
        </is>
      </c>
      <c r="B19" s="90" t="n"/>
      <c r="C19" s="90" t="n"/>
      <c r="D19" s="90" t="n"/>
      <c r="E19" s="90" t="n"/>
      <c r="F19" s="90" t="n"/>
      <c r="G19" s="91" t="n"/>
    </row>
    <row r="20" ht="15" customHeight="1">
      <c r="A20" s="73" t="inlineStr">
        <is>
          <t>Material</t>
        </is>
      </c>
      <c r="B20" s="91" t="n"/>
      <c r="C20" s="64" t="inlineStr">
        <is>
          <t>FONTE</t>
        </is>
      </c>
      <c r="D20" s="64" t="inlineStr">
        <is>
          <t>UNID</t>
        </is>
      </c>
      <c r="E20" s="64" t="inlineStr">
        <is>
          <t>COEFICIENTE</t>
        </is>
      </c>
      <c r="F20" s="64" t="inlineStr">
        <is>
          <t>PREÇO UNITÁRIO</t>
        </is>
      </c>
      <c r="G20" s="64" t="inlineStr">
        <is>
          <t>TOTAL</t>
        </is>
      </c>
    </row>
    <row r="21" ht="15" customHeight="1">
      <c r="A21" s="78" t="inlineStr">
        <is>
          <t>75.25.06</t>
        </is>
      </c>
      <c r="B21" s="77" t="inlineStr">
        <is>
          <t>DILUENTE AGUARRÁS REF 5318</t>
        </is>
      </c>
      <c r="C21" s="78" t="inlineStr">
        <is>
          <t>SUDECAP</t>
        </is>
      </c>
      <c r="D21" s="78" t="inlineStr">
        <is>
          <t>L</t>
        </is>
      </c>
      <c r="E21" s="21" t="n">
        <v>0.04338</v>
      </c>
      <c r="F21" s="22">
        <f>ROUND(M21*FATOR, 2)</f>
        <v/>
      </c>
      <c r="G21" s="22">
        <f>ROUND(E21*F21, 2)</f>
        <v/>
      </c>
      <c r="L21" t="n">
        <v>0.04338</v>
      </c>
      <c r="M21" t="n">
        <v>23.22</v>
      </c>
      <c r="N21">
        <f>(M21-F21)</f>
        <v/>
      </c>
    </row>
    <row r="22" ht="21" customHeight="1">
      <c r="A22" s="78" t="inlineStr">
        <is>
          <t>75.50.20</t>
        </is>
      </c>
      <c r="B22" s="77" t="inlineStr">
        <is>
          <t>LIXA EM FOLHA PARA PAREDE OU MADEIRA, NUMERO 120 (COR VERMELHA)</t>
        </is>
      </c>
      <c r="C22" s="78" t="inlineStr">
        <is>
          <t>SUDECAP</t>
        </is>
      </c>
      <c r="D22" s="78" t="inlineStr">
        <is>
          <t>UN</t>
        </is>
      </c>
      <c r="E22" s="21" t="n">
        <v>0.0964</v>
      </c>
      <c r="F22" s="22">
        <f>ROUND(M22*FATOR, 2)</f>
        <v/>
      </c>
      <c r="G22" s="22">
        <f>ROUND(E22*F22, 2)</f>
        <v/>
      </c>
      <c r="L22" t="n">
        <v>0.0964</v>
      </c>
      <c r="M22" t="n">
        <v>0.8</v>
      </c>
      <c r="N22">
        <f>(M22-F22)</f>
        <v/>
      </c>
    </row>
    <row r="23" ht="15" customHeight="1">
      <c r="A23" s="78" t="inlineStr">
        <is>
          <t>71.04.08</t>
        </is>
      </c>
      <c r="B23" s="77" t="inlineStr">
        <is>
          <t>PECA DE MADEIRA DE PINUS 5,5X5,5 CM</t>
        </is>
      </c>
      <c r="C23" s="78" t="inlineStr">
        <is>
          <t>SUDECAP</t>
        </is>
      </c>
      <c r="D23" s="78" t="inlineStr">
        <is>
          <t>M</t>
        </is>
      </c>
      <c r="E23" s="21" t="n">
        <v>1.71</v>
      </c>
      <c r="F23" s="22">
        <f>ROUND(M23*FATOR, 2)</f>
        <v/>
      </c>
      <c r="G23" s="22">
        <f>ROUND(E23*F23, 2)</f>
        <v/>
      </c>
      <c r="L23" t="n">
        <v>1.71</v>
      </c>
      <c r="M23" t="n">
        <v>4</v>
      </c>
      <c r="N23">
        <f>(M23-F23)</f>
        <v/>
      </c>
    </row>
    <row r="24" ht="15" customHeight="1">
      <c r="A24" s="78" t="inlineStr">
        <is>
          <t>71.04.02</t>
        </is>
      </c>
      <c r="B24" s="77" t="inlineStr">
        <is>
          <t>PECA DE PARAJU BRUTA 10,5X5,5 CM</t>
        </is>
      </c>
      <c r="C24" s="78" t="inlineStr">
        <is>
          <t>SUDECAP</t>
        </is>
      </c>
      <c r="D24" s="78" t="inlineStr">
        <is>
          <t>M</t>
        </is>
      </c>
      <c r="E24" s="21" t="n">
        <v>0.45</v>
      </c>
      <c r="F24" s="22">
        <f>ROUND(M24*FATOR, 2)</f>
        <v/>
      </c>
      <c r="G24" s="22">
        <f>ROUND(E24*F24, 2)</f>
        <v/>
      </c>
      <c r="L24" t="n">
        <v>0.45</v>
      </c>
      <c r="M24" t="n">
        <v>27</v>
      </c>
      <c r="N24">
        <f>(M24-F24)</f>
        <v/>
      </c>
    </row>
    <row r="25" ht="21" customHeight="1">
      <c r="A25" s="78" t="inlineStr">
        <is>
          <t>83.17.30</t>
        </is>
      </c>
      <c r="B25" s="77" t="inlineStr">
        <is>
          <t>PLACA 2,40X1,20M CHAPA GALVANIZADA ADESIVADA EM ESTRUTURA METALON 20X20MM PADRÃO CEF</t>
        </is>
      </c>
      <c r="C25" s="78" t="inlineStr">
        <is>
          <t>SUDECAP</t>
        </is>
      </c>
      <c r="D25" s="78" t="inlineStr">
        <is>
          <t>UN</t>
        </is>
      </c>
      <c r="E25" s="21" t="n">
        <v>0.35</v>
      </c>
      <c r="F25" s="22">
        <f>ROUND(M25*FATOR, 2)</f>
        <v/>
      </c>
      <c r="G25" s="22">
        <f>ROUND(E25*F25, 2)</f>
        <v/>
      </c>
      <c r="L25" t="n">
        <v>0.35</v>
      </c>
      <c r="M25" t="n">
        <v>668.16</v>
      </c>
      <c r="N25">
        <f>(M25-F25)</f>
        <v/>
      </c>
    </row>
    <row r="26" ht="15" customHeight="1">
      <c r="A26" s="78" t="inlineStr">
        <is>
          <t>77.05.51</t>
        </is>
      </c>
      <c r="B26" s="77" t="inlineStr">
        <is>
          <t>PREGO DE ACO POLIDO COM CABECA 18 X 30 (2 3/4 X 10)</t>
        </is>
      </c>
      <c r="C26" s="78" t="inlineStr">
        <is>
          <t>SUDECAP</t>
        </is>
      </c>
      <c r="D26" s="78" t="inlineStr">
        <is>
          <t>KG</t>
        </is>
      </c>
      <c r="E26" s="21" t="n">
        <v>0.017</v>
      </c>
      <c r="F26" s="22">
        <f>ROUND(M26*FATOR, 2)</f>
        <v/>
      </c>
      <c r="G26" s="22">
        <f>ROUND(E26*F26, 2)</f>
        <v/>
      </c>
      <c r="L26" t="n">
        <v>0.017</v>
      </c>
      <c r="M26" t="n">
        <v>14.17</v>
      </c>
      <c r="N26">
        <f>(M26-F26)</f>
        <v/>
      </c>
    </row>
    <row r="27" ht="15" customHeight="1">
      <c r="A27" s="78" t="inlineStr">
        <is>
          <t>75.03.26</t>
        </is>
      </c>
      <c r="B27" s="77" t="inlineStr">
        <is>
          <t>TINTA ESMALTE SINTETICO PREMIUM ACETINADO REF 7311</t>
        </is>
      </c>
      <c r="C27" s="78" t="inlineStr">
        <is>
          <t>SUDECAP</t>
        </is>
      </c>
      <c r="D27" s="78" t="inlineStr">
        <is>
          <t>L</t>
        </is>
      </c>
      <c r="E27" s="21" t="n">
        <v>0.097164</v>
      </c>
      <c r="F27" s="22">
        <f>ROUND(M27*FATOR, 2)</f>
        <v/>
      </c>
      <c r="G27" s="22">
        <f>ROUND(E27*F27, 2)</f>
        <v/>
      </c>
      <c r="L27" t="n">
        <v>0.097164</v>
      </c>
      <c r="M27" t="n">
        <v>36.11</v>
      </c>
      <c r="N27">
        <f>(M27-F27)</f>
        <v/>
      </c>
    </row>
    <row r="28" ht="15" customHeight="1">
      <c r="A28" s="2" t="n"/>
      <c r="B28" s="2" t="n"/>
      <c r="C28" s="2" t="n"/>
      <c r="D28" s="2" t="n"/>
      <c r="E28" s="74" t="inlineStr">
        <is>
          <t>TOTAL Material:</t>
        </is>
      </c>
      <c r="F28" s="91" t="n"/>
      <c r="G28" s="23">
        <f>SUM(G21:G27)</f>
        <v/>
      </c>
    </row>
    <row r="29" ht="15" customHeight="1">
      <c r="A29" s="73" t="inlineStr">
        <is>
          <t>Mão de Obra</t>
        </is>
      </c>
      <c r="B29" s="91" t="n"/>
      <c r="C29" s="64" t="inlineStr">
        <is>
          <t>FONTE</t>
        </is>
      </c>
      <c r="D29" s="64" t="inlineStr">
        <is>
          <t>UNID</t>
        </is>
      </c>
      <c r="E29" s="64" t="inlineStr">
        <is>
          <t>COEFICIENTE</t>
        </is>
      </c>
      <c r="F29" s="64" t="inlineStr">
        <is>
          <t>PREÇO UNITÁRIO</t>
        </is>
      </c>
      <c r="G29" s="64" t="inlineStr">
        <is>
          <t>TOTAL</t>
        </is>
      </c>
    </row>
    <row r="30" ht="15" customHeight="1">
      <c r="A30" s="78" t="inlineStr">
        <is>
          <t>55.10.05</t>
        </is>
      </c>
      <c r="B30" s="77" t="inlineStr">
        <is>
          <t>AJUDANTE</t>
        </is>
      </c>
      <c r="C30" s="78" t="inlineStr">
        <is>
          <t>SUDECAP</t>
        </is>
      </c>
      <c r="D30" s="78" t="inlineStr">
        <is>
          <t>H</t>
        </is>
      </c>
      <c r="E30" s="21">
        <f>L30*FATOR</f>
        <v/>
      </c>
      <c r="F30" s="22" t="n">
        <v>14.89</v>
      </c>
      <c r="G30" s="22">
        <f>ROUND(E30*F30, 2)</f>
        <v/>
      </c>
      <c r="L30" t="n">
        <v>0.0482</v>
      </c>
      <c r="M30" t="n">
        <v>14.89</v>
      </c>
      <c r="N30">
        <f>(M30-F30)</f>
        <v/>
      </c>
    </row>
    <row r="31" ht="15" customHeight="1">
      <c r="A31" s="78" t="inlineStr">
        <is>
          <t>55.10.75</t>
        </is>
      </c>
      <c r="B31" s="77" t="inlineStr">
        <is>
          <t>PEDREIRO</t>
        </is>
      </c>
      <c r="C31" s="78" t="inlineStr">
        <is>
          <t>SUDECAP</t>
        </is>
      </c>
      <c r="D31" s="78" t="inlineStr">
        <is>
          <t>H</t>
        </is>
      </c>
      <c r="E31" s="21">
        <f>L31*FATOR</f>
        <v/>
      </c>
      <c r="F31" s="22" t="n">
        <v>21.08</v>
      </c>
      <c r="G31" s="22">
        <f>ROUND(E31*F31, 2)</f>
        <v/>
      </c>
      <c r="L31" t="n">
        <v>0.17</v>
      </c>
      <c r="M31" t="n">
        <v>21.08</v>
      </c>
      <c r="N31">
        <f>(M31-F31)</f>
        <v/>
      </c>
    </row>
    <row r="32" ht="15" customHeight="1">
      <c r="A32" s="78" t="inlineStr">
        <is>
          <t>55.10.81</t>
        </is>
      </c>
      <c r="B32" s="77" t="inlineStr">
        <is>
          <t>PINTOR</t>
        </is>
      </c>
      <c r="C32" s="78" t="inlineStr">
        <is>
          <t>SUDECAP</t>
        </is>
      </c>
      <c r="D32" s="78" t="inlineStr">
        <is>
          <t>H</t>
        </is>
      </c>
      <c r="E32" s="21">
        <f>L32*FATOR</f>
        <v/>
      </c>
      <c r="F32" s="22" t="n">
        <v>21.08</v>
      </c>
      <c r="G32" s="22">
        <f>ROUND(E32*F32, 2)</f>
        <v/>
      </c>
      <c r="L32" t="n">
        <v>0.2892</v>
      </c>
      <c r="M32" t="n">
        <v>21.08</v>
      </c>
      <c r="N32">
        <f>(M32-F32)</f>
        <v/>
      </c>
    </row>
    <row r="33" ht="15" customHeight="1">
      <c r="A33" s="78" t="inlineStr">
        <is>
          <t>55.10.88</t>
        </is>
      </c>
      <c r="B33" s="77" t="inlineStr">
        <is>
          <t>SERVENTE</t>
        </is>
      </c>
      <c r="C33" s="78" t="inlineStr">
        <is>
          <t>SUDECAP</t>
        </is>
      </c>
      <c r="D33" s="78" t="inlineStr">
        <is>
          <t>H</t>
        </is>
      </c>
      <c r="E33" s="21">
        <f>L33*FATOR</f>
        <v/>
      </c>
      <c r="F33" s="22" t="n">
        <v>14.9</v>
      </c>
      <c r="G33" s="22">
        <f>ROUND(E33*F33, 2)</f>
        <v/>
      </c>
      <c r="L33" t="n">
        <v>0.17</v>
      </c>
      <c r="M33" t="n">
        <v>14.9</v>
      </c>
      <c r="N33">
        <f>(M33-F33)</f>
        <v/>
      </c>
    </row>
    <row r="34" ht="15" customHeight="1">
      <c r="A34" s="2" t="n"/>
      <c r="B34" s="2" t="n"/>
      <c r="C34" s="2" t="n"/>
      <c r="D34" s="2" t="n"/>
      <c r="E34" s="74" t="inlineStr">
        <is>
          <t>TOTAL Mão de Obra:</t>
        </is>
      </c>
      <c r="F34" s="91" t="n"/>
      <c r="G34" s="23">
        <f>SUM(G30:G33)</f>
        <v/>
      </c>
    </row>
    <row r="35" ht="15" customHeight="1">
      <c r="A35" s="2" t="n"/>
      <c r="B35" s="2" t="n"/>
      <c r="C35" s="2" t="n"/>
      <c r="D35" s="2" t="n"/>
      <c r="E35" s="75" t="inlineStr">
        <is>
          <t>VALOR:</t>
        </is>
      </c>
      <c r="F35" s="91" t="n"/>
      <c r="G35" s="5">
        <f>SUM(G28,G34)</f>
        <v/>
      </c>
    </row>
    <row r="36" ht="15" customHeight="1">
      <c r="A36" s="2" t="n"/>
      <c r="B36" s="2" t="n"/>
      <c r="C36" s="2" t="n"/>
      <c r="D36" s="2" t="n"/>
      <c r="E36" s="75" t="inlineStr">
        <is>
          <t>VALOR BDI (29.27%):</t>
        </is>
      </c>
      <c r="F36" s="91" t="n"/>
      <c r="G36" s="5">
        <f>ROUNDDOWN(G35*BDI,2)</f>
        <v/>
      </c>
    </row>
    <row r="37" ht="15" customHeight="1">
      <c r="A37" s="2" t="n"/>
      <c r="B37" s="2" t="n"/>
      <c r="C37" s="2" t="n"/>
      <c r="D37" s="2" t="n"/>
      <c r="E37" s="75" t="inlineStr">
        <is>
          <t>VALOR COM BDI:</t>
        </is>
      </c>
      <c r="F37" s="91" t="n"/>
      <c r="G37" s="5">
        <f>G36 + G35</f>
        <v/>
      </c>
    </row>
    <row r="38" ht="9.949999999999999" customHeight="1">
      <c r="A38" s="2" t="n"/>
      <c r="B38" s="2" t="n"/>
      <c r="C38" s="71" t="n"/>
      <c r="E38" s="2" t="n"/>
      <c r="F38" s="2" t="n"/>
      <c r="G38" s="2" t="n"/>
    </row>
    <row r="39" ht="20.1" customHeight="1">
      <c r="A39" s="72" t="inlineStr">
        <is>
          <t>1.3.1. 01.04.02 COMPENSADO 10MM FIXAÇAO ENTERRADA SEM INFORME PBH (M)</t>
        </is>
      </c>
      <c r="B39" s="90" t="n"/>
      <c r="C39" s="90" t="n"/>
      <c r="D39" s="90" t="n"/>
      <c r="E39" s="90" t="n"/>
      <c r="F39" s="90" t="n"/>
      <c r="G39" s="91" t="n"/>
    </row>
    <row r="40" ht="15" customHeight="1">
      <c r="A40" s="73" t="inlineStr">
        <is>
          <t>Material</t>
        </is>
      </c>
      <c r="B40" s="91" t="n"/>
      <c r="C40" s="64" t="inlineStr">
        <is>
          <t>FONTE</t>
        </is>
      </c>
      <c r="D40" s="64" t="inlineStr">
        <is>
          <t>UNID</t>
        </is>
      </c>
      <c r="E40" s="64" t="inlineStr">
        <is>
          <t>COEFICIENTE</t>
        </is>
      </c>
      <c r="F40" s="64" t="inlineStr">
        <is>
          <t>PREÇO UNITÁRIO</t>
        </is>
      </c>
      <c r="G40" s="64" t="inlineStr">
        <is>
          <t>TOTAL</t>
        </is>
      </c>
    </row>
    <row r="41" ht="21" customHeight="1">
      <c r="A41" s="78" t="inlineStr">
        <is>
          <t>71.14.06</t>
        </is>
      </c>
      <c r="B41" s="77" t="inlineStr">
        <is>
          <t>CHAPA DE MADEIRA COMPENSADA RESINADA PARA FORMA DE CONCRETO, DE *2,2 X 1,1* M, E = 10 MM</t>
        </is>
      </c>
      <c r="C41" s="78" t="inlineStr">
        <is>
          <t>SUDECAP</t>
        </is>
      </c>
      <c r="D41" s="78" t="inlineStr">
        <is>
          <t>M2</t>
        </is>
      </c>
      <c r="E41" s="21" t="n">
        <v>1.1</v>
      </c>
      <c r="F41" s="22">
        <f>ROUND(M41*FATOR, 2)</f>
        <v/>
      </c>
      <c r="G41" s="22">
        <f>ROUND(E41*F41, 2)</f>
        <v/>
      </c>
      <c r="L41" t="n">
        <v>1.1</v>
      </c>
      <c r="M41" t="n">
        <v>21.9</v>
      </c>
      <c r="N41">
        <f>(M41-F41)</f>
        <v/>
      </c>
    </row>
    <row r="42" ht="15" customHeight="1">
      <c r="A42" s="78" t="inlineStr">
        <is>
          <t>71.04.08</t>
        </is>
      </c>
      <c r="B42" s="77" t="inlineStr">
        <is>
          <t>PECA DE MADEIRA DE PINUS 5,5X5,5 CM</t>
        </is>
      </c>
      <c r="C42" s="78" t="inlineStr">
        <is>
          <t>SUDECAP</t>
        </is>
      </c>
      <c r="D42" s="78" t="inlineStr">
        <is>
          <t>M</t>
        </is>
      </c>
      <c r="E42" s="21" t="n">
        <v>2.3386</v>
      </c>
      <c r="F42" s="22">
        <f>ROUND(M42*FATOR, 2)</f>
        <v/>
      </c>
      <c r="G42" s="22">
        <f>ROUND(E42*F42, 2)</f>
        <v/>
      </c>
      <c r="L42" t="n">
        <v>2.3386</v>
      </c>
      <c r="M42" t="n">
        <v>4</v>
      </c>
      <c r="N42">
        <f>(M42-F42)</f>
        <v/>
      </c>
    </row>
    <row r="43" ht="15" customHeight="1">
      <c r="A43" s="78" t="inlineStr">
        <is>
          <t>77.05.51</t>
        </is>
      </c>
      <c r="B43" s="77" t="inlineStr">
        <is>
          <t>PREGO DE ACO POLIDO COM CABECA 18 X 30 (2 3/4 X 10)</t>
        </is>
      </c>
      <c r="C43" s="78" t="inlineStr">
        <is>
          <t>SUDECAP</t>
        </is>
      </c>
      <c r="D43" s="78" t="inlineStr">
        <is>
          <t>KG</t>
        </is>
      </c>
      <c r="E43" s="21" t="n">
        <v>0.4</v>
      </c>
      <c r="F43" s="22">
        <f>ROUND(M43*FATOR, 2)</f>
        <v/>
      </c>
      <c r="G43" s="22">
        <f>ROUND(E43*F43, 2)</f>
        <v/>
      </c>
      <c r="L43" t="n">
        <v>0.4</v>
      </c>
      <c r="M43" t="n">
        <v>14.17</v>
      </c>
      <c r="N43">
        <f>(M43-F43)</f>
        <v/>
      </c>
    </row>
    <row r="44" ht="21" customHeight="1">
      <c r="A44" s="78" t="inlineStr">
        <is>
          <t>71.01.05</t>
        </is>
      </c>
      <c r="B44" s="77" t="inlineStr">
        <is>
          <t>TABUA DE MADEIRA APARELHADA *2,5 X 25* CM, MACARANDUBA, ANGELIM OU EQUIVALENTE DA REGIAO</t>
        </is>
      </c>
      <c r="C44" s="78" t="inlineStr">
        <is>
          <t>SUDECAP</t>
        </is>
      </c>
      <c r="D44" s="78" t="inlineStr">
        <is>
          <t>M2</t>
        </is>
      </c>
      <c r="E44" s="21" t="n">
        <v>0.0525</v>
      </c>
      <c r="F44" s="22">
        <f>ROUND(M44*FATOR, 2)</f>
        <v/>
      </c>
      <c r="G44" s="22">
        <f>ROUND(E44*F44, 2)</f>
        <v/>
      </c>
      <c r="L44" t="n">
        <v>0.0525</v>
      </c>
      <c r="M44" t="n">
        <v>138.43</v>
      </c>
      <c r="N44">
        <f>(M44-F44)</f>
        <v/>
      </c>
    </row>
    <row r="45" ht="15" customHeight="1">
      <c r="A45" s="78" t="inlineStr">
        <is>
          <t>75.01.04</t>
        </is>
      </c>
      <c r="B45" s="77" t="inlineStr">
        <is>
          <t>TINTA ACRÍLICA STANDARD, COR BRANCO FOSCO</t>
        </is>
      </c>
      <c r="C45" s="78" t="inlineStr">
        <is>
          <t>SUDECAP</t>
        </is>
      </c>
      <c r="D45" s="78" t="inlineStr">
        <is>
          <t>L</t>
        </is>
      </c>
      <c r="E45" s="21" t="n">
        <v>0.3366</v>
      </c>
      <c r="F45" s="22">
        <f>ROUND(M45*FATOR, 2)</f>
        <v/>
      </c>
      <c r="G45" s="22">
        <f>ROUND(E45*F45, 2)</f>
        <v/>
      </c>
      <c r="L45" t="n">
        <v>0.3366</v>
      </c>
      <c r="M45" t="n">
        <v>12.01</v>
      </c>
      <c r="N45">
        <f>(M45-F45)</f>
        <v/>
      </c>
    </row>
    <row r="46" ht="15" customHeight="1">
      <c r="A46" s="2" t="n"/>
      <c r="B46" s="2" t="n"/>
      <c r="C46" s="2" t="n"/>
      <c r="D46" s="2" t="n"/>
      <c r="E46" s="74" t="inlineStr">
        <is>
          <t>TOTAL Material:</t>
        </is>
      </c>
      <c r="F46" s="91" t="n"/>
      <c r="G46" s="23">
        <f>SUM(G41:G45)</f>
        <v/>
      </c>
    </row>
    <row r="47" ht="15" customHeight="1">
      <c r="A47" s="73" t="inlineStr">
        <is>
          <t>Mão de Obra</t>
        </is>
      </c>
      <c r="B47" s="91" t="n"/>
      <c r="C47" s="64" t="inlineStr">
        <is>
          <t>FONTE</t>
        </is>
      </c>
      <c r="D47" s="64" t="inlineStr">
        <is>
          <t>UNID</t>
        </is>
      </c>
      <c r="E47" s="64" t="inlineStr">
        <is>
          <t>COEFICIENTE</t>
        </is>
      </c>
      <c r="F47" s="64" t="inlineStr">
        <is>
          <t>PREÇO UNITÁRIO</t>
        </is>
      </c>
      <c r="G47" s="64" t="inlineStr">
        <is>
          <t>TOTAL</t>
        </is>
      </c>
    </row>
    <row r="48" ht="15" customHeight="1">
      <c r="A48" s="78" t="inlineStr">
        <is>
          <t>55.10.50</t>
        </is>
      </c>
      <c r="B48" s="77" t="inlineStr">
        <is>
          <t>CARPINTEIRO</t>
        </is>
      </c>
      <c r="C48" s="78" t="inlineStr">
        <is>
          <t>SUDECAP</t>
        </is>
      </c>
      <c r="D48" s="78" t="inlineStr">
        <is>
          <t>H</t>
        </is>
      </c>
      <c r="E48" s="21">
        <f>L48*FATOR</f>
        <v/>
      </c>
      <c r="F48" s="22" t="n">
        <v>21.08</v>
      </c>
      <c r="G48" s="22">
        <f>ROUND(E48*F48, 2)</f>
        <v/>
      </c>
      <c r="L48" t="n">
        <v>0.8</v>
      </c>
      <c r="M48" t="n">
        <v>21.08</v>
      </c>
      <c r="N48">
        <f>(M48-F48)</f>
        <v/>
      </c>
    </row>
    <row r="49" ht="15" customHeight="1">
      <c r="A49" s="78" t="inlineStr">
        <is>
          <t>55.10.81</t>
        </is>
      </c>
      <c r="B49" s="77" t="inlineStr">
        <is>
          <t>PINTOR</t>
        </is>
      </c>
      <c r="C49" s="78" t="inlineStr">
        <is>
          <t>SUDECAP</t>
        </is>
      </c>
      <c r="D49" s="78" t="inlineStr">
        <is>
          <t>H</t>
        </is>
      </c>
      <c r="E49" s="21">
        <f>L49*FATOR</f>
        <v/>
      </c>
      <c r="F49" s="22" t="n">
        <v>21.08</v>
      </c>
      <c r="G49" s="22">
        <f>ROUND(E49*F49, 2)</f>
        <v/>
      </c>
      <c r="L49" t="n">
        <v>0.4</v>
      </c>
      <c r="M49" t="n">
        <v>21.08</v>
      </c>
      <c r="N49">
        <f>(M49-F49)</f>
        <v/>
      </c>
    </row>
    <row r="50" ht="15" customHeight="1">
      <c r="A50" s="78" t="inlineStr">
        <is>
          <t>55.10.88</t>
        </is>
      </c>
      <c r="B50" s="77" t="inlineStr">
        <is>
          <t>SERVENTE</t>
        </is>
      </c>
      <c r="C50" s="78" t="inlineStr">
        <is>
          <t>SUDECAP</t>
        </is>
      </c>
      <c r="D50" s="78" t="inlineStr">
        <is>
          <t>H</t>
        </is>
      </c>
      <c r="E50" s="21">
        <f>L50*FATOR</f>
        <v/>
      </c>
      <c r="F50" s="22" t="n">
        <v>14.9</v>
      </c>
      <c r="G50" s="22">
        <f>ROUND(E50*F50, 2)</f>
        <v/>
      </c>
      <c r="L50" t="n">
        <v>1.2</v>
      </c>
      <c r="M50" t="n">
        <v>14.9</v>
      </c>
      <c r="N50">
        <f>(M50-F50)</f>
        <v/>
      </c>
    </row>
    <row r="51" ht="15" customHeight="1">
      <c r="A51" s="2" t="n"/>
      <c r="B51" s="2" t="n"/>
      <c r="C51" s="2" t="n"/>
      <c r="D51" s="2" t="n"/>
      <c r="E51" s="74" t="inlineStr">
        <is>
          <t>TOTAL Mão de Obra:</t>
        </is>
      </c>
      <c r="F51" s="91" t="n"/>
      <c r="G51" s="23">
        <f>SUM(G48:G50)</f>
        <v/>
      </c>
    </row>
    <row r="52" ht="15" customHeight="1">
      <c r="A52" s="2" t="n"/>
      <c r="B52" s="2" t="n"/>
      <c r="C52" s="2" t="n"/>
      <c r="D52" s="2" t="n"/>
      <c r="E52" s="75" t="inlineStr">
        <is>
          <t>VALOR:</t>
        </is>
      </c>
      <c r="F52" s="91" t="n"/>
      <c r="G52" s="5">
        <f>SUM(G46,G51)</f>
        <v/>
      </c>
    </row>
    <row r="53" ht="15" customHeight="1">
      <c r="A53" s="2" t="n"/>
      <c r="B53" s="2" t="n"/>
      <c r="C53" s="2" t="n"/>
      <c r="D53" s="2" t="n"/>
      <c r="E53" s="75" t="inlineStr">
        <is>
          <t>VALOR BDI (29.27%):</t>
        </is>
      </c>
      <c r="F53" s="91" t="n"/>
      <c r="G53" s="5">
        <f>ROUNDDOWN(G52*BDI,2)</f>
        <v/>
      </c>
    </row>
    <row r="54" ht="15" customHeight="1">
      <c r="A54" s="2" t="n"/>
      <c r="B54" s="2" t="n"/>
      <c r="C54" s="2" t="n"/>
      <c r="D54" s="2" t="n"/>
      <c r="E54" s="75" t="inlineStr">
        <is>
          <t>VALOR COM BDI:</t>
        </is>
      </c>
      <c r="F54" s="91" t="n"/>
      <c r="G54" s="5">
        <f>G53 + G52</f>
        <v/>
      </c>
    </row>
    <row r="55" ht="9.949999999999999" customHeight="1">
      <c r="A55" s="2" t="n"/>
      <c r="B55" s="2" t="n"/>
      <c r="C55" s="71" t="n"/>
      <c r="E55" s="2" t="n"/>
      <c r="F55" s="2" t="n"/>
      <c r="G55" s="2" t="n"/>
    </row>
    <row r="56" ht="20.1" customHeight="1">
      <c r="A56" s="72" t="inlineStr">
        <is>
          <t>1.3.2. 01.04.09 TELA-TAPUME DE POLIPROPILENO H= 1,20 M, INCL. BASE (M)</t>
        </is>
      </c>
      <c r="B56" s="90" t="n"/>
      <c r="C56" s="90" t="n"/>
      <c r="D56" s="90" t="n"/>
      <c r="E56" s="90" t="n"/>
      <c r="F56" s="90" t="n"/>
      <c r="G56" s="91" t="n"/>
    </row>
    <row r="57" ht="15" customHeight="1">
      <c r="A57" s="73" t="inlineStr">
        <is>
          <t>Material</t>
        </is>
      </c>
      <c r="B57" s="91" t="n"/>
      <c r="C57" s="64" t="inlineStr">
        <is>
          <t>FONTE</t>
        </is>
      </c>
      <c r="D57" s="64" t="inlineStr">
        <is>
          <t>UNID</t>
        </is>
      </c>
      <c r="E57" s="64" t="inlineStr">
        <is>
          <t>COEFICIENTE</t>
        </is>
      </c>
      <c r="F57" s="64" t="inlineStr">
        <is>
          <t>PREÇO UNITÁRIO</t>
        </is>
      </c>
      <c r="G57" s="64" t="inlineStr">
        <is>
          <t>TOTAL</t>
        </is>
      </c>
    </row>
    <row r="58" ht="15" customHeight="1">
      <c r="A58" s="78" t="inlineStr">
        <is>
          <t>71.04.08</t>
        </is>
      </c>
      <c r="B58" s="77" t="inlineStr">
        <is>
          <t>PECA DE MADEIRA DE PINUS 5,5X5,5 CM</t>
        </is>
      </c>
      <c r="C58" s="78" t="inlineStr">
        <is>
          <t>SUDECAP</t>
        </is>
      </c>
      <c r="D58" s="78" t="inlineStr">
        <is>
          <t>M</t>
        </is>
      </c>
      <c r="E58" s="21" t="n">
        <v>1.25</v>
      </c>
      <c r="F58" s="22">
        <f>ROUND(M58*FATOR, 2)</f>
        <v/>
      </c>
      <c r="G58" s="22">
        <f>ROUND(E58*F58, 2)</f>
        <v/>
      </c>
      <c r="L58" t="n">
        <v>1.25</v>
      </c>
      <c r="M58" t="n">
        <v>4</v>
      </c>
      <c r="N58">
        <f>(M58-F58)</f>
        <v/>
      </c>
    </row>
    <row r="59" ht="21" customHeight="1">
      <c r="A59" s="78" t="inlineStr">
        <is>
          <t>60.40.10</t>
        </is>
      </c>
      <c r="B59" s="77" t="inlineStr">
        <is>
          <t>TELA PLASTICA LARANJA, TIPO TAPUME PARA SINALIZACAO, MALHA RETANGULAR, ROLO 1.20 X 50 M (L X C)</t>
        </is>
      </c>
      <c r="C59" s="78" t="inlineStr">
        <is>
          <t>SUDECAP</t>
        </is>
      </c>
      <c r="D59" s="78" t="inlineStr">
        <is>
          <t>M</t>
        </is>
      </c>
      <c r="E59" s="21" t="n">
        <v>1</v>
      </c>
      <c r="F59" s="22">
        <f>ROUND(M59*FATOR, 2)</f>
        <v/>
      </c>
      <c r="G59" s="22">
        <f>ROUND(E59*F59, 2)</f>
        <v/>
      </c>
      <c r="L59" t="n">
        <v>1</v>
      </c>
      <c r="M59" t="n">
        <v>1.74</v>
      </c>
      <c r="N59">
        <f>(M59-F59)</f>
        <v/>
      </c>
    </row>
    <row r="60" ht="15" customHeight="1">
      <c r="A60" s="2" t="n"/>
      <c r="B60" s="2" t="n"/>
      <c r="C60" s="2" t="n"/>
      <c r="D60" s="2" t="n"/>
      <c r="E60" s="74" t="inlineStr">
        <is>
          <t>TOTAL Material:</t>
        </is>
      </c>
      <c r="F60" s="91" t="n"/>
      <c r="G60" s="23">
        <f>SUM(G58:G59)</f>
        <v/>
      </c>
    </row>
    <row r="61" ht="15" customHeight="1">
      <c r="A61" s="73" t="inlineStr">
        <is>
          <t>Mão de Obra</t>
        </is>
      </c>
      <c r="B61" s="91" t="n"/>
      <c r="C61" s="64" t="inlineStr">
        <is>
          <t>FONTE</t>
        </is>
      </c>
      <c r="D61" s="64" t="inlineStr">
        <is>
          <t>UNID</t>
        </is>
      </c>
      <c r="E61" s="64" t="inlineStr">
        <is>
          <t>COEFICIENTE</t>
        </is>
      </c>
      <c r="F61" s="64" t="inlineStr">
        <is>
          <t>PREÇO UNITÁRIO</t>
        </is>
      </c>
      <c r="G61" s="64" t="inlineStr">
        <is>
          <t>TOTAL</t>
        </is>
      </c>
    </row>
    <row r="62" ht="15" customHeight="1">
      <c r="A62" s="78" t="inlineStr">
        <is>
          <t>55.10.88</t>
        </is>
      </c>
      <c r="B62" s="77" t="inlineStr">
        <is>
          <t>SERVENTE</t>
        </is>
      </c>
      <c r="C62" s="78" t="inlineStr">
        <is>
          <t>SUDECAP</t>
        </is>
      </c>
      <c r="D62" s="78" t="inlineStr">
        <is>
          <t>H</t>
        </is>
      </c>
      <c r="E62" s="21">
        <f>L62*FATOR</f>
        <v/>
      </c>
      <c r="F62" s="22" t="n">
        <v>14.9</v>
      </c>
      <c r="G62" s="22">
        <f>ROUND(E62*F62, 2)</f>
        <v/>
      </c>
      <c r="L62" t="n">
        <v>0.04</v>
      </c>
      <c r="M62" t="n">
        <v>14.9</v>
      </c>
      <c r="N62">
        <f>(M62-F62)</f>
        <v/>
      </c>
    </row>
    <row r="63" ht="15" customHeight="1">
      <c r="A63" s="2" t="n"/>
      <c r="B63" s="2" t="n"/>
      <c r="C63" s="2" t="n"/>
      <c r="D63" s="2" t="n"/>
      <c r="E63" s="74" t="inlineStr">
        <is>
          <t>TOTAL Mão de Obra:</t>
        </is>
      </c>
      <c r="F63" s="91" t="n"/>
      <c r="G63" s="23">
        <f>SUM(G62:G62)</f>
        <v/>
      </c>
    </row>
    <row r="64" ht="15" customHeight="1">
      <c r="A64" s="73" t="inlineStr">
        <is>
          <t>Serviço</t>
        </is>
      </c>
      <c r="B64" s="91" t="n"/>
      <c r="C64" s="64" t="inlineStr">
        <is>
          <t>FONTE</t>
        </is>
      </c>
      <c r="D64" s="64" t="inlineStr">
        <is>
          <t>UNID</t>
        </is>
      </c>
      <c r="E64" s="64" t="inlineStr">
        <is>
          <t>COEFICIENTE</t>
        </is>
      </c>
      <c r="F64" s="64" t="inlineStr">
        <is>
          <t>PREÇO UNITÁRIO</t>
        </is>
      </c>
      <c r="G64" s="64" t="inlineStr">
        <is>
          <t>TOTAL</t>
        </is>
      </c>
    </row>
    <row r="65" ht="15" customHeight="1">
      <c r="A65" s="78" t="inlineStr">
        <is>
          <t>40.09.05</t>
        </is>
      </c>
      <c r="B65" s="77" t="inlineStr">
        <is>
          <t>CONCRETO 1:4:8, B1-B2 CALCARIA,LANCADO EM FUNDACAO</t>
        </is>
      </c>
      <c r="C65" s="78" t="inlineStr">
        <is>
          <t>SUDECAP</t>
        </is>
      </c>
      <c r="D65" s="78" t="inlineStr">
        <is>
          <t>M3</t>
        </is>
      </c>
      <c r="E65" s="21" t="n">
        <v>0.004</v>
      </c>
      <c r="F65" s="22">
        <f>'COMPOSICOES AUXILIARES'!G-1</f>
        <v/>
      </c>
      <c r="G65" s="22">
        <f>ROUND(E65*F65, 2)</f>
        <v/>
      </c>
      <c r="L65" t="n">
        <v>0.004</v>
      </c>
      <c r="M65" t="n">
        <v>560.9299999999999</v>
      </c>
      <c r="N65">
        <f>(M65-F65)</f>
        <v/>
      </c>
    </row>
    <row r="66" ht="15" customHeight="1">
      <c r="A66" s="78" t="inlineStr">
        <is>
          <t>40.20.11</t>
        </is>
      </c>
      <c r="B66" s="77" t="inlineStr">
        <is>
          <t>FORMA DE TABUA DE PINHO DE 3a. TIPO E (P/ BERCO)</t>
        </is>
      </c>
      <c r="C66" s="78" t="inlineStr">
        <is>
          <t>SUDECAP</t>
        </is>
      </c>
      <c r="D66" s="78" t="inlineStr">
        <is>
          <t>M2</t>
        </is>
      </c>
      <c r="E66" s="21" t="n">
        <v>0.02</v>
      </c>
      <c r="F66" s="22">
        <f>'COMPOSICOES AUXILIARES'!G-1</f>
        <v/>
      </c>
      <c r="G66" s="22">
        <f>ROUND(E66*F66, 2)</f>
        <v/>
      </c>
      <c r="L66" t="n">
        <v>0.02</v>
      </c>
      <c r="M66" t="n">
        <v>30.27</v>
      </c>
      <c r="N66">
        <f>(M66-F66)</f>
        <v/>
      </c>
    </row>
    <row r="67" ht="15" customHeight="1">
      <c r="A67" s="2" t="n"/>
      <c r="B67" s="2" t="n"/>
      <c r="C67" s="2" t="n"/>
      <c r="D67" s="2" t="n"/>
      <c r="E67" s="74" t="inlineStr">
        <is>
          <t>TOTAL Serviço:</t>
        </is>
      </c>
      <c r="F67" s="91" t="n"/>
      <c r="G67" s="23">
        <f>SUM(G65:G66)</f>
        <v/>
      </c>
    </row>
    <row r="68" ht="15" customHeight="1">
      <c r="A68" s="2" t="n"/>
      <c r="B68" s="2" t="n"/>
      <c r="C68" s="2" t="n"/>
      <c r="D68" s="2" t="n"/>
      <c r="E68" s="75" t="inlineStr">
        <is>
          <t>VALOR:</t>
        </is>
      </c>
      <c r="F68" s="91" t="n"/>
      <c r="G68" s="5">
        <f>SUM(G60,G67,G63)</f>
        <v/>
      </c>
    </row>
    <row r="69" ht="15" customHeight="1">
      <c r="A69" s="2" t="n"/>
      <c r="B69" s="2" t="n"/>
      <c r="C69" s="2" t="n"/>
      <c r="D69" s="2" t="n"/>
      <c r="E69" s="75" t="inlineStr">
        <is>
          <t>VALOR BDI (29.27%):</t>
        </is>
      </c>
      <c r="F69" s="91" t="n"/>
      <c r="G69" s="5">
        <f>ROUNDDOWN(G68*BDI,2)</f>
        <v/>
      </c>
    </row>
    <row r="70" ht="15" customHeight="1">
      <c r="A70" s="2" t="n"/>
      <c r="B70" s="2" t="n"/>
      <c r="C70" s="2" t="n"/>
      <c r="D70" s="2" t="n"/>
      <c r="E70" s="75" t="inlineStr">
        <is>
          <t>VALOR COM BDI:</t>
        </is>
      </c>
      <c r="F70" s="91" t="n"/>
      <c r="G70" s="5">
        <f>G69 + G68</f>
        <v/>
      </c>
    </row>
    <row r="71" ht="9.949999999999999" customHeight="1">
      <c r="A71" s="2" t="n"/>
      <c r="B71" s="2" t="n"/>
      <c r="C71" s="71" t="n"/>
      <c r="E71" s="2" t="n"/>
      <c r="F71" s="2" t="n"/>
      <c r="G71" s="2" t="n"/>
    </row>
    <row r="72" ht="20.1" customHeight="1">
      <c r="A72" s="72" t="inlineStr">
        <is>
          <t>1.4.1. 01.06.01 PADRÃO CEMIG PROVISÓRIO TIPO C3, DEMANDA PROVÁVEL DE 23,1 ATÉ 27,0KW (3F+N) (UN)</t>
        </is>
      </c>
      <c r="B72" s="90" t="n"/>
      <c r="C72" s="90" t="n"/>
      <c r="D72" s="90" t="n"/>
      <c r="E72" s="90" t="n"/>
      <c r="F72" s="90" t="n"/>
      <c r="G72" s="91" t="n"/>
    </row>
    <row r="73" ht="15" customHeight="1">
      <c r="A73" s="73" t="inlineStr">
        <is>
          <t>Material</t>
        </is>
      </c>
      <c r="B73" s="91" t="n"/>
      <c r="C73" s="64" t="inlineStr">
        <is>
          <t>FONTE</t>
        </is>
      </c>
      <c r="D73" s="64" t="inlineStr">
        <is>
          <t>UNID</t>
        </is>
      </c>
      <c r="E73" s="64" t="inlineStr">
        <is>
          <t>COEFICIENTE</t>
        </is>
      </c>
      <c r="F73" s="64" t="inlineStr">
        <is>
          <t>PREÇO UNITÁRIO</t>
        </is>
      </c>
      <c r="G73" s="64" t="inlineStr">
        <is>
          <t>TOTAL</t>
        </is>
      </c>
    </row>
    <row r="74" ht="29.1" customHeight="1">
      <c r="A74" s="78" t="inlineStr">
        <is>
          <t>74.44.40</t>
        </is>
      </c>
      <c r="B74" s="77" t="inlineStr">
        <is>
          <t>ABRACADEIRA, GALVANIZADA/ZINCADA, ROSCA SEM FIM, PARAFUSO INOX, LARGURA FITA *12,6 A *14 MM, D = 4" A 4 3/4" REF 11929</t>
        </is>
      </c>
      <c r="C74" s="78" t="inlineStr">
        <is>
          <t>SUDECAP</t>
        </is>
      </c>
      <c r="D74" s="78" t="inlineStr">
        <is>
          <t>UN</t>
        </is>
      </c>
      <c r="E74" s="21" t="n">
        <v>0.25</v>
      </c>
      <c r="F74" s="22">
        <f>ROUND(M74*FATOR, 2)</f>
        <v/>
      </c>
      <c r="G74" s="22">
        <f>ROUND(E74*F74, 2)</f>
        <v/>
      </c>
      <c r="L74" t="n">
        <v>0.25</v>
      </c>
      <c r="M74" t="n">
        <v>6.62</v>
      </c>
      <c r="N74">
        <f>(M74-F74)</f>
        <v/>
      </c>
    </row>
    <row r="75" ht="15" customHeight="1">
      <c r="A75" s="78" t="inlineStr">
        <is>
          <t>60.35.12</t>
        </is>
      </c>
      <c r="B75" s="77" t="inlineStr">
        <is>
          <t>ARAME GALVANIZADO 12 BWG, 2,76 MM (0,048 KG/M)</t>
        </is>
      </c>
      <c r="C75" s="78" t="inlineStr">
        <is>
          <t>SUDECAP</t>
        </is>
      </c>
      <c r="D75" s="78" t="inlineStr">
        <is>
          <t>KG</t>
        </is>
      </c>
      <c r="E75" s="21" t="n">
        <v>0.125</v>
      </c>
      <c r="F75" s="22">
        <f>ROUND(M75*FATOR, 2)</f>
        <v/>
      </c>
      <c r="G75" s="22">
        <f>ROUND(E75*F75, 2)</f>
        <v/>
      </c>
      <c r="L75" t="n">
        <v>0.125</v>
      </c>
      <c r="M75" t="n">
        <v>16.76</v>
      </c>
      <c r="N75">
        <f>(M75-F75)</f>
        <v/>
      </c>
    </row>
    <row r="76" ht="29.1" customHeight="1">
      <c r="A76" s="78" t="inlineStr">
        <is>
          <t>74.44.21</t>
        </is>
      </c>
      <c r="B76" s="77" t="inlineStr">
        <is>
          <t>ARMACAO VERTICAL COM HASTE E CONTRA-PINO, EM CHAPA DE ACO GALVANIZADO 3/16", COM 1 ESTRIBO, SEM ISOLADOR REF 1094</t>
        </is>
      </c>
      <c r="C76" s="78" t="inlineStr">
        <is>
          <t>SUDECAP</t>
        </is>
      </c>
      <c r="D76" s="78" t="inlineStr">
        <is>
          <t>UN</t>
        </is>
      </c>
      <c r="E76" s="21" t="n">
        <v>0.25</v>
      </c>
      <c r="F76" s="22">
        <f>ROUND(M76*FATOR, 2)</f>
        <v/>
      </c>
      <c r="G76" s="22">
        <f>ROUND(E76*F76, 2)</f>
        <v/>
      </c>
      <c r="L76" t="n">
        <v>0.25</v>
      </c>
      <c r="M76" t="n">
        <v>25.38</v>
      </c>
      <c r="N76">
        <f>(M76-F76)</f>
        <v/>
      </c>
    </row>
    <row r="77" ht="15" customHeight="1">
      <c r="A77" s="78" t="inlineStr">
        <is>
          <t>74.44.95</t>
        </is>
      </c>
      <c r="B77" s="77" t="inlineStr">
        <is>
          <t>CABECOTE DE ALUMINIO 1 1/4" REF 1099</t>
        </is>
      </c>
      <c r="C77" s="78" t="inlineStr">
        <is>
          <t>SUDECAP</t>
        </is>
      </c>
      <c r="D77" s="78" t="inlineStr">
        <is>
          <t>UN</t>
        </is>
      </c>
      <c r="E77" s="21" t="n">
        <v>0.25</v>
      </c>
      <c r="F77" s="22">
        <f>ROUND(M77*FATOR, 2)</f>
        <v/>
      </c>
      <c r="G77" s="22">
        <f>ROUND(E77*F77, 2)</f>
        <v/>
      </c>
      <c r="L77" t="n">
        <v>0.25</v>
      </c>
      <c r="M77" t="n">
        <v>4.22</v>
      </c>
      <c r="N77">
        <f>(M77-F77)</f>
        <v/>
      </c>
    </row>
    <row r="78" ht="15" customHeight="1">
      <c r="A78" s="78" t="inlineStr">
        <is>
          <t>74.17.11</t>
        </is>
      </c>
      <c r="B78" s="77" t="inlineStr">
        <is>
          <t>CABO DE COBRE NU (CORDOALHA) 10,0MM2</t>
        </is>
      </c>
      <c r="C78" s="78" t="inlineStr">
        <is>
          <t>SUDECAP</t>
        </is>
      </c>
      <c r="D78" s="78" t="inlineStr">
        <is>
          <t>M</t>
        </is>
      </c>
      <c r="E78" s="21" t="n">
        <v>1.15</v>
      </c>
      <c r="F78" s="22">
        <f>ROUND(M78*FATOR, 2)</f>
        <v/>
      </c>
      <c r="G78" s="22">
        <f>ROUND(E78*F78, 2)</f>
        <v/>
      </c>
      <c r="L78" t="n">
        <v>1.15</v>
      </c>
      <c r="M78" t="n">
        <v>7.99</v>
      </c>
      <c r="N78">
        <f>(M78-F78)</f>
        <v/>
      </c>
    </row>
    <row r="79" ht="29.1" customHeight="1">
      <c r="A79" s="78" t="inlineStr">
        <is>
          <t>74.16.43</t>
        </is>
      </c>
      <c r="B79" s="77" t="inlineStr">
        <is>
          <t>CABO DE COBRE, FLEXIVEL, CLASSE 4 OU 5, ISOLACAO EM PVC/A, ANTICHAMA BWF-B, COBERTURA PVC-ST1, ANTICHAMA BWF-B, 1 CONDUTOR, 0,6/1 KV, SECAO NOMINAL 25 MM2</t>
        </is>
      </c>
      <c r="C79" s="78" t="inlineStr">
        <is>
          <t>SUDECAP</t>
        </is>
      </c>
      <c r="D79" s="78" t="inlineStr">
        <is>
          <t>M</t>
        </is>
      </c>
      <c r="E79" s="21" t="n">
        <v>4.4</v>
      </c>
      <c r="F79" s="22">
        <f>ROUND(M79*FATOR, 2)</f>
        <v/>
      </c>
      <c r="G79" s="22">
        <f>ROUND(E79*F79, 2)</f>
        <v/>
      </c>
      <c r="L79" t="n">
        <v>4.4</v>
      </c>
      <c r="M79" t="n">
        <v>11.81</v>
      </c>
      <c r="N79">
        <f>(M79-F79)</f>
        <v/>
      </c>
    </row>
    <row r="80" ht="21" customHeight="1">
      <c r="A80" s="78" t="inlineStr">
        <is>
          <t>74.28.05</t>
        </is>
      </c>
      <c r="B80" s="77" t="inlineStr">
        <is>
          <t>CONECTOR METALICO TIPO PARAFUSO FENDIDO (SPLIT BOLT), PARA CABOS 25 MM2</t>
        </is>
      </c>
      <c r="C80" s="78" t="inlineStr">
        <is>
          <t>SUDECAP</t>
        </is>
      </c>
      <c r="D80" s="78" t="inlineStr">
        <is>
          <t>UN</t>
        </is>
      </c>
      <c r="E80" s="21" t="n">
        <v>1.75</v>
      </c>
      <c r="F80" s="22">
        <f>ROUND(M80*FATOR, 2)</f>
        <v/>
      </c>
      <c r="G80" s="22">
        <f>ROUND(E80*F80, 2)</f>
        <v/>
      </c>
      <c r="L80" t="n">
        <v>1.75</v>
      </c>
      <c r="M80" t="n">
        <v>6.95</v>
      </c>
      <c r="N80">
        <f>(M80-F80)</f>
        <v/>
      </c>
    </row>
    <row r="81" ht="21" customHeight="1">
      <c r="A81" s="78" t="inlineStr">
        <is>
          <t>74.08.31</t>
        </is>
      </c>
      <c r="B81" s="77" t="inlineStr">
        <is>
          <t>CX. PADRAO CEMIG P/MED.POLIF.E DISJ. 46x35x21 CM-2 OU EQUIVALENTE REF 39809</t>
        </is>
      </c>
      <c r="C81" s="78" t="inlineStr">
        <is>
          <t>SUDECAP</t>
        </is>
      </c>
      <c r="D81" s="78" t="inlineStr">
        <is>
          <t>UN</t>
        </is>
      </c>
      <c r="E81" s="21" t="n">
        <v>0.25</v>
      </c>
      <c r="F81" s="22">
        <f>ROUND(M81*FATOR, 2)</f>
        <v/>
      </c>
      <c r="G81" s="22">
        <f>ROUND(E81*F81, 2)</f>
        <v/>
      </c>
      <c r="L81" t="n">
        <v>0.25</v>
      </c>
      <c r="M81" t="n">
        <v>252</v>
      </c>
      <c r="N81">
        <f>(M81-F81)</f>
        <v/>
      </c>
    </row>
    <row r="82" ht="21" customHeight="1">
      <c r="A82" s="78" t="inlineStr">
        <is>
          <t>74.10.28</t>
        </is>
      </c>
      <c r="B82" s="77" t="inlineStr">
        <is>
          <t>DISJUNTOR TERMOMAGNÉTICO TIPO NEMA, TRIPOLAR 70A, TENSAO MAXIMA DE 240 V</t>
        </is>
      </c>
      <c r="C82" s="78" t="inlineStr">
        <is>
          <t>SUDECAP</t>
        </is>
      </c>
      <c r="D82" s="78" t="inlineStr">
        <is>
          <t>UN</t>
        </is>
      </c>
      <c r="E82" s="21" t="n">
        <v>0.25</v>
      </c>
      <c r="F82" s="22">
        <f>ROUND(M82*FATOR, 2)</f>
        <v/>
      </c>
      <c r="G82" s="22">
        <f>ROUND(E82*F82, 2)</f>
        <v/>
      </c>
      <c r="L82" t="n">
        <v>0.25</v>
      </c>
      <c r="M82" t="n">
        <v>134.2</v>
      </c>
      <c r="N82">
        <f>(M82-F82)</f>
        <v/>
      </c>
    </row>
    <row r="83" ht="21" customHeight="1">
      <c r="A83" s="78" t="inlineStr">
        <is>
          <t>74.02.13</t>
        </is>
      </c>
      <c r="B83" s="77" t="inlineStr">
        <is>
          <t>ELETRODUTO GALV. À QUENTE, PESADO, PAREDE 2,65MM, 1 1/4", CONF. ABNT NBR 5598 OU EQUIVALENTE</t>
        </is>
      </c>
      <c r="C83" s="78" t="inlineStr">
        <is>
          <t>SUDECAP</t>
        </is>
      </c>
      <c r="D83" s="78" t="inlineStr">
        <is>
          <t>M</t>
        </is>
      </c>
      <c r="E83" s="21" t="n">
        <v>1.25</v>
      </c>
      <c r="F83" s="22">
        <f>ROUND(M83*FATOR, 2)</f>
        <v/>
      </c>
      <c r="G83" s="22">
        <f>ROUND(E83*F83, 2)</f>
        <v/>
      </c>
      <c r="L83" t="n">
        <v>1.25</v>
      </c>
      <c r="M83" t="n">
        <v>31.25</v>
      </c>
      <c r="N83">
        <f>(M83-F83)</f>
        <v/>
      </c>
    </row>
    <row r="84" ht="21" customHeight="1">
      <c r="A84" s="78" t="inlineStr">
        <is>
          <t>74.44.31</t>
        </is>
      </c>
      <c r="B84" s="77" t="inlineStr">
        <is>
          <t>HASTE DE ATERRAM. 17,00MM X 2,40 COPPERWELD (3/4) OU EQUIVALENTE</t>
        </is>
      </c>
      <c r="C84" s="78" t="inlineStr">
        <is>
          <t>SUDECAP</t>
        </is>
      </c>
      <c r="D84" s="78" t="inlineStr">
        <is>
          <t>UN</t>
        </is>
      </c>
      <c r="E84" s="21" t="n">
        <v>2</v>
      </c>
      <c r="F84" s="22">
        <f>ROUND(M84*FATOR, 2)</f>
        <v/>
      </c>
      <c r="G84" s="22">
        <f>ROUND(E84*F84, 2)</f>
        <v/>
      </c>
      <c r="L84" t="n">
        <v>2</v>
      </c>
      <c r="M84" t="n">
        <v>115.56</v>
      </c>
      <c r="N84">
        <f>(M84-F84)</f>
        <v/>
      </c>
    </row>
    <row r="85" ht="21" customHeight="1">
      <c r="A85" s="78" t="inlineStr">
        <is>
          <t>74.44.25</t>
        </is>
      </c>
      <c r="B85" s="77" t="inlineStr">
        <is>
          <t>ISOLADOR DE PORCELANA, TIPO ROLDANA, DIMENSOES DE 72X72 MM, PARA USO EM BAIXA TENSAO REF 3398</t>
        </is>
      </c>
      <c r="C85" s="78" t="inlineStr">
        <is>
          <t>SUDECAP</t>
        </is>
      </c>
      <c r="D85" s="78" t="inlineStr">
        <is>
          <t>UN</t>
        </is>
      </c>
      <c r="E85" s="21" t="n">
        <v>0.25</v>
      </c>
      <c r="F85" s="22">
        <f>ROUND(M85*FATOR, 2)</f>
        <v/>
      </c>
      <c r="G85" s="22">
        <f>ROUND(E85*F85, 2)</f>
        <v/>
      </c>
      <c r="L85" t="n">
        <v>0.25</v>
      </c>
      <c r="M85" t="n">
        <v>8.35</v>
      </c>
      <c r="N85">
        <f>(M85-F85)</f>
        <v/>
      </c>
    </row>
    <row r="86" ht="21" customHeight="1">
      <c r="A86" s="78" t="inlineStr">
        <is>
          <t>74.46.66</t>
        </is>
      </c>
      <c r="B86" s="77" t="inlineStr">
        <is>
          <t>POSTE AÇO GALVANIZADO TIPO PA4 - D=102MM / H=7,OM  / E=2MM</t>
        </is>
      </c>
      <c r="C86" s="78" t="inlineStr">
        <is>
          <t>SUDECAP</t>
        </is>
      </c>
      <c r="D86" s="78" t="inlineStr">
        <is>
          <t>UN</t>
        </is>
      </c>
      <c r="E86" s="21" t="n">
        <v>0.25</v>
      </c>
      <c r="F86" s="22">
        <f>ROUND(M86*FATOR, 2)</f>
        <v/>
      </c>
      <c r="G86" s="22">
        <f>ROUND(E86*F86, 2)</f>
        <v/>
      </c>
      <c r="L86" t="n">
        <v>0.25</v>
      </c>
      <c r="M86" t="n">
        <v>558.51</v>
      </c>
      <c r="N86">
        <f>(M86-F86)</f>
        <v/>
      </c>
    </row>
    <row r="87" ht="15" customHeight="1">
      <c r="A87" s="78" t="inlineStr">
        <is>
          <t>74.44.86</t>
        </is>
      </c>
      <c r="B87" s="77" t="inlineStr">
        <is>
          <t>TAMPAO DE ALUMINIO 102MM</t>
        </is>
      </c>
      <c r="C87" s="78" t="inlineStr">
        <is>
          <t>SUDECAP</t>
        </is>
      </c>
      <c r="D87" s="78" t="inlineStr">
        <is>
          <t>UN</t>
        </is>
      </c>
      <c r="E87" s="21" t="n">
        <v>0.25</v>
      </c>
      <c r="F87" s="22">
        <f>ROUND(M87*FATOR, 2)</f>
        <v/>
      </c>
      <c r="G87" s="22">
        <f>ROUND(E87*F87, 2)</f>
        <v/>
      </c>
      <c r="L87" t="n">
        <v>0.25</v>
      </c>
      <c r="M87" t="n">
        <v>5.09</v>
      </c>
      <c r="N87">
        <f>(M87-F87)</f>
        <v/>
      </c>
    </row>
    <row r="88" ht="21" customHeight="1">
      <c r="A88" s="78" t="inlineStr">
        <is>
          <t>74.28.01</t>
        </is>
      </c>
      <c r="B88" s="77" t="inlineStr">
        <is>
          <t>TERMINAL DE PRESSÃO 16,0MM2 DE COBRE OU BRONZE PARA ATERRAMENTO</t>
        </is>
      </c>
      <c r="C88" s="78" t="inlineStr">
        <is>
          <t>SUDECAP</t>
        </is>
      </c>
      <c r="D88" s="78" t="inlineStr">
        <is>
          <t>UN</t>
        </is>
      </c>
      <c r="E88" s="21" t="n">
        <v>0.25</v>
      </c>
      <c r="F88" s="22">
        <f>ROUND(M88*FATOR, 2)</f>
        <v/>
      </c>
      <c r="G88" s="22">
        <f>ROUND(E88*F88, 2)</f>
        <v/>
      </c>
      <c r="L88" t="n">
        <v>0.25</v>
      </c>
      <c r="M88" t="n">
        <v>5.3</v>
      </c>
      <c r="N88">
        <f>(M88-F88)</f>
        <v/>
      </c>
    </row>
    <row r="89" ht="15" customHeight="1">
      <c r="A89" s="2" t="n"/>
      <c r="B89" s="2" t="n"/>
      <c r="C89" s="2" t="n"/>
      <c r="D89" s="2" t="n"/>
      <c r="E89" s="74" t="inlineStr">
        <is>
          <t>TOTAL Material:</t>
        </is>
      </c>
      <c r="F89" s="91" t="n"/>
      <c r="G89" s="23">
        <f>SUM(G74:G88)</f>
        <v/>
      </c>
    </row>
    <row r="90" ht="15" customHeight="1">
      <c r="A90" s="73" t="inlineStr">
        <is>
          <t>Mão de Obra</t>
        </is>
      </c>
      <c r="B90" s="91" t="n"/>
      <c r="C90" s="64" t="inlineStr">
        <is>
          <t>FONTE</t>
        </is>
      </c>
      <c r="D90" s="64" t="inlineStr">
        <is>
          <t>UNID</t>
        </is>
      </c>
      <c r="E90" s="64" t="inlineStr">
        <is>
          <t>COEFICIENTE</t>
        </is>
      </c>
      <c r="F90" s="64" t="inlineStr">
        <is>
          <t>PREÇO UNITÁRIO</t>
        </is>
      </c>
      <c r="G90" s="64" t="inlineStr">
        <is>
          <t>TOTAL</t>
        </is>
      </c>
    </row>
    <row r="91" ht="15" customHeight="1">
      <c r="A91" s="78" t="inlineStr">
        <is>
          <t>55.10.10</t>
        </is>
      </c>
      <c r="B91" s="77" t="inlineStr">
        <is>
          <t>AUXILIAR BOMBEIRO/ELETRICISTA</t>
        </is>
      </c>
      <c r="C91" s="78" t="inlineStr">
        <is>
          <t>SUDECAP</t>
        </is>
      </c>
      <c r="D91" s="78" t="inlineStr">
        <is>
          <t>H</t>
        </is>
      </c>
      <c r="E91" s="21">
        <f>L91*FATOR</f>
        <v/>
      </c>
      <c r="F91" s="22" t="n">
        <v>14.9</v>
      </c>
      <c r="G91" s="22">
        <f>ROUND(E91*F91, 2)</f>
        <v/>
      </c>
      <c r="L91" t="n">
        <v>3</v>
      </c>
      <c r="M91" t="n">
        <v>14.9</v>
      </c>
      <c r="N91">
        <f>(M91-F91)</f>
        <v/>
      </c>
    </row>
    <row r="92" ht="15" customHeight="1">
      <c r="A92" s="78" t="inlineStr">
        <is>
          <t>55.10.55</t>
        </is>
      </c>
      <c r="B92" s="77" t="inlineStr">
        <is>
          <t>ELETRICISTA</t>
        </is>
      </c>
      <c r="C92" s="78" t="inlineStr">
        <is>
          <t>SUDECAP</t>
        </is>
      </c>
      <c r="D92" s="78" t="inlineStr">
        <is>
          <t>H</t>
        </is>
      </c>
      <c r="E92" s="21">
        <f>L92*FATOR</f>
        <v/>
      </c>
      <c r="F92" s="22" t="n">
        <v>21.08</v>
      </c>
      <c r="G92" s="22">
        <f>ROUND(E92*F92, 2)</f>
        <v/>
      </c>
      <c r="L92" t="n">
        <v>3</v>
      </c>
      <c r="M92" t="n">
        <v>21.08</v>
      </c>
      <c r="N92">
        <f>(M92-F92)</f>
        <v/>
      </c>
    </row>
    <row r="93" ht="15" customHeight="1">
      <c r="A93" s="2" t="n"/>
      <c r="B93" s="2" t="n"/>
      <c r="C93" s="2" t="n"/>
      <c r="D93" s="2" t="n"/>
      <c r="E93" s="74" t="inlineStr">
        <is>
          <t>TOTAL Mão de Obra:</t>
        </is>
      </c>
      <c r="F93" s="91" t="n"/>
      <c r="G93" s="23">
        <f>SUM(G91:G92)</f>
        <v/>
      </c>
    </row>
    <row r="94" ht="15" customHeight="1">
      <c r="A94" s="2" t="n"/>
      <c r="B94" s="2" t="n"/>
      <c r="C94" s="2" t="n"/>
      <c r="D94" s="2" t="n"/>
      <c r="E94" s="75" t="inlineStr">
        <is>
          <t>VALOR:</t>
        </is>
      </c>
      <c r="F94" s="91" t="n"/>
      <c r="G94" s="5">
        <f>SUM(G89,G93)</f>
        <v/>
      </c>
    </row>
    <row r="95" ht="15" customHeight="1">
      <c r="A95" s="2" t="n"/>
      <c r="B95" s="2" t="n"/>
      <c r="C95" s="2" t="n"/>
      <c r="D95" s="2" t="n"/>
      <c r="E95" s="75" t="inlineStr">
        <is>
          <t>VALOR BDI (29.27%):</t>
        </is>
      </c>
      <c r="F95" s="91" t="n"/>
      <c r="G95" s="5">
        <f>ROUNDDOWN(G94*BDI,2)</f>
        <v/>
      </c>
    </row>
    <row r="96" ht="15" customHeight="1">
      <c r="A96" s="2" t="n"/>
      <c r="B96" s="2" t="n"/>
      <c r="C96" s="2" t="n"/>
      <c r="D96" s="2" t="n"/>
      <c r="E96" s="75" t="inlineStr">
        <is>
          <t>VALOR COM BDI:</t>
        </is>
      </c>
      <c r="F96" s="91" t="n"/>
      <c r="G96" s="5">
        <f>G95 + G94</f>
        <v/>
      </c>
    </row>
    <row r="97" ht="9.949999999999999" customHeight="1">
      <c r="A97" s="2" t="n"/>
      <c r="B97" s="2" t="n"/>
      <c r="C97" s="71" t="n"/>
      <c r="E97" s="2" t="n"/>
      <c r="F97" s="2" t="n"/>
      <c r="G97" s="2" t="n"/>
    </row>
    <row r="98" ht="20.1" customHeight="1">
      <c r="A98" s="72" t="inlineStr">
        <is>
          <t>1.4.2. 01.06.05 PADRAO COPASA - KIT CAVALTE METAL E REGISTRO 3/4" (UN)</t>
        </is>
      </c>
      <c r="B98" s="90" t="n"/>
      <c r="C98" s="90" t="n"/>
      <c r="D98" s="90" t="n"/>
      <c r="E98" s="90" t="n"/>
      <c r="F98" s="90" t="n"/>
      <c r="G98" s="91" t="n"/>
    </row>
    <row r="99" ht="15" customHeight="1">
      <c r="A99" s="73" t="inlineStr">
        <is>
          <t>Material</t>
        </is>
      </c>
      <c r="B99" s="91" t="n"/>
      <c r="C99" s="64" t="inlineStr">
        <is>
          <t>FONTE</t>
        </is>
      </c>
      <c r="D99" s="64" t="inlineStr">
        <is>
          <t>UNID</t>
        </is>
      </c>
      <c r="E99" s="64" t="inlineStr">
        <is>
          <t>COEFICIENTE</t>
        </is>
      </c>
      <c r="F99" s="64" t="inlineStr">
        <is>
          <t>PREÇO UNITÁRIO</t>
        </is>
      </c>
      <c r="G99" s="64" t="inlineStr">
        <is>
          <t>TOTAL</t>
        </is>
      </c>
    </row>
    <row r="100" ht="15" customHeight="1">
      <c r="A100" s="78" t="inlineStr">
        <is>
          <t>73.54.02</t>
        </is>
      </c>
      <c r="B100" s="77" t="inlineStr">
        <is>
          <t>KIT PADRAO COPASA 3/4" DE METAL OU EQUIVALENTE</t>
        </is>
      </c>
      <c r="C100" s="78" t="inlineStr">
        <is>
          <t>SUDECAP</t>
        </is>
      </c>
      <c r="D100" s="78" t="inlineStr">
        <is>
          <t>UN</t>
        </is>
      </c>
      <c r="E100" s="21" t="n">
        <v>1</v>
      </c>
      <c r="F100" s="22">
        <f>ROUND(M100*FATOR, 2)</f>
        <v/>
      </c>
      <c r="G100" s="22">
        <f>ROUND(E100*F100, 2)</f>
        <v/>
      </c>
      <c r="L100" t="n">
        <v>1</v>
      </c>
      <c r="M100" t="n">
        <v>282.17</v>
      </c>
      <c r="N100">
        <f>(M100-F100)</f>
        <v/>
      </c>
    </row>
    <row r="101" ht="15" customHeight="1">
      <c r="A101" s="2" t="n"/>
      <c r="B101" s="2" t="n"/>
      <c r="C101" s="2" t="n"/>
      <c r="D101" s="2" t="n"/>
      <c r="E101" s="74" t="inlineStr">
        <is>
          <t>TOTAL Material:</t>
        </is>
      </c>
      <c r="F101" s="91" t="n"/>
      <c r="G101" s="23">
        <f>SUM(G100:G100)</f>
        <v/>
      </c>
    </row>
    <row r="102" ht="15" customHeight="1">
      <c r="A102" s="73" t="inlineStr">
        <is>
          <t>Mão de Obra</t>
        </is>
      </c>
      <c r="B102" s="91" t="n"/>
      <c r="C102" s="64" t="inlineStr">
        <is>
          <t>FONTE</t>
        </is>
      </c>
      <c r="D102" s="64" t="inlineStr">
        <is>
          <t>UNID</t>
        </is>
      </c>
      <c r="E102" s="64" t="inlineStr">
        <is>
          <t>COEFICIENTE</t>
        </is>
      </c>
      <c r="F102" s="64" t="inlineStr">
        <is>
          <t>PREÇO UNITÁRIO</t>
        </is>
      </c>
      <c r="G102" s="64" t="inlineStr">
        <is>
          <t>TOTAL</t>
        </is>
      </c>
    </row>
    <row r="103" ht="15" customHeight="1">
      <c r="A103" s="78" t="inlineStr">
        <is>
          <t>55.10.10</t>
        </is>
      </c>
      <c r="B103" s="77" t="inlineStr">
        <is>
          <t>AUXILIAR BOMBEIRO/ELETRICISTA</t>
        </is>
      </c>
      <c r="C103" s="78" t="inlineStr">
        <is>
          <t>SUDECAP</t>
        </is>
      </c>
      <c r="D103" s="78" t="inlineStr">
        <is>
          <t>H</t>
        </is>
      </c>
      <c r="E103" s="21">
        <f>L103*FATOR</f>
        <v/>
      </c>
      <c r="F103" s="22" t="n">
        <v>14.9</v>
      </c>
      <c r="G103" s="22">
        <f>ROUND(E103*F103, 2)</f>
        <v/>
      </c>
      <c r="L103" t="n">
        <v>3</v>
      </c>
      <c r="M103" t="n">
        <v>14.9</v>
      </c>
      <c r="N103">
        <f>(M103-F103)</f>
        <v/>
      </c>
    </row>
    <row r="104" ht="15" customHeight="1">
      <c r="A104" s="78" t="inlineStr">
        <is>
          <t>55.10.39</t>
        </is>
      </c>
      <c r="B104" s="77" t="inlineStr">
        <is>
          <t>BOMBEIRO</t>
        </is>
      </c>
      <c r="C104" s="78" t="inlineStr">
        <is>
          <t>SUDECAP</t>
        </is>
      </c>
      <c r="D104" s="78" t="inlineStr">
        <is>
          <t>H</t>
        </is>
      </c>
      <c r="E104" s="21">
        <f>L104*FATOR</f>
        <v/>
      </c>
      <c r="F104" s="22" t="n">
        <v>21.07</v>
      </c>
      <c r="G104" s="22">
        <f>ROUND(E104*F104, 2)</f>
        <v/>
      </c>
      <c r="L104" t="n">
        <v>3</v>
      </c>
      <c r="M104" t="n">
        <v>21.07</v>
      </c>
      <c r="N104">
        <f>(M104-F104)</f>
        <v/>
      </c>
    </row>
    <row r="105" ht="15" customHeight="1">
      <c r="A105" s="78" t="inlineStr">
        <is>
          <t>55.10.75</t>
        </is>
      </c>
      <c r="B105" s="77" t="inlineStr">
        <is>
          <t>PEDREIRO</t>
        </is>
      </c>
      <c r="C105" s="78" t="inlineStr">
        <is>
          <t>SUDECAP</t>
        </is>
      </c>
      <c r="D105" s="78" t="inlineStr">
        <is>
          <t>H</t>
        </is>
      </c>
      <c r="E105" s="21">
        <f>L105*FATOR</f>
        <v/>
      </c>
      <c r="F105" s="22" t="n">
        <v>21.08</v>
      </c>
      <c r="G105" s="22">
        <f>ROUND(E105*F105, 2)</f>
        <v/>
      </c>
      <c r="L105" t="n">
        <v>3</v>
      </c>
      <c r="M105" t="n">
        <v>21.08</v>
      </c>
      <c r="N105">
        <f>(M105-F105)</f>
        <v/>
      </c>
    </row>
    <row r="106" ht="15" customHeight="1">
      <c r="A106" s="2" t="n"/>
      <c r="B106" s="2" t="n"/>
      <c r="C106" s="2" t="n"/>
      <c r="D106" s="2" t="n"/>
      <c r="E106" s="74" t="inlineStr">
        <is>
          <t>TOTAL Mão de Obra:</t>
        </is>
      </c>
      <c r="F106" s="91" t="n"/>
      <c r="G106" s="23">
        <f>SUM(G103:G105)</f>
        <v/>
      </c>
    </row>
    <row r="107" ht="15" customHeight="1">
      <c r="A107" s="2" t="n"/>
      <c r="B107" s="2" t="n"/>
      <c r="C107" s="2" t="n"/>
      <c r="D107" s="2" t="n"/>
      <c r="E107" s="75" t="inlineStr">
        <is>
          <t>VALOR:</t>
        </is>
      </c>
      <c r="F107" s="91" t="n"/>
      <c r="G107" s="5">
        <f>SUM(G101,G106)</f>
        <v/>
      </c>
    </row>
    <row r="108" ht="15" customHeight="1">
      <c r="A108" s="2" t="n"/>
      <c r="B108" s="2" t="n"/>
      <c r="C108" s="2" t="n"/>
      <c r="D108" s="2" t="n"/>
      <c r="E108" s="75" t="inlineStr">
        <is>
          <t>VALOR BDI (29.27%):</t>
        </is>
      </c>
      <c r="F108" s="91" t="n"/>
      <c r="G108" s="5">
        <f>ROUNDDOWN(G107*BDI,2)</f>
        <v/>
      </c>
    </row>
    <row r="109" ht="15" customHeight="1">
      <c r="A109" s="2" t="n"/>
      <c r="B109" s="2" t="n"/>
      <c r="C109" s="2" t="n"/>
      <c r="D109" s="2" t="n"/>
      <c r="E109" s="75" t="inlineStr">
        <is>
          <t>VALOR COM BDI:</t>
        </is>
      </c>
      <c r="F109" s="91" t="n"/>
      <c r="G109" s="5">
        <f>G108 + G107</f>
        <v/>
      </c>
    </row>
    <row r="110" ht="9.949999999999999" customHeight="1">
      <c r="A110" s="2" t="n"/>
      <c r="B110" s="2" t="n"/>
      <c r="C110" s="71" t="n"/>
      <c r="E110" s="2" t="n"/>
      <c r="F110" s="2" t="n"/>
      <c r="G110" s="2" t="n"/>
    </row>
    <row r="111" ht="20.1" customHeight="1">
      <c r="A111" s="72" t="inlineStr">
        <is>
          <t>1.5.1. 01.08.01 TUBO PVC      D= 100 MM (M)</t>
        </is>
      </c>
      <c r="B111" s="90" t="n"/>
      <c r="C111" s="90" t="n"/>
      <c r="D111" s="90" t="n"/>
      <c r="E111" s="90" t="n"/>
      <c r="F111" s="90" t="n"/>
      <c r="G111" s="91" t="n"/>
    </row>
    <row r="112" ht="15" customHeight="1">
      <c r="A112" s="73" t="inlineStr">
        <is>
          <t>Material</t>
        </is>
      </c>
      <c r="B112" s="91" t="n"/>
      <c r="C112" s="64" t="inlineStr">
        <is>
          <t>FONTE</t>
        </is>
      </c>
      <c r="D112" s="64" t="inlineStr">
        <is>
          <t>UNID</t>
        </is>
      </c>
      <c r="E112" s="64" t="inlineStr">
        <is>
          <t>COEFICIENTE</t>
        </is>
      </c>
      <c r="F112" s="64" t="inlineStr">
        <is>
          <t>PREÇO UNITÁRIO</t>
        </is>
      </c>
      <c r="G112" s="64" t="inlineStr">
        <is>
          <t>TOTAL</t>
        </is>
      </c>
    </row>
    <row r="113" ht="21" customHeight="1">
      <c r="A113" s="78" t="inlineStr">
        <is>
          <t>73.24.04</t>
        </is>
      </c>
      <c r="B113" s="77" t="inlineStr">
        <is>
          <t>TUBO PVC ESGOTO P/B SERIE NORMAL (NBR 5688) D= 100MM X 6M</t>
        </is>
      </c>
      <c r="C113" s="78" t="inlineStr">
        <is>
          <t>SUDECAP</t>
        </is>
      </c>
      <c r="D113" s="78" t="inlineStr">
        <is>
          <t>UN</t>
        </is>
      </c>
      <c r="E113" s="21" t="n">
        <v>0.18333</v>
      </c>
      <c r="F113" s="22">
        <f>ROUND(M113*FATOR, 2)</f>
        <v/>
      </c>
      <c r="G113" s="22">
        <f>ROUND(E113*F113, 2)</f>
        <v/>
      </c>
      <c r="L113" t="n">
        <v>0.18333</v>
      </c>
      <c r="M113" t="n">
        <v>107.07</v>
      </c>
      <c r="N113">
        <f>(M113-F113)</f>
        <v/>
      </c>
    </row>
    <row r="114" ht="15" customHeight="1">
      <c r="A114" s="2" t="n"/>
      <c r="B114" s="2" t="n"/>
      <c r="C114" s="2" t="n"/>
      <c r="D114" s="2" t="n"/>
      <c r="E114" s="74" t="inlineStr">
        <is>
          <t>TOTAL Material:</t>
        </is>
      </c>
      <c r="F114" s="91" t="n"/>
      <c r="G114" s="23">
        <f>SUM(G113:G113)</f>
        <v/>
      </c>
    </row>
    <row r="115" ht="15" customHeight="1">
      <c r="A115" s="73" t="inlineStr">
        <is>
          <t>Mão de Obra</t>
        </is>
      </c>
      <c r="B115" s="91" t="n"/>
      <c r="C115" s="64" t="inlineStr">
        <is>
          <t>FONTE</t>
        </is>
      </c>
      <c r="D115" s="64" t="inlineStr">
        <is>
          <t>UNID</t>
        </is>
      </c>
      <c r="E115" s="64" t="inlineStr">
        <is>
          <t>COEFICIENTE</t>
        </is>
      </c>
      <c r="F115" s="64" t="inlineStr">
        <is>
          <t>PREÇO UNITÁRIO</t>
        </is>
      </c>
      <c r="G115" s="64" t="inlineStr">
        <is>
          <t>TOTAL</t>
        </is>
      </c>
    </row>
    <row r="116" ht="15" customHeight="1">
      <c r="A116" s="78" t="inlineStr">
        <is>
          <t>55.10.10</t>
        </is>
      </c>
      <c r="B116" s="77" t="inlineStr">
        <is>
          <t>AUXILIAR BOMBEIRO/ELETRICISTA</t>
        </is>
      </c>
      <c r="C116" s="78" t="inlineStr">
        <is>
          <t>SUDECAP</t>
        </is>
      </c>
      <c r="D116" s="78" t="inlineStr">
        <is>
          <t>H</t>
        </is>
      </c>
      <c r="E116" s="21">
        <f>L116*FATOR</f>
        <v/>
      </c>
      <c r="F116" s="22" t="n">
        <v>14.9</v>
      </c>
      <c r="G116" s="22">
        <f>ROUND(E116*F116, 2)</f>
        <v/>
      </c>
      <c r="L116" t="n">
        <v>0.2</v>
      </c>
      <c r="M116" t="n">
        <v>14.9</v>
      </c>
      <c r="N116">
        <f>(M116-F116)</f>
        <v/>
      </c>
    </row>
    <row r="117" ht="15" customHeight="1">
      <c r="A117" s="78" t="inlineStr">
        <is>
          <t>55.10.39</t>
        </is>
      </c>
      <c r="B117" s="77" t="inlineStr">
        <is>
          <t>BOMBEIRO</t>
        </is>
      </c>
      <c r="C117" s="78" t="inlineStr">
        <is>
          <t>SUDECAP</t>
        </is>
      </c>
      <c r="D117" s="78" t="inlineStr">
        <is>
          <t>H</t>
        </is>
      </c>
      <c r="E117" s="21">
        <f>L117*FATOR</f>
        <v/>
      </c>
      <c r="F117" s="22" t="n">
        <v>21.07</v>
      </c>
      <c r="G117" s="22">
        <f>ROUND(E117*F117, 2)</f>
        <v/>
      </c>
      <c r="L117" t="n">
        <v>0.15</v>
      </c>
      <c r="M117" t="n">
        <v>21.07</v>
      </c>
      <c r="N117">
        <f>(M117-F117)</f>
        <v/>
      </c>
    </row>
    <row r="118" ht="15" customHeight="1">
      <c r="A118" s="2" t="n"/>
      <c r="B118" s="2" t="n"/>
      <c r="C118" s="2" t="n"/>
      <c r="D118" s="2" t="n"/>
      <c r="E118" s="74" t="inlineStr">
        <is>
          <t>TOTAL Mão de Obra:</t>
        </is>
      </c>
      <c r="F118" s="91" t="n"/>
      <c r="G118" s="23">
        <f>SUM(G116:G117)</f>
        <v/>
      </c>
    </row>
    <row r="119" ht="15" customHeight="1">
      <c r="A119" s="2" t="n"/>
      <c r="B119" s="2" t="n"/>
      <c r="C119" s="2" t="n"/>
      <c r="D119" s="2" t="n"/>
      <c r="E119" s="75" t="inlineStr">
        <is>
          <t>VALOR:</t>
        </is>
      </c>
      <c r="F119" s="91" t="n"/>
      <c r="G119" s="5">
        <f>SUM(G114,G118)</f>
        <v/>
      </c>
    </row>
    <row r="120" ht="15" customHeight="1">
      <c r="A120" s="2" t="n"/>
      <c r="B120" s="2" t="n"/>
      <c r="C120" s="2" t="n"/>
      <c r="D120" s="2" t="n"/>
      <c r="E120" s="75" t="inlineStr">
        <is>
          <t>VALOR BDI (29.27%):</t>
        </is>
      </c>
      <c r="F120" s="91" t="n"/>
      <c r="G120" s="5">
        <f>ROUNDDOWN(G119*BDI,2)</f>
        <v/>
      </c>
    </row>
    <row r="121" ht="15" customHeight="1">
      <c r="A121" s="2" t="n"/>
      <c r="B121" s="2" t="n"/>
      <c r="C121" s="2" t="n"/>
      <c r="D121" s="2" t="n"/>
      <c r="E121" s="75" t="inlineStr">
        <is>
          <t>VALOR COM BDI:</t>
        </is>
      </c>
      <c r="F121" s="91" t="n"/>
      <c r="G121" s="5">
        <f>G120 + G119</f>
        <v/>
      </c>
    </row>
    <row r="122" ht="9.949999999999999" customHeight="1">
      <c r="A122" s="2" t="n"/>
      <c r="B122" s="2" t="n"/>
      <c r="C122" s="71" t="n"/>
      <c r="E122" s="2" t="n"/>
      <c r="F122" s="2" t="n"/>
      <c r="G122" s="2" t="n"/>
    </row>
    <row r="123" ht="20.1" customHeight="1">
      <c r="A123" s="72" t="inlineStr">
        <is>
          <t>1.5.2. 01.08.20 TUBO PVC AGUA SOLDA E CONEXOES D=20MM (1/2") (M)</t>
        </is>
      </c>
      <c r="B123" s="90" t="n"/>
      <c r="C123" s="90" t="n"/>
      <c r="D123" s="90" t="n"/>
      <c r="E123" s="90" t="n"/>
      <c r="F123" s="90" t="n"/>
      <c r="G123" s="91" t="n"/>
    </row>
    <row r="124" ht="15" customHeight="1">
      <c r="A124" s="73" t="inlineStr">
        <is>
          <t>Material</t>
        </is>
      </c>
      <c r="B124" s="91" t="n"/>
      <c r="C124" s="64" t="inlineStr">
        <is>
          <t>FONTE</t>
        </is>
      </c>
      <c r="D124" s="64" t="inlineStr">
        <is>
          <t>UNID</t>
        </is>
      </c>
      <c r="E124" s="64" t="inlineStr">
        <is>
          <t>COEFICIENTE</t>
        </is>
      </c>
      <c r="F124" s="64" t="inlineStr">
        <is>
          <t>PREÇO UNITÁRIO</t>
        </is>
      </c>
      <c r="G124" s="64" t="inlineStr">
        <is>
          <t>TOTAL</t>
        </is>
      </c>
    </row>
    <row r="125" ht="15" customHeight="1">
      <c r="A125" s="78" t="inlineStr">
        <is>
          <t>73.80.20</t>
        </is>
      </c>
      <c r="B125" s="77" t="inlineStr">
        <is>
          <t>ADESIVO PARA TUBOS DE PVC</t>
        </is>
      </c>
      <c r="C125" s="78" t="inlineStr">
        <is>
          <t>SUDECAP</t>
        </is>
      </c>
      <c r="D125" s="78" t="inlineStr">
        <is>
          <t>KG</t>
        </is>
      </c>
      <c r="E125" s="21" t="n">
        <v>0.00044</v>
      </c>
      <c r="F125" s="22">
        <f>ROUND(M125*FATOR, 2)</f>
        <v/>
      </c>
      <c r="G125" s="22">
        <f>ROUND(E125*F125, 2)</f>
        <v/>
      </c>
      <c r="L125" t="n">
        <v>0.00044</v>
      </c>
      <c r="M125" t="n">
        <v>63.34</v>
      </c>
      <c r="N125">
        <f>(M125-F125)</f>
        <v/>
      </c>
    </row>
    <row r="126" ht="21" customHeight="1">
      <c r="A126" s="78" t="inlineStr">
        <is>
          <t>73.02.01</t>
        </is>
      </c>
      <c r="B126" s="77" t="inlineStr">
        <is>
          <t>TUBO PVC SOLDÁVEL MARROM D=  20MM (1/2") CONF. NBR 5648</t>
        </is>
      </c>
      <c r="C126" s="78" t="inlineStr">
        <is>
          <t>SUDECAP</t>
        </is>
      </c>
      <c r="D126" s="78" t="inlineStr">
        <is>
          <t>M</t>
        </is>
      </c>
      <c r="E126" s="21" t="n">
        <v>1.1</v>
      </c>
      <c r="F126" s="22">
        <f>ROUND(M126*FATOR, 2)</f>
        <v/>
      </c>
      <c r="G126" s="22">
        <f>ROUND(E126*F126, 2)</f>
        <v/>
      </c>
      <c r="L126" t="n">
        <v>1.1</v>
      </c>
      <c r="M126" t="n">
        <v>3.82</v>
      </c>
      <c r="N126">
        <f>(M126-F126)</f>
        <v/>
      </c>
    </row>
    <row r="127" ht="15" customHeight="1">
      <c r="A127" s="2" t="n"/>
      <c r="B127" s="2" t="n"/>
      <c r="C127" s="2" t="n"/>
      <c r="D127" s="2" t="n"/>
      <c r="E127" s="74" t="inlineStr">
        <is>
          <t>TOTAL Material:</t>
        </is>
      </c>
      <c r="F127" s="91" t="n"/>
      <c r="G127" s="23">
        <f>SUM(G125:G126)</f>
        <v/>
      </c>
    </row>
    <row r="128" ht="15" customHeight="1">
      <c r="A128" s="73" t="inlineStr">
        <is>
          <t>Mão de Obra</t>
        </is>
      </c>
      <c r="B128" s="91" t="n"/>
      <c r="C128" s="64" t="inlineStr">
        <is>
          <t>FONTE</t>
        </is>
      </c>
      <c r="D128" s="64" t="inlineStr">
        <is>
          <t>UNID</t>
        </is>
      </c>
      <c r="E128" s="64" t="inlineStr">
        <is>
          <t>COEFICIENTE</t>
        </is>
      </c>
      <c r="F128" s="64" t="inlineStr">
        <is>
          <t>PREÇO UNITÁRIO</t>
        </is>
      </c>
      <c r="G128" s="64" t="inlineStr">
        <is>
          <t>TOTAL</t>
        </is>
      </c>
    </row>
    <row r="129" ht="15" customHeight="1">
      <c r="A129" s="78" t="inlineStr">
        <is>
          <t>55.10.10</t>
        </is>
      </c>
      <c r="B129" s="77" t="inlineStr">
        <is>
          <t>AUXILIAR BOMBEIRO/ELETRICISTA</t>
        </is>
      </c>
      <c r="C129" s="78" t="inlineStr">
        <is>
          <t>SUDECAP</t>
        </is>
      </c>
      <c r="D129" s="78" t="inlineStr">
        <is>
          <t>H</t>
        </is>
      </c>
      <c r="E129" s="21">
        <f>L129*FATOR</f>
        <v/>
      </c>
      <c r="F129" s="22" t="n">
        <v>14.9</v>
      </c>
      <c r="G129" s="22">
        <f>ROUND(E129*F129, 2)</f>
        <v/>
      </c>
      <c r="L129" t="n">
        <v>0.08</v>
      </c>
      <c r="M129" t="n">
        <v>14.9</v>
      </c>
      <c r="N129">
        <f>(M129-F129)</f>
        <v/>
      </c>
    </row>
    <row r="130" ht="15" customHeight="1">
      <c r="A130" s="78" t="inlineStr">
        <is>
          <t>55.10.39</t>
        </is>
      </c>
      <c r="B130" s="77" t="inlineStr">
        <is>
          <t>BOMBEIRO</t>
        </is>
      </c>
      <c r="C130" s="78" t="inlineStr">
        <is>
          <t>SUDECAP</t>
        </is>
      </c>
      <c r="D130" s="78" t="inlineStr">
        <is>
          <t>H</t>
        </is>
      </c>
      <c r="E130" s="21">
        <f>L130*FATOR</f>
        <v/>
      </c>
      <c r="F130" s="22" t="n">
        <v>21.07</v>
      </c>
      <c r="G130" s="22">
        <f>ROUND(E130*F130, 2)</f>
        <v/>
      </c>
      <c r="L130" t="n">
        <v>0.08</v>
      </c>
      <c r="M130" t="n">
        <v>21.07</v>
      </c>
      <c r="N130">
        <f>(M130-F130)</f>
        <v/>
      </c>
    </row>
    <row r="131" ht="15" customHeight="1">
      <c r="A131" s="2" t="n"/>
      <c r="B131" s="2" t="n"/>
      <c r="C131" s="2" t="n"/>
      <c r="D131" s="2" t="n"/>
      <c r="E131" s="74" t="inlineStr">
        <is>
          <t>TOTAL Mão de Obra:</t>
        </is>
      </c>
      <c r="F131" s="91" t="n"/>
      <c r="G131" s="23">
        <f>SUM(G129:G130)</f>
        <v/>
      </c>
    </row>
    <row r="132" ht="15" customHeight="1">
      <c r="A132" s="2" t="n"/>
      <c r="B132" s="2" t="n"/>
      <c r="C132" s="2" t="n"/>
      <c r="D132" s="2" t="n"/>
      <c r="E132" s="75" t="inlineStr">
        <is>
          <t>VALOR:</t>
        </is>
      </c>
      <c r="F132" s="91" t="n"/>
      <c r="G132" s="5">
        <f>SUM(G127,G131)</f>
        <v/>
      </c>
    </row>
    <row r="133" ht="15" customHeight="1">
      <c r="A133" s="2" t="n"/>
      <c r="B133" s="2" t="n"/>
      <c r="C133" s="2" t="n"/>
      <c r="D133" s="2" t="n"/>
      <c r="E133" s="75" t="inlineStr">
        <is>
          <t>VALOR BDI (29.27%):</t>
        </is>
      </c>
      <c r="F133" s="91" t="n"/>
      <c r="G133" s="5">
        <f>ROUNDDOWN(G132*BDI,2)</f>
        <v/>
      </c>
    </row>
    <row r="134" ht="15" customHeight="1">
      <c r="A134" s="2" t="n"/>
      <c r="B134" s="2" t="n"/>
      <c r="C134" s="2" t="n"/>
      <c r="D134" s="2" t="n"/>
      <c r="E134" s="75" t="inlineStr">
        <is>
          <t>VALOR COM BDI:</t>
        </is>
      </c>
      <c r="F134" s="91" t="n"/>
      <c r="G134" s="5">
        <f>G133 + G132</f>
        <v/>
      </c>
    </row>
    <row r="135" ht="9.949999999999999" customHeight="1">
      <c r="A135" s="2" t="n"/>
      <c r="B135" s="2" t="n"/>
      <c r="C135" s="71" t="n"/>
      <c r="E135" s="2" t="n"/>
      <c r="F135" s="2" t="n"/>
      <c r="G135" s="2" t="n"/>
    </row>
    <row r="136" ht="20.1" customHeight="1">
      <c r="A136" s="72" t="inlineStr">
        <is>
          <t>1.6.1. 01.09.01 MOBILIZACAO DE CONTAINER (UN)</t>
        </is>
      </c>
      <c r="B136" s="90" t="n"/>
      <c r="C136" s="90" t="n"/>
      <c r="D136" s="90" t="n"/>
      <c r="E136" s="90" t="n"/>
      <c r="F136" s="90" t="n"/>
      <c r="G136" s="91" t="n"/>
    </row>
    <row r="137" ht="15" customHeight="1">
      <c r="A137" s="73" t="inlineStr">
        <is>
          <t>Material</t>
        </is>
      </c>
      <c r="B137" s="91" t="n"/>
      <c r="C137" s="64" t="inlineStr">
        <is>
          <t>FONTE</t>
        </is>
      </c>
      <c r="D137" s="64" t="inlineStr">
        <is>
          <t>UNID</t>
        </is>
      </c>
      <c r="E137" s="64" t="inlineStr">
        <is>
          <t>COEFICIENTE</t>
        </is>
      </c>
      <c r="F137" s="64" t="inlineStr">
        <is>
          <t>PREÇO UNITÁRIO</t>
        </is>
      </c>
      <c r="G137" s="64" t="inlineStr">
        <is>
          <t>TOTAL</t>
        </is>
      </c>
    </row>
    <row r="138" ht="15" customHeight="1">
      <c r="A138" s="78" t="inlineStr">
        <is>
          <t>89.50.20</t>
        </is>
      </c>
      <c r="B138" s="77" t="inlineStr">
        <is>
          <t>MOBILIZAÇAO DE CONTAINER</t>
        </is>
      </c>
      <c r="C138" s="78" t="inlineStr">
        <is>
          <t>SUDECAP</t>
        </is>
      </c>
      <c r="D138" s="78" t="inlineStr">
        <is>
          <t>UN</t>
        </is>
      </c>
      <c r="E138" s="21" t="n">
        <v>1</v>
      </c>
      <c r="F138" s="22">
        <f>ROUND(M138*FATOR, 2)</f>
        <v/>
      </c>
      <c r="G138" s="22">
        <f>ROUND(E138*F138, 2)</f>
        <v/>
      </c>
      <c r="L138" t="n">
        <v>1</v>
      </c>
      <c r="M138" t="n">
        <v>1200</v>
      </c>
      <c r="N138">
        <f>(M138-F138)</f>
        <v/>
      </c>
    </row>
    <row r="139" ht="15" customHeight="1">
      <c r="A139" s="2" t="n"/>
      <c r="B139" s="2" t="n"/>
      <c r="C139" s="2" t="n"/>
      <c r="D139" s="2" t="n"/>
      <c r="E139" s="74" t="inlineStr">
        <is>
          <t>TOTAL Material:</t>
        </is>
      </c>
      <c r="F139" s="91" t="n"/>
      <c r="G139" s="23">
        <f>SUM(G138:G138)</f>
        <v/>
      </c>
    </row>
    <row r="140" ht="15" customHeight="1">
      <c r="A140" s="2" t="n"/>
      <c r="B140" s="2" t="n"/>
      <c r="C140" s="2" t="n"/>
      <c r="D140" s="2" t="n"/>
      <c r="E140" s="75" t="inlineStr">
        <is>
          <t>VALOR:</t>
        </is>
      </c>
      <c r="F140" s="91" t="n"/>
      <c r="G140" s="5">
        <f>SUM(G139)</f>
        <v/>
      </c>
    </row>
    <row r="141" ht="15" customHeight="1">
      <c r="A141" s="2" t="n"/>
      <c r="B141" s="2" t="n"/>
      <c r="C141" s="2" t="n"/>
      <c r="D141" s="2" t="n"/>
      <c r="E141" s="75" t="inlineStr">
        <is>
          <t>VALOR BDI (29.27%):</t>
        </is>
      </c>
      <c r="F141" s="91" t="n"/>
      <c r="G141" s="5">
        <f>ROUNDDOWN(G140*BDI,2)</f>
        <v/>
      </c>
    </row>
    <row r="142" ht="15" customHeight="1">
      <c r="A142" s="2" t="n"/>
      <c r="B142" s="2" t="n"/>
      <c r="C142" s="2" t="n"/>
      <c r="D142" s="2" t="n"/>
      <c r="E142" s="75" t="inlineStr">
        <is>
          <t>VALOR COM BDI:</t>
        </is>
      </c>
      <c r="F142" s="91" t="n"/>
      <c r="G142" s="5">
        <f>G141 + G140</f>
        <v/>
      </c>
    </row>
    <row r="143" ht="9.949999999999999" customHeight="1">
      <c r="A143" s="2" t="n"/>
      <c r="B143" s="2" t="n"/>
      <c r="C143" s="71" t="n"/>
      <c r="E143" s="2" t="n"/>
      <c r="F143" s="2" t="n"/>
      <c r="G143" s="2" t="n"/>
    </row>
    <row r="144" ht="20.1" customHeight="1">
      <c r="A144" s="72" t="inlineStr">
        <is>
          <t>1.6.2. 01.09.03 ESCRITORIO COM AR CONDICIONADO E SANITARIO (MES)</t>
        </is>
      </c>
      <c r="B144" s="90" t="n"/>
      <c r="C144" s="90" t="n"/>
      <c r="D144" s="90" t="n"/>
      <c r="E144" s="90" t="n"/>
      <c r="F144" s="90" t="n"/>
      <c r="G144" s="91" t="n"/>
    </row>
    <row r="145" ht="15" customHeight="1">
      <c r="A145" s="73" t="inlineStr">
        <is>
          <t>Material</t>
        </is>
      </c>
      <c r="B145" s="91" t="n"/>
      <c r="C145" s="64" t="inlineStr">
        <is>
          <t>FONTE</t>
        </is>
      </c>
      <c r="D145" s="64" t="inlineStr">
        <is>
          <t>UNID</t>
        </is>
      </c>
      <c r="E145" s="64" t="inlineStr">
        <is>
          <t>COEFICIENTE</t>
        </is>
      </c>
      <c r="F145" s="64" t="inlineStr">
        <is>
          <t>PREÇO UNITÁRIO</t>
        </is>
      </c>
      <c r="G145" s="64" t="inlineStr">
        <is>
          <t>TOTAL</t>
        </is>
      </c>
    </row>
    <row r="146" ht="15" customHeight="1">
      <c r="A146" s="78" t="inlineStr">
        <is>
          <t>89.50.50</t>
        </is>
      </c>
      <c r="B146" s="77" t="inlineStr">
        <is>
          <t>AR CONDICIONADO PARA CONTAINER</t>
        </is>
      </c>
      <c r="C146" s="78" t="inlineStr">
        <is>
          <t>SUDECAP</t>
        </is>
      </c>
      <c r="D146" s="78" t="inlineStr">
        <is>
          <t>MES</t>
        </is>
      </c>
      <c r="E146" s="21" t="n">
        <v>1</v>
      </c>
      <c r="F146" s="22">
        <f>ROUND(M146*FATOR, 2)</f>
        <v/>
      </c>
      <c r="G146" s="22">
        <f>ROUND(E146*F146, 2)</f>
        <v/>
      </c>
      <c r="L146" t="n">
        <v>1</v>
      </c>
      <c r="M146" t="n">
        <v>250</v>
      </c>
      <c r="N146">
        <f>(M146-F146)</f>
        <v/>
      </c>
    </row>
    <row r="147" ht="21" customHeight="1">
      <c r="A147" s="78" t="inlineStr">
        <is>
          <t>89.50.03</t>
        </is>
      </c>
      <c r="B147" s="77" t="inlineStr">
        <is>
          <t>CONTAINER 6,0X2,30X2,82M E SANITÁRIO C/ ISOLAMENTO TÉRMICO</t>
        </is>
      </c>
      <c r="C147" s="78" t="inlineStr">
        <is>
          <t>SUDECAP</t>
        </is>
      </c>
      <c r="D147" s="78" t="inlineStr">
        <is>
          <t>MES</t>
        </is>
      </c>
      <c r="E147" s="21" t="n">
        <v>1</v>
      </c>
      <c r="F147" s="22">
        <f>ROUND(M147*FATOR, 2)</f>
        <v/>
      </c>
      <c r="G147" s="22">
        <f>ROUND(E147*F147, 2)</f>
        <v/>
      </c>
      <c r="L147" t="n">
        <v>1</v>
      </c>
      <c r="M147" t="n">
        <v>790</v>
      </c>
      <c r="N147">
        <f>(M147-F147)</f>
        <v/>
      </c>
    </row>
    <row r="148" ht="15" customHeight="1">
      <c r="A148" s="2" t="n"/>
      <c r="B148" s="2" t="n"/>
      <c r="C148" s="2" t="n"/>
      <c r="D148" s="2" t="n"/>
      <c r="E148" s="74" t="inlineStr">
        <is>
          <t>TOTAL Material:</t>
        </is>
      </c>
      <c r="F148" s="91" t="n"/>
      <c r="G148" s="23">
        <f>SUM(G146:G147)</f>
        <v/>
      </c>
    </row>
    <row r="149" ht="15" customHeight="1">
      <c r="A149" s="2" t="n"/>
      <c r="B149" s="2" t="n"/>
      <c r="C149" s="2" t="n"/>
      <c r="D149" s="2" t="n"/>
      <c r="E149" s="75" t="inlineStr">
        <is>
          <t>VALOR:</t>
        </is>
      </c>
      <c r="F149" s="91" t="n"/>
      <c r="G149" s="5">
        <f>SUM(G148)</f>
        <v/>
      </c>
    </row>
    <row r="150" ht="15" customHeight="1">
      <c r="A150" s="2" t="n"/>
      <c r="B150" s="2" t="n"/>
      <c r="C150" s="2" t="n"/>
      <c r="D150" s="2" t="n"/>
      <c r="E150" s="75" t="inlineStr">
        <is>
          <t>VALOR BDI (29.27%):</t>
        </is>
      </c>
      <c r="F150" s="91" t="n"/>
      <c r="G150" s="5">
        <f>ROUNDDOWN(G149*BDI,2)</f>
        <v/>
      </c>
    </row>
    <row r="151" ht="15" customHeight="1">
      <c r="A151" s="2" t="n"/>
      <c r="B151" s="2" t="n"/>
      <c r="C151" s="2" t="n"/>
      <c r="D151" s="2" t="n"/>
      <c r="E151" s="75" t="inlineStr">
        <is>
          <t>VALOR COM BDI:</t>
        </is>
      </c>
      <c r="F151" s="91" t="n"/>
      <c r="G151" s="5">
        <f>G150 + G149</f>
        <v/>
      </c>
    </row>
    <row r="152" ht="9.949999999999999" customHeight="1">
      <c r="A152" s="2" t="n"/>
      <c r="B152" s="2" t="n"/>
      <c r="C152" s="71" t="n"/>
      <c r="E152" s="2" t="n"/>
      <c r="F152" s="2" t="n"/>
      <c r="G152" s="2" t="n"/>
    </row>
    <row r="153" ht="20.1" customHeight="1">
      <c r="A153" s="72" t="inlineStr">
        <is>
          <t>1.6.3. 01.09.07 VESTIARIO 4 CHUV. 3 SANIT. 1LAVAT. 1 MICT. (MES)</t>
        </is>
      </c>
      <c r="B153" s="90" t="n"/>
      <c r="C153" s="90" t="n"/>
      <c r="D153" s="90" t="n"/>
      <c r="E153" s="90" t="n"/>
      <c r="F153" s="90" t="n"/>
      <c r="G153" s="91" t="n"/>
    </row>
    <row r="154" ht="15" customHeight="1">
      <c r="A154" s="73" t="inlineStr">
        <is>
          <t>Material</t>
        </is>
      </c>
      <c r="B154" s="91" t="n"/>
      <c r="C154" s="64" t="inlineStr">
        <is>
          <t>FONTE</t>
        </is>
      </c>
      <c r="D154" s="64" t="inlineStr">
        <is>
          <t>UNID</t>
        </is>
      </c>
      <c r="E154" s="64" t="inlineStr">
        <is>
          <t>COEFICIENTE</t>
        </is>
      </c>
      <c r="F154" s="64" t="inlineStr">
        <is>
          <t>PREÇO UNITÁRIO</t>
        </is>
      </c>
      <c r="G154" s="64" t="inlineStr">
        <is>
          <t>TOTAL</t>
        </is>
      </c>
    </row>
    <row r="155" ht="15" customHeight="1">
      <c r="A155" s="78" t="inlineStr">
        <is>
          <t>89.50.06</t>
        </is>
      </c>
      <c r="B155" s="77" t="inlineStr">
        <is>
          <t>CONT.6,0X2,30X2,82 VEST. 4CHUV.3SANIT.1LAVAT.1MICT</t>
        </is>
      </c>
      <c r="C155" s="78" t="inlineStr">
        <is>
          <t>SUDECAP</t>
        </is>
      </c>
      <c r="D155" s="78" t="inlineStr">
        <is>
          <t>MES</t>
        </is>
      </c>
      <c r="E155" s="21" t="n">
        <v>1</v>
      </c>
      <c r="F155" s="22">
        <f>ROUND(M155*FATOR, 2)</f>
        <v/>
      </c>
      <c r="G155" s="22">
        <f>ROUND(E155*F155, 2)</f>
        <v/>
      </c>
      <c r="L155" t="n">
        <v>1</v>
      </c>
      <c r="M155" t="n">
        <v>1700</v>
      </c>
      <c r="N155">
        <f>(M155-F155)</f>
        <v/>
      </c>
    </row>
    <row r="156" ht="15" customHeight="1">
      <c r="A156" s="2" t="n"/>
      <c r="B156" s="2" t="n"/>
      <c r="C156" s="2" t="n"/>
      <c r="D156" s="2" t="n"/>
      <c r="E156" s="74" t="inlineStr">
        <is>
          <t>TOTAL Material:</t>
        </is>
      </c>
      <c r="F156" s="91" t="n"/>
      <c r="G156" s="23">
        <f>SUM(G155:G155)</f>
        <v/>
      </c>
    </row>
    <row r="157" ht="15" customHeight="1">
      <c r="A157" s="2" t="n"/>
      <c r="B157" s="2" t="n"/>
      <c r="C157" s="2" t="n"/>
      <c r="D157" s="2" t="n"/>
      <c r="E157" s="75" t="inlineStr">
        <is>
          <t>VALOR:</t>
        </is>
      </c>
      <c r="F157" s="91" t="n"/>
      <c r="G157" s="5">
        <f>SUM(G156)</f>
        <v/>
      </c>
    </row>
    <row r="158" ht="15" customHeight="1">
      <c r="A158" s="2" t="n"/>
      <c r="B158" s="2" t="n"/>
      <c r="C158" s="2" t="n"/>
      <c r="D158" s="2" t="n"/>
      <c r="E158" s="75" t="inlineStr">
        <is>
          <t>VALOR BDI (29.27%):</t>
        </is>
      </c>
      <c r="F158" s="91" t="n"/>
      <c r="G158" s="5">
        <f>ROUNDDOWN(G157*BDI,2)</f>
        <v/>
      </c>
    </row>
    <row r="159" ht="15" customHeight="1">
      <c r="A159" s="2" t="n"/>
      <c r="B159" s="2" t="n"/>
      <c r="C159" s="2" t="n"/>
      <c r="D159" s="2" t="n"/>
      <c r="E159" s="75" t="inlineStr">
        <is>
          <t>VALOR COM BDI:</t>
        </is>
      </c>
      <c r="F159" s="91" t="n"/>
      <c r="G159" s="5">
        <f>G158 + G157</f>
        <v/>
      </c>
    </row>
    <row r="160" ht="9.949999999999999" customHeight="1">
      <c r="A160" s="2" t="n"/>
      <c r="B160" s="2" t="n"/>
      <c r="C160" s="71" t="n"/>
      <c r="E160" s="2" t="n"/>
      <c r="F160" s="2" t="n"/>
      <c r="G160" s="2" t="n"/>
    </row>
    <row r="161" ht="20.1" customHeight="1">
      <c r="A161" s="72" t="inlineStr">
        <is>
          <t>1.6.4. 01.09.09 REFEITORIO (MES)</t>
        </is>
      </c>
      <c r="B161" s="90" t="n"/>
      <c r="C161" s="90" t="n"/>
      <c r="D161" s="90" t="n"/>
      <c r="E161" s="90" t="n"/>
      <c r="F161" s="90" t="n"/>
      <c r="G161" s="91" t="n"/>
    </row>
    <row r="162" ht="15" customHeight="1">
      <c r="A162" s="73" t="inlineStr">
        <is>
          <t>Material</t>
        </is>
      </c>
      <c r="B162" s="91" t="n"/>
      <c r="C162" s="64" t="inlineStr">
        <is>
          <t>FONTE</t>
        </is>
      </c>
      <c r="D162" s="64" t="inlineStr">
        <is>
          <t>UNID</t>
        </is>
      </c>
      <c r="E162" s="64" t="inlineStr">
        <is>
          <t>COEFICIENTE</t>
        </is>
      </c>
      <c r="F162" s="64" t="inlineStr">
        <is>
          <t>PREÇO UNITÁRIO</t>
        </is>
      </c>
      <c r="G162" s="64" t="inlineStr">
        <is>
          <t>TOTAL</t>
        </is>
      </c>
    </row>
    <row r="163" ht="15" customHeight="1">
      <c r="A163" s="78" t="inlineStr">
        <is>
          <t>89.50.07</t>
        </is>
      </c>
      <c r="B163" s="77" t="inlineStr">
        <is>
          <t>CONTAINER 6,0X2,30X2,82 CM COM ISOLAMENTO TERMICO</t>
        </is>
      </c>
      <c r="C163" s="78" t="inlineStr">
        <is>
          <t>SUDECAP</t>
        </is>
      </c>
      <c r="D163" s="78" t="inlineStr">
        <is>
          <t>MES</t>
        </is>
      </c>
      <c r="E163" s="21" t="n">
        <v>1</v>
      </c>
      <c r="F163" s="22">
        <f>ROUND(M163*FATOR, 2)</f>
        <v/>
      </c>
      <c r="G163" s="22">
        <f>ROUND(E163*F163, 2)</f>
        <v/>
      </c>
      <c r="L163" t="n">
        <v>1</v>
      </c>
      <c r="M163" t="n">
        <v>650</v>
      </c>
      <c r="N163">
        <f>(M163-F163)</f>
        <v/>
      </c>
    </row>
    <row r="164" ht="15" customHeight="1">
      <c r="A164" s="2" t="n"/>
      <c r="B164" s="2" t="n"/>
      <c r="C164" s="2" t="n"/>
      <c r="D164" s="2" t="n"/>
      <c r="E164" s="74" t="inlineStr">
        <is>
          <t>TOTAL Material:</t>
        </is>
      </c>
      <c r="F164" s="91" t="n"/>
      <c r="G164" s="23">
        <f>SUM(G163:G163)</f>
        <v/>
      </c>
    </row>
    <row r="165" ht="15" customHeight="1">
      <c r="A165" s="2" t="n"/>
      <c r="B165" s="2" t="n"/>
      <c r="C165" s="2" t="n"/>
      <c r="D165" s="2" t="n"/>
      <c r="E165" s="75" t="inlineStr">
        <is>
          <t>VALOR:</t>
        </is>
      </c>
      <c r="F165" s="91" t="n"/>
      <c r="G165" s="5">
        <f>SUM(G164)</f>
        <v/>
      </c>
    </row>
    <row r="166" ht="15" customHeight="1">
      <c r="A166" s="2" t="n"/>
      <c r="B166" s="2" t="n"/>
      <c r="C166" s="2" t="n"/>
      <c r="D166" s="2" t="n"/>
      <c r="E166" s="75" t="inlineStr">
        <is>
          <t>VALOR BDI (29.27%):</t>
        </is>
      </c>
      <c r="F166" s="91" t="n"/>
      <c r="G166" s="5">
        <f>ROUNDDOWN(G165*BDI,2)</f>
        <v/>
      </c>
    </row>
    <row r="167" ht="15" customHeight="1">
      <c r="A167" s="2" t="n"/>
      <c r="B167" s="2" t="n"/>
      <c r="C167" s="2" t="n"/>
      <c r="D167" s="2" t="n"/>
      <c r="E167" s="75" t="inlineStr">
        <is>
          <t>VALOR COM BDI:</t>
        </is>
      </c>
      <c r="F167" s="91" t="n"/>
      <c r="G167" s="5">
        <f>G166 + G165</f>
        <v/>
      </c>
    </row>
    <row r="168" ht="9.949999999999999" customHeight="1">
      <c r="A168" s="2" t="n"/>
      <c r="B168" s="2" t="n"/>
      <c r="C168" s="71" t="n"/>
      <c r="E168" s="2" t="n"/>
      <c r="F168" s="2" t="n"/>
      <c r="G168" s="2" t="n"/>
    </row>
    <row r="169" ht="20.1" customHeight="1">
      <c r="A169" s="72" t="inlineStr">
        <is>
          <t>1.6.5. 01.09.10 DEPOSITO E FERRAMENTARIA COM LAVATORIO (MES)</t>
        </is>
      </c>
      <c r="B169" s="90" t="n"/>
      <c r="C169" s="90" t="n"/>
      <c r="D169" s="90" t="n"/>
      <c r="E169" s="90" t="n"/>
      <c r="F169" s="90" t="n"/>
      <c r="G169" s="91" t="n"/>
    </row>
    <row r="170" ht="15" customHeight="1">
      <c r="A170" s="73" t="inlineStr">
        <is>
          <t>Material</t>
        </is>
      </c>
      <c r="B170" s="91" t="n"/>
      <c r="C170" s="64" t="inlineStr">
        <is>
          <t>FONTE</t>
        </is>
      </c>
      <c r="D170" s="64" t="inlineStr">
        <is>
          <t>UNID</t>
        </is>
      </c>
      <c r="E170" s="64" t="inlineStr">
        <is>
          <t>COEFICIENTE</t>
        </is>
      </c>
      <c r="F170" s="64" t="inlineStr">
        <is>
          <t>PREÇO UNITÁRIO</t>
        </is>
      </c>
      <c r="G170" s="64" t="inlineStr">
        <is>
          <t>TOTAL</t>
        </is>
      </c>
    </row>
    <row r="171" ht="15" customHeight="1">
      <c r="A171" s="78" t="inlineStr">
        <is>
          <t>89.50.08</t>
        </is>
      </c>
      <c r="B171" s="77" t="inlineStr">
        <is>
          <t>CONTAINER 6,0X2,30X2,82M COM LAVATORIO</t>
        </is>
      </c>
      <c r="C171" s="78" t="inlineStr">
        <is>
          <t>SUDECAP</t>
        </is>
      </c>
      <c r="D171" s="78" t="inlineStr">
        <is>
          <t>MES</t>
        </is>
      </c>
      <c r="E171" s="21" t="n">
        <v>1</v>
      </c>
      <c r="F171" s="22">
        <f>ROUND(M171*FATOR, 2)</f>
        <v/>
      </c>
      <c r="G171" s="22">
        <f>ROUND(E171*F171, 2)</f>
        <v/>
      </c>
      <c r="L171" t="n">
        <v>1</v>
      </c>
      <c r="M171" t="n">
        <v>1400</v>
      </c>
      <c r="N171">
        <f>(M171-F171)</f>
        <v/>
      </c>
    </row>
    <row r="172" ht="15" customHeight="1">
      <c r="A172" s="2" t="n"/>
      <c r="B172" s="2" t="n"/>
      <c r="C172" s="2" t="n"/>
      <c r="D172" s="2" t="n"/>
      <c r="E172" s="74" t="inlineStr">
        <is>
          <t>TOTAL Material:</t>
        </is>
      </c>
      <c r="F172" s="91" t="n"/>
      <c r="G172" s="23">
        <f>SUM(G171:G171)</f>
        <v/>
      </c>
    </row>
    <row r="173" ht="15" customHeight="1">
      <c r="A173" s="2" t="n"/>
      <c r="B173" s="2" t="n"/>
      <c r="C173" s="2" t="n"/>
      <c r="D173" s="2" t="n"/>
      <c r="E173" s="75" t="inlineStr">
        <is>
          <t>VALOR:</t>
        </is>
      </c>
      <c r="F173" s="91" t="n"/>
      <c r="G173" s="5">
        <f>SUM(G172)</f>
        <v/>
      </c>
    </row>
    <row r="174" ht="15" customHeight="1">
      <c r="A174" s="2" t="n"/>
      <c r="B174" s="2" t="n"/>
      <c r="C174" s="2" t="n"/>
      <c r="D174" s="2" t="n"/>
      <c r="E174" s="75" t="inlineStr">
        <is>
          <t>VALOR BDI (29.27%):</t>
        </is>
      </c>
      <c r="F174" s="91" t="n"/>
      <c r="G174" s="5">
        <f>ROUNDDOWN(G173*BDI,2)</f>
        <v/>
      </c>
    </row>
    <row r="175" ht="15" customHeight="1">
      <c r="A175" s="2" t="n"/>
      <c r="B175" s="2" t="n"/>
      <c r="C175" s="2" t="n"/>
      <c r="D175" s="2" t="n"/>
      <c r="E175" s="75" t="inlineStr">
        <is>
          <t>VALOR COM BDI:</t>
        </is>
      </c>
      <c r="F175" s="91" t="n"/>
      <c r="G175" s="5">
        <f>G174 + G173</f>
        <v/>
      </c>
    </row>
    <row r="176" ht="9.949999999999999" customHeight="1">
      <c r="A176" s="2" t="n"/>
      <c r="B176" s="2" t="n"/>
      <c r="C176" s="71" t="n"/>
      <c r="E176" s="2" t="n"/>
      <c r="F176" s="2" t="n"/>
      <c r="G176" s="2" t="n"/>
    </row>
    <row r="177" ht="20.1" customHeight="1">
      <c r="A177" s="72" t="inlineStr">
        <is>
          <t>1.6.6. 01.09.11 DESMOBILIZAÇÃO DE CONTAINER (UN)</t>
        </is>
      </c>
      <c r="B177" s="90" t="n"/>
      <c r="C177" s="90" t="n"/>
      <c r="D177" s="90" t="n"/>
      <c r="E177" s="90" t="n"/>
      <c r="F177" s="90" t="n"/>
      <c r="G177" s="91" t="n"/>
    </row>
    <row r="178" ht="15" customHeight="1">
      <c r="A178" s="73" t="inlineStr">
        <is>
          <t>Material</t>
        </is>
      </c>
      <c r="B178" s="91" t="n"/>
      <c r="C178" s="64" t="inlineStr">
        <is>
          <t>FONTE</t>
        </is>
      </c>
      <c r="D178" s="64" t="inlineStr">
        <is>
          <t>UNID</t>
        </is>
      </c>
      <c r="E178" s="64" t="inlineStr">
        <is>
          <t>COEFICIENTE</t>
        </is>
      </c>
      <c r="F178" s="64" t="inlineStr">
        <is>
          <t>PREÇO UNITÁRIO</t>
        </is>
      </c>
      <c r="G178" s="64" t="inlineStr">
        <is>
          <t>TOTAL</t>
        </is>
      </c>
    </row>
    <row r="179" ht="15" customHeight="1">
      <c r="A179" s="78" t="inlineStr">
        <is>
          <t>89.50.21</t>
        </is>
      </c>
      <c r="B179" s="77" t="inlineStr">
        <is>
          <t>DESMOBILIZAÇÃO DE CONTAINER</t>
        </is>
      </c>
      <c r="C179" s="78" t="inlineStr">
        <is>
          <t>SUDECAP</t>
        </is>
      </c>
      <c r="D179" s="78" t="inlineStr">
        <is>
          <t>UN</t>
        </is>
      </c>
      <c r="E179" s="21" t="n">
        <v>1</v>
      </c>
      <c r="F179" s="22">
        <f>ROUND(M179*FATOR, 2)</f>
        <v/>
      </c>
      <c r="G179" s="22">
        <f>ROUND(E179*F179, 2)</f>
        <v/>
      </c>
      <c r="L179" t="n">
        <v>1</v>
      </c>
      <c r="M179" t="n">
        <v>1200</v>
      </c>
      <c r="N179">
        <f>(M179-F179)</f>
        <v/>
      </c>
    </row>
    <row r="180" ht="15" customHeight="1">
      <c r="A180" s="2" t="n"/>
      <c r="B180" s="2" t="n"/>
      <c r="C180" s="2" t="n"/>
      <c r="D180" s="2" t="n"/>
      <c r="E180" s="74" t="inlineStr">
        <is>
          <t>TOTAL Material:</t>
        </is>
      </c>
      <c r="F180" s="91" t="n"/>
      <c r="G180" s="23">
        <f>SUM(G179:G179)</f>
        <v/>
      </c>
    </row>
    <row r="181" ht="15" customHeight="1">
      <c r="A181" s="2" t="n"/>
      <c r="B181" s="2" t="n"/>
      <c r="C181" s="2" t="n"/>
      <c r="D181" s="2" t="n"/>
      <c r="E181" s="75" t="inlineStr">
        <is>
          <t>VALOR:</t>
        </is>
      </c>
      <c r="F181" s="91" t="n"/>
      <c r="G181" s="5">
        <f>SUM(G180)</f>
        <v/>
      </c>
    </row>
    <row r="182" ht="15" customHeight="1">
      <c r="A182" s="2" t="n"/>
      <c r="B182" s="2" t="n"/>
      <c r="C182" s="2" t="n"/>
      <c r="D182" s="2" t="n"/>
      <c r="E182" s="75" t="inlineStr">
        <is>
          <t>VALOR BDI (29.27%):</t>
        </is>
      </c>
      <c r="F182" s="91" t="n"/>
      <c r="G182" s="5">
        <f>ROUNDDOWN(G181*BDI,2)</f>
        <v/>
      </c>
    </row>
    <row r="183" ht="15" customHeight="1">
      <c r="A183" s="2" t="n"/>
      <c r="B183" s="2" t="n"/>
      <c r="C183" s="2" t="n"/>
      <c r="D183" s="2" t="n"/>
      <c r="E183" s="75" t="inlineStr">
        <is>
          <t>VALOR COM BDI:</t>
        </is>
      </c>
      <c r="F183" s="91" t="n"/>
      <c r="G183" s="5">
        <f>G182 + G181</f>
        <v/>
      </c>
    </row>
    <row r="184" ht="9.949999999999999" customHeight="1">
      <c r="A184" s="2" t="n"/>
      <c r="B184" s="2" t="n"/>
      <c r="C184" s="71" t="n"/>
      <c r="E184" s="2" t="n"/>
      <c r="F184" s="2" t="n"/>
      <c r="G184" s="2" t="n"/>
    </row>
    <row r="185" ht="20.1" customHeight="1">
      <c r="A185" s="72" t="inlineStr">
        <is>
          <t>1.6.7. 01.09.12 INSTALAÇÕES PARA CONTAINERS TIPO ESCRITORIO (UN)</t>
        </is>
      </c>
      <c r="B185" s="90" t="n"/>
      <c r="C185" s="90" t="n"/>
      <c r="D185" s="90" t="n"/>
      <c r="E185" s="90" t="n"/>
      <c r="F185" s="90" t="n"/>
      <c r="G185" s="91" t="n"/>
    </row>
    <row r="186" ht="15" customHeight="1">
      <c r="A186" s="73" t="inlineStr">
        <is>
          <t>Material</t>
        </is>
      </c>
      <c r="B186" s="91" t="n"/>
      <c r="C186" s="64" t="inlineStr">
        <is>
          <t>FONTE</t>
        </is>
      </c>
      <c r="D186" s="64" t="inlineStr">
        <is>
          <t>UNID</t>
        </is>
      </c>
      <c r="E186" s="64" t="inlineStr">
        <is>
          <t>COEFICIENTE</t>
        </is>
      </c>
      <c r="F186" s="64" t="inlineStr">
        <is>
          <t>PREÇO UNITÁRIO</t>
        </is>
      </c>
      <c r="G186" s="64" t="inlineStr">
        <is>
          <t>TOTAL</t>
        </is>
      </c>
    </row>
    <row r="187" ht="15" customHeight="1">
      <c r="A187" s="78" t="inlineStr">
        <is>
          <t>83.25.45</t>
        </is>
      </c>
      <c r="B187" s="77" t="inlineStr">
        <is>
          <t>ARMARIO DE AÇO COM 2 PORTAS 170X72X40CM</t>
        </is>
      </c>
      <c r="C187" s="78" t="inlineStr">
        <is>
          <t>SUDECAP</t>
        </is>
      </c>
      <c r="D187" s="78" t="inlineStr">
        <is>
          <t>UN</t>
        </is>
      </c>
      <c r="E187" s="21" t="n">
        <v>0.2</v>
      </c>
      <c r="F187" s="22">
        <f>ROUND(M187*FATOR, 2)</f>
        <v/>
      </c>
      <c r="G187" s="22">
        <f>ROUND(E187*F187, 2)</f>
        <v/>
      </c>
      <c r="L187" t="n">
        <v>0.2</v>
      </c>
      <c r="M187" t="n">
        <v>908.4400000000001</v>
      </c>
      <c r="N187">
        <f>(M187-F187)</f>
        <v/>
      </c>
    </row>
    <row r="188" ht="15" customHeight="1">
      <c r="A188" s="78" t="inlineStr">
        <is>
          <t>83.25.40</t>
        </is>
      </c>
      <c r="B188" s="77" t="inlineStr">
        <is>
          <t>ARQUIVO DE ACO 3 GAVETAS, MODELO OFICIO</t>
        </is>
      </c>
      <c r="C188" s="78" t="inlineStr">
        <is>
          <t>SUDECAP</t>
        </is>
      </c>
      <c r="D188" s="78" t="inlineStr">
        <is>
          <t>UN</t>
        </is>
      </c>
      <c r="E188" s="21" t="n">
        <v>0.2</v>
      </c>
      <c r="F188" s="22">
        <f>ROUND(M188*FATOR, 2)</f>
        <v/>
      </c>
      <c r="G188" s="22">
        <f>ROUND(E188*F188, 2)</f>
        <v/>
      </c>
      <c r="L188" t="n">
        <v>0.2</v>
      </c>
      <c r="M188" t="n">
        <v>733.76</v>
      </c>
      <c r="N188">
        <f>(M188-F188)</f>
        <v/>
      </c>
    </row>
    <row r="189" ht="15" customHeight="1">
      <c r="A189" s="78" t="inlineStr">
        <is>
          <t>83.25.15</t>
        </is>
      </c>
      <c r="B189" s="77" t="inlineStr">
        <is>
          <t>CADEIRA ALMOFADADA FIXA SEM BRACO, ESTRUT. METALON</t>
        </is>
      </c>
      <c r="C189" s="78" t="inlineStr">
        <is>
          <t>SUDECAP</t>
        </is>
      </c>
      <c r="D189" s="78" t="inlineStr">
        <is>
          <t>UN</t>
        </is>
      </c>
      <c r="E189" s="21" t="n">
        <v>1</v>
      </c>
      <c r="F189" s="22">
        <f>ROUND(M189*FATOR, 2)</f>
        <v/>
      </c>
      <c r="G189" s="22">
        <f>ROUND(E189*F189, 2)</f>
        <v/>
      </c>
      <c r="L189" t="n">
        <v>1</v>
      </c>
      <c r="M189" t="n">
        <v>148</v>
      </c>
      <c r="N189">
        <f>(M189-F189)</f>
        <v/>
      </c>
    </row>
    <row r="190" ht="15" customHeight="1">
      <c r="A190" s="78" t="inlineStr">
        <is>
          <t>83.25.05</t>
        </is>
      </c>
      <c r="B190" s="77" t="inlineStr">
        <is>
          <t>MESA ESCRIT.2 GAV.(SIMPLES) PES DE METALON</t>
        </is>
      </c>
      <c r="C190" s="78" t="inlineStr">
        <is>
          <t>SUDECAP</t>
        </is>
      </c>
      <c r="D190" s="78" t="inlineStr">
        <is>
          <t>UN</t>
        </is>
      </c>
      <c r="E190" s="21" t="n">
        <v>0.2</v>
      </c>
      <c r="F190" s="22">
        <f>ROUND(M190*FATOR, 2)</f>
        <v/>
      </c>
      <c r="G190" s="22">
        <f>ROUND(E190*F190, 2)</f>
        <v/>
      </c>
      <c r="L190" t="n">
        <v>0.2</v>
      </c>
      <c r="M190" t="n">
        <v>361</v>
      </c>
      <c r="N190">
        <f>(M190-F190)</f>
        <v/>
      </c>
    </row>
    <row r="191" ht="15" customHeight="1">
      <c r="A191" s="78" t="inlineStr">
        <is>
          <t>83.25.10</t>
        </is>
      </c>
      <c r="B191" s="77" t="inlineStr">
        <is>
          <t>MESA REDONDA D= 1,20M (SIMPLES)</t>
        </is>
      </c>
      <c r="C191" s="78" t="inlineStr">
        <is>
          <t>SUDECAP</t>
        </is>
      </c>
      <c r="D191" s="78" t="inlineStr">
        <is>
          <t>UN</t>
        </is>
      </c>
      <c r="E191" s="21" t="n">
        <v>0.2</v>
      </c>
      <c r="F191" s="22">
        <f>ROUND(M191*FATOR, 2)</f>
        <v/>
      </c>
      <c r="G191" s="22">
        <f>ROUND(E191*F191, 2)</f>
        <v/>
      </c>
      <c r="L191" t="n">
        <v>0.2</v>
      </c>
      <c r="M191" t="n">
        <v>464.39</v>
      </c>
      <c r="N191">
        <f>(M191-F191)</f>
        <v/>
      </c>
    </row>
    <row r="192" ht="21" customHeight="1">
      <c r="A192" s="78" t="inlineStr">
        <is>
          <t>83.25.28</t>
        </is>
      </c>
      <c r="B192" s="77" t="inlineStr">
        <is>
          <t>REFRIGERADOR COMPACTO FRIGOB. ELETROLUX 122L-RE120 OU EQUIVALENTE</t>
        </is>
      </c>
      <c r="C192" s="78" t="inlineStr">
        <is>
          <t>SUDECAP</t>
        </is>
      </c>
      <c r="D192" s="78" t="inlineStr">
        <is>
          <t>UN</t>
        </is>
      </c>
      <c r="E192" s="21" t="n">
        <v>0.1</v>
      </c>
      <c r="F192" s="22">
        <f>ROUND(M192*FATOR, 2)</f>
        <v/>
      </c>
      <c r="G192" s="22">
        <f>ROUND(E192*F192, 2)</f>
        <v/>
      </c>
      <c r="L192" t="n">
        <v>0.1</v>
      </c>
      <c r="M192" t="n">
        <v>1304.1</v>
      </c>
      <c r="N192">
        <f>(M192-F192)</f>
        <v/>
      </c>
    </row>
    <row r="193" ht="15" customHeight="1">
      <c r="A193" s="2" t="n"/>
      <c r="B193" s="2" t="n"/>
      <c r="C193" s="2" t="n"/>
      <c r="D193" s="2" t="n"/>
      <c r="E193" s="74" t="inlineStr">
        <is>
          <t>TOTAL Material:</t>
        </is>
      </c>
      <c r="F193" s="91" t="n"/>
      <c r="G193" s="23">
        <f>SUM(G187:G192)</f>
        <v/>
      </c>
    </row>
    <row r="194" ht="15" customHeight="1">
      <c r="A194" s="73" t="inlineStr">
        <is>
          <t>Mão de Obra</t>
        </is>
      </c>
      <c r="B194" s="91" t="n"/>
      <c r="C194" s="64" t="inlineStr">
        <is>
          <t>FONTE</t>
        </is>
      </c>
      <c r="D194" s="64" t="inlineStr">
        <is>
          <t>UNID</t>
        </is>
      </c>
      <c r="E194" s="64" t="inlineStr">
        <is>
          <t>COEFICIENTE</t>
        </is>
      </c>
      <c r="F194" s="64" t="inlineStr">
        <is>
          <t>PREÇO UNITÁRIO</t>
        </is>
      </c>
      <c r="G194" s="64" t="inlineStr">
        <is>
          <t>TOTAL</t>
        </is>
      </c>
    </row>
    <row r="195" ht="15" customHeight="1">
      <c r="A195" s="78" t="inlineStr">
        <is>
          <t>55.10.88</t>
        </is>
      </c>
      <c r="B195" s="77" t="inlineStr">
        <is>
          <t>SERVENTE</t>
        </is>
      </c>
      <c r="C195" s="78" t="inlineStr">
        <is>
          <t>SUDECAP</t>
        </is>
      </c>
      <c r="D195" s="78" t="inlineStr">
        <is>
          <t>H</t>
        </is>
      </c>
      <c r="E195" s="21">
        <f>L195*FATOR</f>
        <v/>
      </c>
      <c r="F195" s="22" t="n">
        <v>14.9</v>
      </c>
      <c r="G195" s="22">
        <f>ROUND(E195*F195, 2)</f>
        <v/>
      </c>
      <c r="L195" t="n">
        <v>1</v>
      </c>
      <c r="M195" t="n">
        <v>14.9</v>
      </c>
      <c r="N195">
        <f>(M195-F195)</f>
        <v/>
      </c>
    </row>
    <row r="196" ht="15" customHeight="1">
      <c r="A196" s="2" t="n"/>
      <c r="B196" s="2" t="n"/>
      <c r="C196" s="2" t="n"/>
      <c r="D196" s="2" t="n"/>
      <c r="E196" s="74" t="inlineStr">
        <is>
          <t>TOTAL Mão de Obra:</t>
        </is>
      </c>
      <c r="F196" s="91" t="n"/>
      <c r="G196" s="23">
        <f>SUM(G195:G195)</f>
        <v/>
      </c>
    </row>
    <row r="197" ht="15" customHeight="1">
      <c r="A197" s="73" t="inlineStr">
        <is>
          <t>Serviço</t>
        </is>
      </c>
      <c r="B197" s="91" t="n"/>
      <c r="C197" s="64" t="inlineStr">
        <is>
          <t>FONTE</t>
        </is>
      </c>
      <c r="D197" s="64" t="inlineStr">
        <is>
          <t>UNID</t>
        </is>
      </c>
      <c r="E197" s="64" t="inlineStr">
        <is>
          <t>COEFICIENTE</t>
        </is>
      </c>
      <c r="F197" s="64" t="inlineStr">
        <is>
          <t>PREÇO UNITÁRIO</t>
        </is>
      </c>
      <c r="G197" s="64" t="inlineStr">
        <is>
          <t>TOTAL</t>
        </is>
      </c>
    </row>
    <row r="198" ht="15" customHeight="1">
      <c r="A198" s="78" t="inlineStr">
        <is>
          <t>47.03.01</t>
        </is>
      </c>
      <c r="B198" s="77" t="inlineStr">
        <is>
          <t>MAPOTECA P/ PROJETO 1,40X1,10X1,40M E PEÇA 8X8 CM</t>
        </is>
      </c>
      <c r="C198" s="78" t="inlineStr">
        <is>
          <t>SUDECAP</t>
        </is>
      </c>
      <c r="D198" s="78" t="inlineStr">
        <is>
          <t>UN</t>
        </is>
      </c>
      <c r="E198" s="21" t="n">
        <v>0.2</v>
      </c>
      <c r="F198" s="22">
        <f>'COMPOSICOES AUXILIARES'!G-1</f>
        <v/>
      </c>
      <c r="G198" s="22">
        <f>ROUND(E198*F198, 2)</f>
        <v/>
      </c>
      <c r="L198" t="n">
        <v>0.2</v>
      </c>
      <c r="M198" t="n">
        <v>131.64</v>
      </c>
      <c r="N198">
        <f>(M198-F198)</f>
        <v/>
      </c>
    </row>
    <row r="199" ht="15" customHeight="1">
      <c r="A199" s="2" t="n"/>
      <c r="B199" s="2" t="n"/>
      <c r="C199" s="2" t="n"/>
      <c r="D199" s="2" t="n"/>
      <c r="E199" s="74" t="inlineStr">
        <is>
          <t>TOTAL Serviço:</t>
        </is>
      </c>
      <c r="F199" s="91" t="n"/>
      <c r="G199" s="23">
        <f>SUM(G198:G198)</f>
        <v/>
      </c>
    </row>
    <row r="200" ht="15" customHeight="1">
      <c r="A200" s="2" t="n"/>
      <c r="B200" s="2" t="n"/>
      <c r="C200" s="2" t="n"/>
      <c r="D200" s="2" t="n"/>
      <c r="E200" s="75" t="inlineStr">
        <is>
          <t>VALOR:</t>
        </is>
      </c>
      <c r="F200" s="91" t="n"/>
      <c r="G200" s="5">
        <f>SUM(G193,G199,G196)</f>
        <v/>
      </c>
    </row>
    <row r="201" ht="15" customHeight="1">
      <c r="A201" s="2" t="n"/>
      <c r="B201" s="2" t="n"/>
      <c r="C201" s="2" t="n"/>
      <c r="D201" s="2" t="n"/>
      <c r="E201" s="75" t="inlineStr">
        <is>
          <t>VALOR BDI (29.27%):</t>
        </is>
      </c>
      <c r="F201" s="91" t="n"/>
      <c r="G201" s="5">
        <f>ROUNDDOWN(G200*BDI,2)</f>
        <v/>
      </c>
    </row>
    <row r="202" ht="15" customHeight="1">
      <c r="A202" s="2" t="n"/>
      <c r="B202" s="2" t="n"/>
      <c r="C202" s="2" t="n"/>
      <c r="D202" s="2" t="n"/>
      <c r="E202" s="75" t="inlineStr">
        <is>
          <t>VALOR COM BDI:</t>
        </is>
      </c>
      <c r="F202" s="91" t="n"/>
      <c r="G202" s="5">
        <f>G201 + G200</f>
        <v/>
      </c>
    </row>
    <row r="203" ht="9.949999999999999" customHeight="1">
      <c r="A203" s="2" t="n"/>
      <c r="B203" s="2" t="n"/>
      <c r="C203" s="71" t="n"/>
      <c r="E203" s="2" t="n"/>
      <c r="F203" s="2" t="n"/>
      <c r="G203" s="2" t="n"/>
    </row>
    <row r="204" ht="20.1" customHeight="1">
      <c r="A204" s="72" t="inlineStr">
        <is>
          <t>1.6.8. 01.09.13 INSTALAÇÕES PARA CONTAINER VESTIARIO COM BANCO E ARMÁRIO (UN)</t>
        </is>
      </c>
      <c r="B204" s="90" t="n"/>
      <c r="C204" s="90" t="n"/>
      <c r="D204" s="90" t="n"/>
      <c r="E204" s="90" t="n"/>
      <c r="F204" s="90" t="n"/>
      <c r="G204" s="91" t="n"/>
    </row>
    <row r="205" ht="15" customHeight="1">
      <c r="A205" s="73" t="inlineStr">
        <is>
          <t>Material</t>
        </is>
      </c>
      <c r="B205" s="91" t="n"/>
      <c r="C205" s="64" t="inlineStr">
        <is>
          <t>FONTE</t>
        </is>
      </c>
      <c r="D205" s="64" t="inlineStr">
        <is>
          <t>UNID</t>
        </is>
      </c>
      <c r="E205" s="64" t="inlineStr">
        <is>
          <t>COEFICIENTE</t>
        </is>
      </c>
      <c r="F205" s="64" t="inlineStr">
        <is>
          <t>PREÇO UNITÁRIO</t>
        </is>
      </c>
      <c r="G205" s="64" t="inlineStr">
        <is>
          <t>TOTAL</t>
        </is>
      </c>
    </row>
    <row r="206" ht="15" customHeight="1">
      <c r="A206" s="78" t="inlineStr">
        <is>
          <t>83.25.47</t>
        </is>
      </c>
      <c r="B206" s="77" t="inlineStr">
        <is>
          <t>ARMARIO PARA ROUPAS COM 4 PORTAS 200X72X40CM</t>
        </is>
      </c>
      <c r="C206" s="78" t="inlineStr">
        <is>
          <t>SUDECAP</t>
        </is>
      </c>
      <c r="D206" s="78" t="inlineStr">
        <is>
          <t>UN</t>
        </is>
      </c>
      <c r="E206" s="21" t="n">
        <v>0.2</v>
      </c>
      <c r="F206" s="22">
        <f>ROUND(M206*FATOR, 2)</f>
        <v/>
      </c>
      <c r="G206" s="22">
        <f>ROUND(E206*F206, 2)</f>
        <v/>
      </c>
      <c r="L206" t="n">
        <v>0.2</v>
      </c>
      <c r="M206" t="n">
        <v>937.12</v>
      </c>
      <c r="N206">
        <f>(M206-F206)</f>
        <v/>
      </c>
    </row>
    <row r="207" ht="15" customHeight="1">
      <c r="A207" s="2" t="n"/>
      <c r="B207" s="2" t="n"/>
      <c r="C207" s="2" t="n"/>
      <c r="D207" s="2" t="n"/>
      <c r="E207" s="74" t="inlineStr">
        <is>
          <t>TOTAL Material:</t>
        </is>
      </c>
      <c r="F207" s="91" t="n"/>
      <c r="G207" s="23">
        <f>SUM(G206:G206)</f>
        <v/>
      </c>
    </row>
    <row r="208" ht="15" customHeight="1">
      <c r="A208" s="73" t="inlineStr">
        <is>
          <t>Mão de Obra</t>
        </is>
      </c>
      <c r="B208" s="91" t="n"/>
      <c r="C208" s="64" t="inlineStr">
        <is>
          <t>FONTE</t>
        </is>
      </c>
      <c r="D208" s="64" t="inlineStr">
        <is>
          <t>UNID</t>
        </is>
      </c>
      <c r="E208" s="64" t="inlineStr">
        <is>
          <t>COEFICIENTE</t>
        </is>
      </c>
      <c r="F208" s="64" t="inlineStr">
        <is>
          <t>PREÇO UNITÁRIO</t>
        </is>
      </c>
      <c r="G208" s="64" t="inlineStr">
        <is>
          <t>TOTAL</t>
        </is>
      </c>
    </row>
    <row r="209" ht="15" customHeight="1">
      <c r="A209" s="78" t="inlineStr">
        <is>
          <t>55.10.88</t>
        </is>
      </c>
      <c r="B209" s="77" t="inlineStr">
        <is>
          <t>SERVENTE</t>
        </is>
      </c>
      <c r="C209" s="78" t="inlineStr">
        <is>
          <t>SUDECAP</t>
        </is>
      </c>
      <c r="D209" s="78" t="inlineStr">
        <is>
          <t>H</t>
        </is>
      </c>
      <c r="E209" s="21">
        <f>L209*FATOR</f>
        <v/>
      </c>
      <c r="F209" s="22" t="n">
        <v>14.9</v>
      </c>
      <c r="G209" s="22">
        <f>ROUND(E209*F209, 2)</f>
        <v/>
      </c>
      <c r="L209" t="n">
        <v>0.5</v>
      </c>
      <c r="M209" t="n">
        <v>14.9</v>
      </c>
      <c r="N209">
        <f>(M209-F209)</f>
        <v/>
      </c>
    </row>
    <row r="210" ht="15" customHeight="1">
      <c r="A210" s="2" t="n"/>
      <c r="B210" s="2" t="n"/>
      <c r="C210" s="2" t="n"/>
      <c r="D210" s="2" t="n"/>
      <c r="E210" s="74" t="inlineStr">
        <is>
          <t>TOTAL Mão de Obra:</t>
        </is>
      </c>
      <c r="F210" s="91" t="n"/>
      <c r="G210" s="23">
        <f>SUM(G209:G209)</f>
        <v/>
      </c>
    </row>
    <row r="211" ht="15" customHeight="1">
      <c r="A211" s="73" t="inlineStr">
        <is>
          <t>Serviço</t>
        </is>
      </c>
      <c r="B211" s="91" t="n"/>
      <c r="C211" s="64" t="inlineStr">
        <is>
          <t>FONTE</t>
        </is>
      </c>
      <c r="D211" s="64" t="inlineStr">
        <is>
          <t>UNID</t>
        </is>
      </c>
      <c r="E211" s="64" t="inlineStr">
        <is>
          <t>COEFICIENTE</t>
        </is>
      </c>
      <c r="F211" s="64" t="inlineStr">
        <is>
          <t>PREÇO UNITÁRIO</t>
        </is>
      </c>
      <c r="G211" s="64" t="inlineStr">
        <is>
          <t>TOTAL</t>
        </is>
      </c>
    </row>
    <row r="212" ht="15" customHeight="1">
      <c r="A212" s="78" t="inlineStr">
        <is>
          <t>47.03.03</t>
        </is>
      </c>
      <c r="B212" s="77" t="inlineStr">
        <is>
          <t>BANCO 130X40 CM EM MADEIRIT P/ VESTIARIO</t>
        </is>
      </c>
      <c r="C212" s="78" t="inlineStr">
        <is>
          <t>SUDECAP</t>
        </is>
      </c>
      <c r="D212" s="78" t="inlineStr">
        <is>
          <t>UN</t>
        </is>
      </c>
      <c r="E212" s="21" t="n">
        <v>0.2</v>
      </c>
      <c r="F212" s="22">
        <f>'COMPOSICOES AUXILIARES'!G-1</f>
        <v/>
      </c>
      <c r="G212" s="22">
        <f>ROUND(E212*F212, 2)</f>
        <v/>
      </c>
      <c r="L212" t="n">
        <v>0.2</v>
      </c>
      <c r="M212" t="n">
        <v>88.48999999999999</v>
      </c>
      <c r="N212">
        <f>(M212-F212)</f>
        <v/>
      </c>
    </row>
    <row r="213" ht="15" customHeight="1">
      <c r="A213" s="2" t="n"/>
      <c r="B213" s="2" t="n"/>
      <c r="C213" s="2" t="n"/>
      <c r="D213" s="2" t="n"/>
      <c r="E213" s="74" t="inlineStr">
        <is>
          <t>TOTAL Serviço:</t>
        </is>
      </c>
      <c r="F213" s="91" t="n"/>
      <c r="G213" s="23">
        <f>SUM(G212:G212)</f>
        <v/>
      </c>
    </row>
    <row r="214" ht="15" customHeight="1">
      <c r="A214" s="2" t="n"/>
      <c r="B214" s="2" t="n"/>
      <c r="C214" s="2" t="n"/>
      <c r="D214" s="2" t="n"/>
      <c r="E214" s="75" t="inlineStr">
        <is>
          <t>VALOR:</t>
        </is>
      </c>
      <c r="F214" s="91" t="n"/>
      <c r="G214" s="5">
        <f>SUM(G207,G213,G210)</f>
        <v/>
      </c>
    </row>
    <row r="215" ht="15" customHeight="1">
      <c r="A215" s="2" t="n"/>
      <c r="B215" s="2" t="n"/>
      <c r="C215" s="2" t="n"/>
      <c r="D215" s="2" t="n"/>
      <c r="E215" s="75" t="inlineStr">
        <is>
          <t>VALOR BDI (29.27%):</t>
        </is>
      </c>
      <c r="F215" s="91" t="n"/>
      <c r="G215" s="5">
        <f>ROUNDDOWN(G214*BDI,2)</f>
        <v/>
      </c>
    </row>
    <row r="216" ht="15" customHeight="1">
      <c r="A216" s="2" t="n"/>
      <c r="B216" s="2" t="n"/>
      <c r="C216" s="2" t="n"/>
      <c r="D216" s="2" t="n"/>
      <c r="E216" s="75" t="inlineStr">
        <is>
          <t>VALOR COM BDI:</t>
        </is>
      </c>
      <c r="F216" s="91" t="n"/>
      <c r="G216" s="5">
        <f>G215 + G214</f>
        <v/>
      </c>
    </row>
    <row r="217" ht="9.949999999999999" customHeight="1">
      <c r="A217" s="2" t="n"/>
      <c r="B217" s="2" t="n"/>
      <c r="C217" s="71" t="n"/>
      <c r="E217" s="2" t="n"/>
      <c r="F217" s="2" t="n"/>
      <c r="G217" s="2" t="n"/>
    </row>
    <row r="218" ht="20.1" customHeight="1">
      <c r="A218" s="72" t="inlineStr">
        <is>
          <t>1.6.9. 01.09.14 INSTALAÇÕES PARA CONTAINER REFEITORIO (UN)</t>
        </is>
      </c>
      <c r="B218" s="90" t="n"/>
      <c r="C218" s="90" t="n"/>
      <c r="D218" s="90" t="n"/>
      <c r="E218" s="90" t="n"/>
      <c r="F218" s="90" t="n"/>
      <c r="G218" s="91" t="n"/>
    </row>
    <row r="219" ht="15" customHeight="1">
      <c r="A219" s="73" t="inlineStr">
        <is>
          <t>Material</t>
        </is>
      </c>
      <c r="B219" s="91" t="n"/>
      <c r="C219" s="64" t="inlineStr">
        <is>
          <t>FONTE</t>
        </is>
      </c>
      <c r="D219" s="64" t="inlineStr">
        <is>
          <t>UNID</t>
        </is>
      </c>
      <c r="E219" s="64" t="inlineStr">
        <is>
          <t>COEFICIENTE</t>
        </is>
      </c>
      <c r="F219" s="64" t="inlineStr">
        <is>
          <t>PREÇO UNITÁRIO</t>
        </is>
      </c>
      <c r="G219" s="64" t="inlineStr">
        <is>
          <t>TOTAL</t>
        </is>
      </c>
    </row>
    <row r="220" ht="15" customHeight="1">
      <c r="A220" s="78" t="inlineStr">
        <is>
          <t>83.25.50</t>
        </is>
      </c>
      <c r="B220" s="77" t="inlineStr">
        <is>
          <t>AQUECEDOR PAR 25 MARMITAS 60X90CM - ELETRICO</t>
        </is>
      </c>
      <c r="C220" s="78" t="inlineStr">
        <is>
          <t>SUDECAP</t>
        </is>
      </c>
      <c r="D220" s="78" t="inlineStr">
        <is>
          <t>UN</t>
        </is>
      </c>
      <c r="E220" s="21" t="n">
        <v>0.2</v>
      </c>
      <c r="F220" s="22">
        <f>ROUND(M220*FATOR, 2)</f>
        <v/>
      </c>
      <c r="G220" s="22">
        <f>ROUND(E220*F220, 2)</f>
        <v/>
      </c>
      <c r="L220" t="n">
        <v>0.2</v>
      </c>
      <c r="M220" t="n">
        <v>1079.59</v>
      </c>
      <c r="N220">
        <f>(M220-F220)</f>
        <v/>
      </c>
    </row>
    <row r="221" ht="15" customHeight="1">
      <c r="A221" s="2" t="n"/>
      <c r="B221" s="2" t="n"/>
      <c r="C221" s="2" t="n"/>
      <c r="D221" s="2" t="n"/>
      <c r="E221" s="74" t="inlineStr">
        <is>
          <t>TOTAL Material:</t>
        </is>
      </c>
      <c r="F221" s="91" t="n"/>
      <c r="G221" s="23">
        <f>SUM(G220:G220)</f>
        <v/>
      </c>
    </row>
    <row r="222" ht="15" customHeight="1">
      <c r="A222" s="73" t="inlineStr">
        <is>
          <t>Mão de Obra</t>
        </is>
      </c>
      <c r="B222" s="91" t="n"/>
      <c r="C222" s="64" t="inlineStr">
        <is>
          <t>FONTE</t>
        </is>
      </c>
      <c r="D222" s="64" t="inlineStr">
        <is>
          <t>UNID</t>
        </is>
      </c>
      <c r="E222" s="64" t="inlineStr">
        <is>
          <t>COEFICIENTE</t>
        </is>
      </c>
      <c r="F222" s="64" t="inlineStr">
        <is>
          <t>PREÇO UNITÁRIO</t>
        </is>
      </c>
      <c r="G222" s="64" t="inlineStr">
        <is>
          <t>TOTAL</t>
        </is>
      </c>
    </row>
    <row r="223" ht="15" customHeight="1">
      <c r="A223" s="78" t="inlineStr">
        <is>
          <t>55.10.88</t>
        </is>
      </c>
      <c r="B223" s="77" t="inlineStr">
        <is>
          <t>SERVENTE</t>
        </is>
      </c>
      <c r="C223" s="78" t="inlineStr">
        <is>
          <t>SUDECAP</t>
        </is>
      </c>
      <c r="D223" s="78" t="inlineStr">
        <is>
          <t>H</t>
        </is>
      </c>
      <c r="E223" s="21">
        <f>L223*FATOR</f>
        <v/>
      </c>
      <c r="F223" s="22" t="n">
        <v>14.9</v>
      </c>
      <c r="G223" s="22">
        <f>ROUND(E223*F223, 2)</f>
        <v/>
      </c>
      <c r="L223" t="n">
        <v>0.5</v>
      </c>
      <c r="M223" t="n">
        <v>14.9</v>
      </c>
      <c r="N223">
        <f>(M223-F223)</f>
        <v/>
      </c>
    </row>
    <row r="224" ht="15" customHeight="1">
      <c r="A224" s="2" t="n"/>
      <c r="B224" s="2" t="n"/>
      <c r="C224" s="2" t="n"/>
      <c r="D224" s="2" t="n"/>
      <c r="E224" s="74" t="inlineStr">
        <is>
          <t>TOTAL Mão de Obra:</t>
        </is>
      </c>
      <c r="F224" s="91" t="n"/>
      <c r="G224" s="23">
        <f>SUM(G223:G223)</f>
        <v/>
      </c>
    </row>
    <row r="225" ht="15" customHeight="1">
      <c r="A225" s="73" t="inlineStr">
        <is>
          <t>Serviço</t>
        </is>
      </c>
      <c r="B225" s="91" t="n"/>
      <c r="C225" s="64" t="inlineStr">
        <is>
          <t>FONTE</t>
        </is>
      </c>
      <c r="D225" s="64" t="inlineStr">
        <is>
          <t>UNID</t>
        </is>
      </c>
      <c r="E225" s="64" t="inlineStr">
        <is>
          <t>COEFICIENTE</t>
        </is>
      </c>
      <c r="F225" s="64" t="inlineStr">
        <is>
          <t>PREÇO UNITÁRIO</t>
        </is>
      </c>
      <c r="G225" s="64" t="inlineStr">
        <is>
          <t>TOTAL</t>
        </is>
      </c>
    </row>
    <row r="226" ht="15" customHeight="1">
      <c r="A226" s="78" t="inlineStr">
        <is>
          <t>47.03.02</t>
        </is>
      </c>
      <c r="B226" s="77" t="inlineStr">
        <is>
          <t>CONJ.MESA (130X60CM) 2 BANCOS(130X40CM) MADEIRIT</t>
        </is>
      </c>
      <c r="C226" s="78" t="inlineStr">
        <is>
          <t>SUDECAP</t>
        </is>
      </c>
      <c r="D226" s="78" t="inlineStr">
        <is>
          <t>CJ</t>
        </is>
      </c>
      <c r="E226" s="21" t="n">
        <v>0.2</v>
      </c>
      <c r="F226" s="22">
        <f>'COMPOSICOES AUXILIARES'!G-1</f>
        <v/>
      </c>
      <c r="G226" s="22">
        <f>ROUND(E226*F226, 2)</f>
        <v/>
      </c>
      <c r="L226" t="n">
        <v>0.2</v>
      </c>
      <c r="M226" t="n">
        <v>303.4</v>
      </c>
      <c r="N226">
        <f>(M226-F226)</f>
        <v/>
      </c>
    </row>
    <row r="227" ht="15" customHeight="1">
      <c r="A227" s="2" t="n"/>
      <c r="B227" s="2" t="n"/>
      <c r="C227" s="2" t="n"/>
      <c r="D227" s="2" t="n"/>
      <c r="E227" s="74" t="inlineStr">
        <is>
          <t>TOTAL Serviço:</t>
        </is>
      </c>
      <c r="F227" s="91" t="n"/>
      <c r="G227" s="23">
        <f>SUM(G226:G226)</f>
        <v/>
      </c>
    </row>
    <row r="228" ht="15" customHeight="1">
      <c r="A228" s="2" t="n"/>
      <c r="B228" s="2" t="n"/>
      <c r="C228" s="2" t="n"/>
      <c r="D228" s="2" t="n"/>
      <c r="E228" s="75" t="inlineStr">
        <is>
          <t>VALOR:</t>
        </is>
      </c>
      <c r="F228" s="91" t="n"/>
      <c r="G228" s="5">
        <f>SUM(G221,G227,G224)</f>
        <v/>
      </c>
    </row>
    <row r="229" ht="15" customHeight="1">
      <c r="A229" s="2" t="n"/>
      <c r="B229" s="2" t="n"/>
      <c r="C229" s="2" t="n"/>
      <c r="D229" s="2" t="n"/>
      <c r="E229" s="75" t="inlineStr">
        <is>
          <t>VALOR BDI (29.27%):</t>
        </is>
      </c>
      <c r="F229" s="91" t="n"/>
      <c r="G229" s="5">
        <f>ROUNDDOWN(G228*BDI,2)</f>
        <v/>
      </c>
    </row>
    <row r="230" ht="15" customHeight="1">
      <c r="A230" s="2" t="n"/>
      <c r="B230" s="2" t="n"/>
      <c r="C230" s="2" t="n"/>
      <c r="D230" s="2" t="n"/>
      <c r="E230" s="75" t="inlineStr">
        <is>
          <t>VALOR COM BDI:</t>
        </is>
      </c>
      <c r="F230" s="91" t="n"/>
      <c r="G230" s="5">
        <f>G229 + G228</f>
        <v/>
      </c>
    </row>
    <row r="231" ht="9.949999999999999" customHeight="1">
      <c r="A231" s="2" t="n"/>
      <c r="B231" s="2" t="n"/>
      <c r="C231" s="71" t="n"/>
      <c r="E231" s="2" t="n"/>
      <c r="F231" s="2" t="n"/>
      <c r="G231" s="2" t="n"/>
    </row>
    <row r="232" ht="20.1" customHeight="1">
      <c r="A232" s="72" t="inlineStr">
        <is>
          <t>1.6.10. 01.09.15 INSTALAÇÕES PARA CONTAINER DEPOSITO E FERRAMENTARIA COM LAVATORIO (UN)</t>
        </is>
      </c>
      <c r="B232" s="90" t="n"/>
      <c r="C232" s="90" t="n"/>
      <c r="D232" s="90" t="n"/>
      <c r="E232" s="90" t="n"/>
      <c r="F232" s="90" t="n"/>
      <c r="G232" s="91" t="n"/>
    </row>
    <row r="233" ht="15" customHeight="1">
      <c r="A233" s="73" t="inlineStr">
        <is>
          <t>Material</t>
        </is>
      </c>
      <c r="B233" s="91" t="n"/>
      <c r="C233" s="64" t="inlineStr">
        <is>
          <t>FONTE</t>
        </is>
      </c>
      <c r="D233" s="64" t="inlineStr">
        <is>
          <t>UNID</t>
        </is>
      </c>
      <c r="E233" s="64" t="inlineStr">
        <is>
          <t>COEFICIENTE</t>
        </is>
      </c>
      <c r="F233" s="64" t="inlineStr">
        <is>
          <t>PREÇO UNITÁRIO</t>
        </is>
      </c>
      <c r="G233" s="64" t="inlineStr">
        <is>
          <t>TOTAL</t>
        </is>
      </c>
    </row>
    <row r="234" ht="15" customHeight="1">
      <c r="A234" s="78" t="inlineStr">
        <is>
          <t>83.25.45</t>
        </is>
      </c>
      <c r="B234" s="77" t="inlineStr">
        <is>
          <t>ARMARIO DE AÇO COM 2 PORTAS 170X72X40CM</t>
        </is>
      </c>
      <c r="C234" s="78" t="inlineStr">
        <is>
          <t>SUDECAP</t>
        </is>
      </c>
      <c r="D234" s="78" t="inlineStr">
        <is>
          <t>UN</t>
        </is>
      </c>
      <c r="E234" s="21" t="n">
        <v>0.2</v>
      </c>
      <c r="F234" s="22">
        <f>ROUND(M234*FATOR, 2)</f>
        <v/>
      </c>
      <c r="G234" s="22">
        <f>ROUND(E234*F234, 2)</f>
        <v/>
      </c>
      <c r="L234" t="n">
        <v>0.2</v>
      </c>
      <c r="M234" t="n">
        <v>908.4400000000001</v>
      </c>
      <c r="N234">
        <f>(M234-F234)</f>
        <v/>
      </c>
    </row>
    <row r="235" ht="15" customHeight="1">
      <c r="A235" s="78" t="inlineStr">
        <is>
          <t>83.25.15</t>
        </is>
      </c>
      <c r="B235" s="77" t="inlineStr">
        <is>
          <t>CADEIRA ALMOFADADA FIXA SEM BRACO, ESTRUT. METALON</t>
        </is>
      </c>
      <c r="C235" s="78" t="inlineStr">
        <is>
          <t>SUDECAP</t>
        </is>
      </c>
      <c r="D235" s="78" t="inlineStr">
        <is>
          <t>UN</t>
        </is>
      </c>
      <c r="E235" s="21" t="n">
        <v>0.2</v>
      </c>
      <c r="F235" s="22">
        <f>ROUND(M235*FATOR, 2)</f>
        <v/>
      </c>
      <c r="G235" s="22">
        <f>ROUND(E235*F235, 2)</f>
        <v/>
      </c>
      <c r="L235" t="n">
        <v>0.2</v>
      </c>
      <c r="M235" t="n">
        <v>148</v>
      </c>
      <c r="N235">
        <f>(M235-F235)</f>
        <v/>
      </c>
    </row>
    <row r="236" ht="21" customHeight="1">
      <c r="A236" s="78" t="inlineStr">
        <is>
          <t>71.15.03</t>
        </is>
      </c>
      <c r="B236" s="77" t="inlineStr">
        <is>
          <t>CHAPA DE MADEIRA COMPENSADA PLASTIFICADA PARA FORMA DE CONCRETO, DE 2,20 X 1,10 M, E = 12 MM</t>
        </is>
      </c>
      <c r="C236" s="78" t="inlineStr">
        <is>
          <t>SUDECAP</t>
        </is>
      </c>
      <c r="D236" s="78" t="inlineStr">
        <is>
          <t>M2</t>
        </is>
      </c>
      <c r="E236" s="21" t="n">
        <v>2.4</v>
      </c>
      <c r="F236" s="22">
        <f>ROUND(M236*FATOR, 2)</f>
        <v/>
      </c>
      <c r="G236" s="22">
        <f>ROUND(E236*F236, 2)</f>
        <v/>
      </c>
      <c r="L236" t="n">
        <v>2.4</v>
      </c>
      <c r="M236" t="n">
        <v>28.56</v>
      </c>
      <c r="N236">
        <f>(M236-F236)</f>
        <v/>
      </c>
    </row>
    <row r="237" ht="15" customHeight="1">
      <c r="A237" s="78" t="inlineStr">
        <is>
          <t>83.25.05</t>
        </is>
      </c>
      <c r="B237" s="77" t="inlineStr">
        <is>
          <t>MESA ESCRIT.2 GAV.(SIMPLES) PES DE METALON</t>
        </is>
      </c>
      <c r="C237" s="78" t="inlineStr">
        <is>
          <t>SUDECAP</t>
        </is>
      </c>
      <c r="D237" s="78" t="inlineStr">
        <is>
          <t>UN</t>
        </is>
      </c>
      <c r="E237" s="21" t="n">
        <v>0.2</v>
      </c>
      <c r="F237" s="22">
        <f>ROUND(M237*FATOR, 2)</f>
        <v/>
      </c>
      <c r="G237" s="22">
        <f>ROUND(E237*F237, 2)</f>
        <v/>
      </c>
      <c r="L237" t="n">
        <v>0.2</v>
      </c>
      <c r="M237" t="n">
        <v>361</v>
      </c>
      <c r="N237">
        <f>(M237-F237)</f>
        <v/>
      </c>
    </row>
    <row r="238" ht="15" customHeight="1">
      <c r="A238" s="78" t="inlineStr">
        <is>
          <t>71.04.08</t>
        </is>
      </c>
      <c r="B238" s="77" t="inlineStr">
        <is>
          <t>PECA DE MADEIRA DE PINUS 5,5X5,5 CM</t>
        </is>
      </c>
      <c r="C238" s="78" t="inlineStr">
        <is>
          <t>SUDECAP</t>
        </is>
      </c>
      <c r="D238" s="78" t="inlineStr">
        <is>
          <t>M</t>
        </is>
      </c>
      <c r="E238" s="21" t="n">
        <v>6</v>
      </c>
      <c r="F238" s="22">
        <f>ROUND(M238*FATOR, 2)</f>
        <v/>
      </c>
      <c r="G238" s="22">
        <f>ROUND(E238*F238, 2)</f>
        <v/>
      </c>
      <c r="L238" t="n">
        <v>6</v>
      </c>
      <c r="M238" t="n">
        <v>4</v>
      </c>
      <c r="N238">
        <f>(M238-F238)</f>
        <v/>
      </c>
    </row>
    <row r="239" ht="15" customHeight="1">
      <c r="A239" s="78" t="inlineStr">
        <is>
          <t>77.05.51</t>
        </is>
      </c>
      <c r="B239" s="77" t="inlineStr">
        <is>
          <t>PREGO DE ACO POLIDO COM CABECA 18 X 30 (2 3/4 X 10)</t>
        </is>
      </c>
      <c r="C239" s="78" t="inlineStr">
        <is>
          <t>SUDECAP</t>
        </is>
      </c>
      <c r="D239" s="78" t="inlineStr">
        <is>
          <t>KG</t>
        </is>
      </c>
      <c r="E239" s="21" t="n">
        <v>0.059113</v>
      </c>
      <c r="F239" s="22">
        <f>ROUND(M239*FATOR, 2)</f>
        <v/>
      </c>
      <c r="G239" s="22">
        <f>ROUND(E239*F239, 2)</f>
        <v/>
      </c>
      <c r="L239" t="n">
        <v>0.059113</v>
      </c>
      <c r="M239" t="n">
        <v>14.17</v>
      </c>
      <c r="N239">
        <f>(M239-F239)</f>
        <v/>
      </c>
    </row>
    <row r="240" ht="15" customHeight="1">
      <c r="A240" s="2" t="n"/>
      <c r="B240" s="2" t="n"/>
      <c r="C240" s="2" t="n"/>
      <c r="D240" s="2" t="n"/>
      <c r="E240" s="74" t="inlineStr">
        <is>
          <t>TOTAL Material:</t>
        </is>
      </c>
      <c r="F240" s="91" t="n"/>
      <c r="G240" s="23">
        <f>SUM(G234:G239)</f>
        <v/>
      </c>
    </row>
    <row r="241" ht="15" customHeight="1">
      <c r="A241" s="73" t="inlineStr">
        <is>
          <t>Mão de Obra</t>
        </is>
      </c>
      <c r="B241" s="91" t="n"/>
      <c r="C241" s="64" t="inlineStr">
        <is>
          <t>FONTE</t>
        </is>
      </c>
      <c r="D241" s="64" t="inlineStr">
        <is>
          <t>UNID</t>
        </is>
      </c>
      <c r="E241" s="64" t="inlineStr">
        <is>
          <t>COEFICIENTE</t>
        </is>
      </c>
      <c r="F241" s="64" t="inlineStr">
        <is>
          <t>PREÇO UNITÁRIO</t>
        </is>
      </c>
      <c r="G241" s="64" t="inlineStr">
        <is>
          <t>TOTAL</t>
        </is>
      </c>
    </row>
    <row r="242" ht="15" customHeight="1">
      <c r="A242" s="78" t="inlineStr">
        <is>
          <t>55.10.88</t>
        </is>
      </c>
      <c r="B242" s="77" t="inlineStr">
        <is>
          <t>SERVENTE</t>
        </is>
      </c>
      <c r="C242" s="78" t="inlineStr">
        <is>
          <t>SUDECAP</t>
        </is>
      </c>
      <c r="D242" s="78" t="inlineStr">
        <is>
          <t>H</t>
        </is>
      </c>
      <c r="E242" s="21">
        <f>L242*FATOR</f>
        <v/>
      </c>
      <c r="F242" s="22" t="n">
        <v>14.9</v>
      </c>
      <c r="G242" s="22">
        <f>ROUND(E242*F242, 2)</f>
        <v/>
      </c>
      <c r="L242" t="n">
        <v>0.083333</v>
      </c>
      <c r="M242" t="n">
        <v>14.9</v>
      </c>
      <c r="N242">
        <f>(M242-F242)</f>
        <v/>
      </c>
    </row>
    <row r="243" ht="15" customHeight="1">
      <c r="A243" s="2" t="n"/>
      <c r="B243" s="2" t="n"/>
      <c r="C243" s="2" t="n"/>
      <c r="D243" s="2" t="n"/>
      <c r="E243" s="74" t="inlineStr">
        <is>
          <t>TOTAL Mão de Obra:</t>
        </is>
      </c>
      <c r="F243" s="91" t="n"/>
      <c r="G243" s="23">
        <f>SUM(G242:G242)</f>
        <v/>
      </c>
    </row>
    <row r="244" ht="15" customHeight="1">
      <c r="A244" s="2" t="n"/>
      <c r="B244" s="2" t="n"/>
      <c r="C244" s="2" t="n"/>
      <c r="D244" s="2" t="n"/>
      <c r="E244" s="75" t="inlineStr">
        <is>
          <t>VALOR:</t>
        </is>
      </c>
      <c r="F244" s="91" t="n"/>
      <c r="G244" s="5">
        <f>SUM(G240,G243)</f>
        <v/>
      </c>
    </row>
    <row r="245" ht="15" customHeight="1">
      <c r="A245" s="2" t="n"/>
      <c r="B245" s="2" t="n"/>
      <c r="C245" s="2" t="n"/>
      <c r="D245" s="2" t="n"/>
      <c r="E245" s="75" t="inlineStr">
        <is>
          <t>VALOR BDI (29.27%):</t>
        </is>
      </c>
      <c r="F245" s="91" t="n"/>
      <c r="G245" s="5">
        <f>ROUNDDOWN(G244*BDI,2)</f>
        <v/>
      </c>
    </row>
    <row r="246" ht="15" customHeight="1">
      <c r="A246" s="2" t="n"/>
      <c r="B246" s="2" t="n"/>
      <c r="C246" s="2" t="n"/>
      <c r="D246" s="2" t="n"/>
      <c r="E246" s="75" t="inlineStr">
        <is>
          <t>VALOR COM BDI:</t>
        </is>
      </c>
      <c r="F246" s="91" t="n"/>
      <c r="G246" s="5">
        <f>G245 + G244</f>
        <v/>
      </c>
    </row>
    <row r="247" ht="9.949999999999999" customHeight="1">
      <c r="A247" s="2" t="n"/>
      <c r="B247" s="2" t="n"/>
      <c r="C247" s="71" t="n"/>
      <c r="E247" s="2" t="n"/>
      <c r="F247" s="2" t="n"/>
      <c r="G247" s="2" t="n"/>
    </row>
    <row r="248" ht="20.1" customHeight="1">
      <c r="A248" s="72" t="inlineStr">
        <is>
          <t>1.6.11. 01.09.16 CAIXA DÁGUA DE 1000L PARA ABASTECIMENTO DE CONTAINERS (UN)</t>
        </is>
      </c>
      <c r="B248" s="90" t="n"/>
      <c r="C248" s="90" t="n"/>
      <c r="D248" s="90" t="n"/>
      <c r="E248" s="90" t="n"/>
      <c r="F248" s="90" t="n"/>
      <c r="G248" s="91" t="n"/>
    </row>
    <row r="249" ht="15" customHeight="1">
      <c r="A249" s="73" t="inlineStr">
        <is>
          <t>Material</t>
        </is>
      </c>
      <c r="B249" s="91" t="n"/>
      <c r="C249" s="64" t="inlineStr">
        <is>
          <t>FONTE</t>
        </is>
      </c>
      <c r="D249" s="64" t="inlineStr">
        <is>
          <t>UNID</t>
        </is>
      </c>
      <c r="E249" s="64" t="inlineStr">
        <is>
          <t>COEFICIENTE</t>
        </is>
      </c>
      <c r="F249" s="64" t="inlineStr">
        <is>
          <t>PREÇO UNITÁRIO</t>
        </is>
      </c>
      <c r="G249" s="64" t="inlineStr">
        <is>
          <t>TOTAL</t>
        </is>
      </c>
    </row>
    <row r="250" ht="21" customHeight="1">
      <c r="A250" s="78" t="inlineStr">
        <is>
          <t>73.05.52</t>
        </is>
      </c>
      <c r="B250" s="77" t="inlineStr">
        <is>
          <t>ADAPTADOR SOLDÁVEL CURTO C/FLANGES LIVRES P/CX D´ÁGUA D= 25MM (3/4")</t>
        </is>
      </c>
      <c r="C250" s="78" t="inlineStr">
        <is>
          <t>SUDECAP</t>
        </is>
      </c>
      <c r="D250" s="78" t="inlineStr">
        <is>
          <t>UN</t>
        </is>
      </c>
      <c r="E250" s="21" t="n">
        <v>2</v>
      </c>
      <c r="F250" s="22">
        <f>ROUND(M250*FATOR, 2)</f>
        <v/>
      </c>
      <c r="G250" s="22">
        <f>ROUND(E250*F250, 2)</f>
        <v/>
      </c>
      <c r="L250" t="n">
        <v>2</v>
      </c>
      <c r="M250" t="n">
        <v>13.35</v>
      </c>
      <c r="N250">
        <f>(M250-F250)</f>
        <v/>
      </c>
    </row>
    <row r="251" ht="21" customHeight="1">
      <c r="A251" s="78" t="inlineStr">
        <is>
          <t>73.05.56</t>
        </is>
      </c>
      <c r="B251" s="77" t="inlineStr">
        <is>
          <t>ADAPTADOR SOLDÁVEL CURTO C/FLANGES LIVRES P/CX D´ÁGUA D= 60MM (2")</t>
        </is>
      </c>
      <c r="C251" s="78" t="inlineStr">
        <is>
          <t>SUDECAP</t>
        </is>
      </c>
      <c r="D251" s="78" t="inlineStr">
        <is>
          <t>UN</t>
        </is>
      </c>
      <c r="E251" s="21" t="n">
        <v>0.5</v>
      </c>
      <c r="F251" s="22">
        <f>ROUND(M251*FATOR, 2)</f>
        <v/>
      </c>
      <c r="G251" s="22">
        <f>ROUND(E251*F251, 2)</f>
        <v/>
      </c>
      <c r="L251" t="n">
        <v>0.5</v>
      </c>
      <c r="M251" t="n">
        <v>49.9</v>
      </c>
      <c r="N251">
        <f>(M251-F251)</f>
        <v/>
      </c>
    </row>
    <row r="252" ht="15" customHeight="1">
      <c r="A252" s="78" t="inlineStr">
        <is>
          <t>73.33.04</t>
        </is>
      </c>
      <c r="B252" s="77" t="inlineStr">
        <is>
          <t>CAIXA D'AGUA DE POLIETILENO COM TAMPA 1000 L</t>
        </is>
      </c>
      <c r="C252" s="78" t="inlineStr">
        <is>
          <t>SUDECAP</t>
        </is>
      </c>
      <c r="D252" s="78" t="inlineStr">
        <is>
          <t>UN</t>
        </is>
      </c>
      <c r="E252" s="21" t="n">
        <v>0.1</v>
      </c>
      <c r="F252" s="22">
        <f>ROUND(M252*FATOR, 2)</f>
        <v/>
      </c>
      <c r="G252" s="22">
        <f>ROUND(E252*F252, 2)</f>
        <v/>
      </c>
      <c r="L252" t="n">
        <v>0.1</v>
      </c>
      <c r="M252" t="n">
        <v>271.05</v>
      </c>
      <c r="N252">
        <f>(M252-F252)</f>
        <v/>
      </c>
    </row>
    <row r="253" ht="21" customHeight="1">
      <c r="A253" s="78" t="inlineStr">
        <is>
          <t>73.46.06</t>
        </is>
      </c>
      <c r="B253" s="77" t="inlineStr">
        <is>
          <t>REGISTRO DE GAVETA BRUTO 1510-B   2" FABRIMAR OU EQUIVALENTE</t>
        </is>
      </c>
      <c r="C253" s="78" t="inlineStr">
        <is>
          <t>SUDECAP</t>
        </is>
      </c>
      <c r="D253" s="78" t="inlineStr">
        <is>
          <t>UN</t>
        </is>
      </c>
      <c r="E253" s="21" t="n">
        <v>0.5</v>
      </c>
      <c r="F253" s="22">
        <f>ROUND(M253*FATOR, 2)</f>
        <v/>
      </c>
      <c r="G253" s="22">
        <f>ROUND(E253*F253, 2)</f>
        <v/>
      </c>
      <c r="L253" t="n">
        <v>0.5</v>
      </c>
      <c r="M253" t="n">
        <v>180.69</v>
      </c>
      <c r="N253">
        <f>(M253-F253)</f>
        <v/>
      </c>
    </row>
    <row r="254" ht="21" customHeight="1">
      <c r="A254" s="78" t="inlineStr">
        <is>
          <t>73.46.02</t>
        </is>
      </c>
      <c r="B254" s="77" t="inlineStr">
        <is>
          <t>REGISTRO DE GAVETA BRUTO 1510-B 3/4" FABRIMAR OU EQUIVALENTE</t>
        </is>
      </c>
      <c r="C254" s="78" t="inlineStr">
        <is>
          <t>SUDECAP</t>
        </is>
      </c>
      <c r="D254" s="78" t="inlineStr">
        <is>
          <t>UN</t>
        </is>
      </c>
      <c r="E254" s="21" t="n">
        <v>1</v>
      </c>
      <c r="F254" s="22">
        <f>ROUND(M254*FATOR, 2)</f>
        <v/>
      </c>
      <c r="G254" s="22">
        <f>ROUND(E254*F254, 2)</f>
        <v/>
      </c>
      <c r="L254" t="n">
        <v>1</v>
      </c>
      <c r="M254" t="n">
        <v>34.9</v>
      </c>
      <c r="N254">
        <f>(M254-F254)</f>
        <v/>
      </c>
    </row>
    <row r="255" ht="21" customHeight="1">
      <c r="A255" s="78" t="inlineStr">
        <is>
          <t>73.51.41</t>
        </is>
      </c>
      <c r="B255" s="77" t="inlineStr">
        <is>
          <t>TORNEIRA BOIA PARA CX. D´AGUA  3/4", PLENA OU EQUIVALENTE</t>
        </is>
      </c>
      <c r="C255" s="78" t="inlineStr">
        <is>
          <t>SUDECAP</t>
        </is>
      </c>
      <c r="D255" s="78" t="inlineStr">
        <is>
          <t>UN</t>
        </is>
      </c>
      <c r="E255" s="21" t="n">
        <v>0.5</v>
      </c>
      <c r="F255" s="22">
        <f>ROUND(M255*FATOR, 2)</f>
        <v/>
      </c>
      <c r="G255" s="22">
        <f>ROUND(E255*F255, 2)</f>
        <v/>
      </c>
      <c r="L255" t="n">
        <v>0.5</v>
      </c>
      <c r="M255" t="n">
        <v>12.49</v>
      </c>
      <c r="N255">
        <f>(M255-F255)</f>
        <v/>
      </c>
    </row>
    <row r="256" ht="21" customHeight="1">
      <c r="A256" s="78" t="inlineStr">
        <is>
          <t>73.02.02</t>
        </is>
      </c>
      <c r="B256" s="77" t="inlineStr">
        <is>
          <t>TUBO PVC SOLDÁVEL MARROM D=  25MM (3/4") CONF. NBR 5648</t>
        </is>
      </c>
      <c r="C256" s="78" t="inlineStr">
        <is>
          <t>SUDECAP</t>
        </is>
      </c>
      <c r="D256" s="78" t="inlineStr">
        <is>
          <t>M</t>
        </is>
      </c>
      <c r="E256" s="21" t="n">
        <v>4</v>
      </c>
      <c r="F256" s="22">
        <f>ROUND(M256*FATOR, 2)</f>
        <v/>
      </c>
      <c r="G256" s="22">
        <f>ROUND(E256*F256, 2)</f>
        <v/>
      </c>
      <c r="L256" t="n">
        <v>4</v>
      </c>
      <c r="M256" t="n">
        <v>5.27</v>
      </c>
      <c r="N256">
        <f>(M256-F256)</f>
        <v/>
      </c>
    </row>
    <row r="257" ht="21" customHeight="1">
      <c r="A257" s="78" t="inlineStr">
        <is>
          <t>73.02.05</t>
        </is>
      </c>
      <c r="B257" s="77" t="inlineStr">
        <is>
          <t>TUBO PVC SOLDÁVEL MARROM D=  50MM (1 1/2") CONF. NBR 5648</t>
        </is>
      </c>
      <c r="C257" s="78" t="inlineStr">
        <is>
          <t>SUDECAP</t>
        </is>
      </c>
      <c r="D257" s="78" t="inlineStr">
        <is>
          <t>M</t>
        </is>
      </c>
      <c r="E257" s="21" t="n">
        <v>2</v>
      </c>
      <c r="F257" s="22">
        <f>ROUND(M257*FATOR, 2)</f>
        <v/>
      </c>
      <c r="G257" s="22">
        <f>ROUND(E257*F257, 2)</f>
        <v/>
      </c>
      <c r="L257" t="n">
        <v>2</v>
      </c>
      <c r="M257" t="n">
        <v>16.65</v>
      </c>
      <c r="N257">
        <f>(M257-F257)</f>
        <v/>
      </c>
    </row>
    <row r="258" ht="15" customHeight="1">
      <c r="A258" s="2" t="n"/>
      <c r="B258" s="2" t="n"/>
      <c r="C258" s="2" t="n"/>
      <c r="D258" s="2" t="n"/>
      <c r="E258" s="74" t="inlineStr">
        <is>
          <t>TOTAL Material:</t>
        </is>
      </c>
      <c r="F258" s="91" t="n"/>
      <c r="G258" s="23">
        <f>SUM(G250:G257)</f>
        <v/>
      </c>
    </row>
    <row r="259" ht="15" customHeight="1">
      <c r="A259" s="73" t="inlineStr">
        <is>
          <t>Mão de Obra</t>
        </is>
      </c>
      <c r="B259" s="91" t="n"/>
      <c r="C259" s="64" t="inlineStr">
        <is>
          <t>FONTE</t>
        </is>
      </c>
      <c r="D259" s="64" t="inlineStr">
        <is>
          <t>UNID</t>
        </is>
      </c>
      <c r="E259" s="64" t="inlineStr">
        <is>
          <t>COEFICIENTE</t>
        </is>
      </c>
      <c r="F259" s="64" t="inlineStr">
        <is>
          <t>PREÇO UNITÁRIO</t>
        </is>
      </c>
      <c r="G259" s="64" t="inlineStr">
        <is>
          <t>TOTAL</t>
        </is>
      </c>
    </row>
    <row r="260" ht="15" customHeight="1">
      <c r="A260" s="78" t="inlineStr">
        <is>
          <t>55.10.39</t>
        </is>
      </c>
      <c r="B260" s="77" t="inlineStr">
        <is>
          <t>BOMBEIRO</t>
        </is>
      </c>
      <c r="C260" s="78" t="inlineStr">
        <is>
          <t>SUDECAP</t>
        </is>
      </c>
      <c r="D260" s="78" t="inlineStr">
        <is>
          <t>H</t>
        </is>
      </c>
      <c r="E260" s="21">
        <f>L260*FATOR</f>
        <v/>
      </c>
      <c r="F260" s="22" t="n">
        <v>21.07</v>
      </c>
      <c r="G260" s="22">
        <f>ROUND(E260*F260, 2)</f>
        <v/>
      </c>
      <c r="L260" t="n">
        <v>1</v>
      </c>
      <c r="M260" t="n">
        <v>21.07</v>
      </c>
      <c r="N260">
        <f>(M260-F260)</f>
        <v/>
      </c>
    </row>
    <row r="261" ht="15" customHeight="1">
      <c r="A261" s="2" t="n"/>
      <c r="B261" s="2" t="n"/>
      <c r="C261" s="2" t="n"/>
      <c r="D261" s="2" t="n"/>
      <c r="E261" s="74" t="inlineStr">
        <is>
          <t>TOTAL Mão de Obra:</t>
        </is>
      </c>
      <c r="F261" s="91" t="n"/>
      <c r="G261" s="23">
        <f>SUM(G260:G260)</f>
        <v/>
      </c>
    </row>
    <row r="262" ht="15" customHeight="1">
      <c r="A262" s="2" t="n"/>
      <c r="B262" s="2" t="n"/>
      <c r="C262" s="2" t="n"/>
      <c r="D262" s="2" t="n"/>
      <c r="E262" s="75" t="inlineStr">
        <is>
          <t>VALOR:</t>
        </is>
      </c>
      <c r="F262" s="91" t="n"/>
      <c r="G262" s="5">
        <f>SUM(G258,G261)</f>
        <v/>
      </c>
    </row>
    <row r="263" ht="15" customHeight="1">
      <c r="A263" s="2" t="n"/>
      <c r="B263" s="2" t="n"/>
      <c r="C263" s="2" t="n"/>
      <c r="D263" s="2" t="n"/>
      <c r="E263" s="75" t="inlineStr">
        <is>
          <t>VALOR BDI (29.27%):</t>
        </is>
      </c>
      <c r="F263" s="91" t="n"/>
      <c r="G263" s="5">
        <f>ROUNDDOWN(G262*BDI,2)</f>
        <v/>
      </c>
    </row>
    <row r="264" ht="15" customHeight="1">
      <c r="A264" s="2" t="n"/>
      <c r="B264" s="2" t="n"/>
      <c r="C264" s="2" t="n"/>
      <c r="D264" s="2" t="n"/>
      <c r="E264" s="75" t="inlineStr">
        <is>
          <t>VALOR COM BDI:</t>
        </is>
      </c>
      <c r="F264" s="91" t="n"/>
      <c r="G264" s="5">
        <f>G263 + G262</f>
        <v/>
      </c>
    </row>
    <row r="265" ht="9.949999999999999" customHeight="1">
      <c r="A265" s="2" t="n"/>
      <c r="B265" s="2" t="n"/>
      <c r="C265" s="71" t="n"/>
      <c r="E265" s="2" t="n"/>
      <c r="F265" s="2" t="n"/>
      <c r="G265" s="2" t="n"/>
    </row>
    <row r="266" ht="20.1" customHeight="1">
      <c r="A266" s="72" t="inlineStr">
        <is>
          <t>1.7.1. 11.83.02 CONECTOR CABO HASTE CHT-1 DE ATERRAMENTO P.TELEMAR (UN)</t>
        </is>
      </c>
      <c r="B266" s="90" t="n"/>
      <c r="C266" s="90" t="n"/>
      <c r="D266" s="90" t="n"/>
      <c r="E266" s="90" t="n"/>
      <c r="F266" s="90" t="n"/>
      <c r="G266" s="91" t="n"/>
    </row>
    <row r="267" ht="15" customHeight="1">
      <c r="A267" s="73" t="inlineStr">
        <is>
          <t>Material</t>
        </is>
      </c>
      <c r="B267" s="91" t="n"/>
      <c r="C267" s="64" t="inlineStr">
        <is>
          <t>FONTE</t>
        </is>
      </c>
      <c r="D267" s="64" t="inlineStr">
        <is>
          <t>UNID</t>
        </is>
      </c>
      <c r="E267" s="64" t="inlineStr">
        <is>
          <t>COEFICIENTE</t>
        </is>
      </c>
      <c r="F267" s="64" t="inlineStr">
        <is>
          <t>PREÇO UNITÁRIO</t>
        </is>
      </c>
      <c r="G267" s="64" t="inlineStr">
        <is>
          <t>TOTAL</t>
        </is>
      </c>
    </row>
    <row r="268" ht="21" customHeight="1">
      <c r="A268" s="78" t="inlineStr">
        <is>
          <t>74.44.15</t>
        </is>
      </c>
      <c r="B268" s="77" t="inlineStr">
        <is>
          <t>GRAMPO METALICO TIPO OLHAL PARA HASTE DE ATERRAMENTO DE 3/4'', CONDUTOR DE *10* A 50 MM2 REF 416</t>
        </is>
      </c>
      <c r="C268" s="78" t="inlineStr">
        <is>
          <t>SUDECAP</t>
        </is>
      </c>
      <c r="D268" s="78" t="inlineStr">
        <is>
          <t>UN</t>
        </is>
      </c>
      <c r="E268" s="21" t="n">
        <v>1</v>
      </c>
      <c r="F268" s="22">
        <f>ROUND(M268*FATOR, 2)</f>
        <v/>
      </c>
      <c r="G268" s="22">
        <f>ROUND(E268*F268, 2)</f>
        <v/>
      </c>
      <c r="L268" t="n">
        <v>1</v>
      </c>
      <c r="M268" t="n">
        <v>12.89</v>
      </c>
      <c r="N268">
        <f>(M268-F268)</f>
        <v/>
      </c>
    </row>
    <row r="269" ht="15" customHeight="1">
      <c r="A269" s="2" t="n"/>
      <c r="B269" s="2" t="n"/>
      <c r="C269" s="2" t="n"/>
      <c r="D269" s="2" t="n"/>
      <c r="E269" s="74" t="inlineStr">
        <is>
          <t>TOTAL Material:</t>
        </is>
      </c>
      <c r="F269" s="91" t="n"/>
      <c r="G269" s="23">
        <f>SUM(G268:G268)</f>
        <v/>
      </c>
    </row>
    <row r="270" ht="15" customHeight="1">
      <c r="A270" s="73" t="inlineStr">
        <is>
          <t>Mão de Obra</t>
        </is>
      </c>
      <c r="B270" s="91" t="n"/>
      <c r="C270" s="64" t="inlineStr">
        <is>
          <t>FONTE</t>
        </is>
      </c>
      <c r="D270" s="64" t="inlineStr">
        <is>
          <t>UNID</t>
        </is>
      </c>
      <c r="E270" s="64" t="inlineStr">
        <is>
          <t>COEFICIENTE</t>
        </is>
      </c>
      <c r="F270" s="64" t="inlineStr">
        <is>
          <t>PREÇO UNITÁRIO</t>
        </is>
      </c>
      <c r="G270" s="64" t="inlineStr">
        <is>
          <t>TOTAL</t>
        </is>
      </c>
    </row>
    <row r="271" ht="15" customHeight="1">
      <c r="A271" s="78" t="inlineStr">
        <is>
          <t>55.10.10</t>
        </is>
      </c>
      <c r="B271" s="77" t="inlineStr">
        <is>
          <t>AUXILIAR BOMBEIRO/ELETRICISTA</t>
        </is>
      </c>
      <c r="C271" s="78" t="inlineStr">
        <is>
          <t>SUDECAP</t>
        </is>
      </c>
      <c r="D271" s="78" t="inlineStr">
        <is>
          <t>H</t>
        </is>
      </c>
      <c r="E271" s="21">
        <f>L271*FATOR</f>
        <v/>
      </c>
      <c r="F271" s="22" t="n">
        <v>14.9</v>
      </c>
      <c r="G271" s="22">
        <f>ROUND(E271*F271, 2)</f>
        <v/>
      </c>
      <c r="L271" t="n">
        <v>0.15</v>
      </c>
      <c r="M271" t="n">
        <v>14.9</v>
      </c>
      <c r="N271">
        <f>(M271-F271)</f>
        <v/>
      </c>
    </row>
    <row r="272" ht="15" customHeight="1">
      <c r="A272" s="78" t="inlineStr">
        <is>
          <t>55.10.55</t>
        </is>
      </c>
      <c r="B272" s="77" t="inlineStr">
        <is>
          <t>ELETRICISTA</t>
        </is>
      </c>
      <c r="C272" s="78" t="inlineStr">
        <is>
          <t>SUDECAP</t>
        </is>
      </c>
      <c r="D272" s="78" t="inlineStr">
        <is>
          <t>H</t>
        </is>
      </c>
      <c r="E272" s="21">
        <f>L272*FATOR</f>
        <v/>
      </c>
      <c r="F272" s="22" t="n">
        <v>21.08</v>
      </c>
      <c r="G272" s="22">
        <f>ROUND(E272*F272, 2)</f>
        <v/>
      </c>
      <c r="L272" t="n">
        <v>0.15</v>
      </c>
      <c r="M272" t="n">
        <v>21.08</v>
      </c>
      <c r="N272">
        <f>(M272-F272)</f>
        <v/>
      </c>
    </row>
    <row r="273" ht="15" customHeight="1">
      <c r="A273" s="2" t="n"/>
      <c r="B273" s="2" t="n"/>
      <c r="C273" s="2" t="n"/>
      <c r="D273" s="2" t="n"/>
      <c r="E273" s="74" t="inlineStr">
        <is>
          <t>TOTAL Mão de Obra:</t>
        </is>
      </c>
      <c r="F273" s="91" t="n"/>
      <c r="G273" s="23">
        <f>SUM(G271:G272)</f>
        <v/>
      </c>
    </row>
    <row r="274" ht="15" customHeight="1">
      <c r="A274" s="2" t="n"/>
      <c r="B274" s="2" t="n"/>
      <c r="C274" s="2" t="n"/>
      <c r="D274" s="2" t="n"/>
      <c r="E274" s="75" t="inlineStr">
        <is>
          <t>VALOR:</t>
        </is>
      </c>
      <c r="F274" s="91" t="n"/>
      <c r="G274" s="5">
        <f>SUM(G269,G273)</f>
        <v/>
      </c>
    </row>
    <row r="275" ht="15" customHeight="1">
      <c r="A275" s="2" t="n"/>
      <c r="B275" s="2" t="n"/>
      <c r="C275" s="2" t="n"/>
      <c r="D275" s="2" t="n"/>
      <c r="E275" s="75" t="inlineStr">
        <is>
          <t>VALOR BDI (29.27%):</t>
        </is>
      </c>
      <c r="F275" s="91" t="n"/>
      <c r="G275" s="5">
        <f>ROUNDDOWN(G274*BDI,2)</f>
        <v/>
      </c>
    </row>
    <row r="276" ht="15" customHeight="1">
      <c r="A276" s="2" t="n"/>
      <c r="B276" s="2" t="n"/>
      <c r="C276" s="2" t="n"/>
      <c r="D276" s="2" t="n"/>
      <c r="E276" s="75" t="inlineStr">
        <is>
          <t>VALOR COM BDI:</t>
        </is>
      </c>
      <c r="F276" s="91" t="n"/>
      <c r="G276" s="5">
        <f>G275 + G274</f>
        <v/>
      </c>
    </row>
    <row r="277" ht="9.949999999999999" customHeight="1">
      <c r="A277" s="2" t="n"/>
      <c r="B277" s="2" t="n"/>
      <c r="C277" s="71" t="n"/>
      <c r="E277" s="2" t="n"/>
      <c r="F277" s="2" t="n"/>
      <c r="G277" s="2" t="n"/>
    </row>
    <row r="278" ht="20.1" customHeight="1">
      <c r="A278" s="72" t="inlineStr">
        <is>
          <t>1.7.2. 11.83.11 HASTE DE ATERRAMENTO AÇO GALV. 3/4" X 3,0 MM (UN)</t>
        </is>
      </c>
      <c r="B278" s="90" t="n"/>
      <c r="C278" s="90" t="n"/>
      <c r="D278" s="90" t="n"/>
      <c r="E278" s="90" t="n"/>
      <c r="F278" s="90" t="n"/>
      <c r="G278" s="91" t="n"/>
    </row>
    <row r="279" ht="15" customHeight="1">
      <c r="A279" s="73" t="inlineStr">
        <is>
          <t>Material</t>
        </is>
      </c>
      <c r="B279" s="91" t="n"/>
      <c r="C279" s="64" t="inlineStr">
        <is>
          <t>FONTE</t>
        </is>
      </c>
      <c r="D279" s="64" t="inlineStr">
        <is>
          <t>UNID</t>
        </is>
      </c>
      <c r="E279" s="64" t="inlineStr">
        <is>
          <t>COEFICIENTE</t>
        </is>
      </c>
      <c r="F279" s="64" t="inlineStr">
        <is>
          <t>PREÇO UNITÁRIO</t>
        </is>
      </c>
      <c r="G279" s="64" t="inlineStr">
        <is>
          <t>TOTAL</t>
        </is>
      </c>
    </row>
    <row r="280" ht="29.1" customHeight="1">
      <c r="A280" s="78" t="inlineStr">
        <is>
          <t>74.44.32</t>
        </is>
      </c>
      <c r="B280" s="77" t="inlineStr">
        <is>
          <t>HASTE DE ATERRAMENTO EM ACO COM 3,00 M DE COMPRIMENTO E DN = 3/4", REVESTIDA COM BAIXA CAMADA DE COBRE, COM CONECTOR TIPO GRAMPO</t>
        </is>
      </c>
      <c r="C280" s="78" t="inlineStr">
        <is>
          <t>SUDECAP</t>
        </is>
      </c>
      <c r="D280" s="78" t="inlineStr">
        <is>
          <t>UN</t>
        </is>
      </c>
      <c r="E280" s="21" t="n">
        <v>1</v>
      </c>
      <c r="F280" s="22">
        <f>ROUND(M280*FATOR, 2)</f>
        <v/>
      </c>
      <c r="G280" s="22">
        <f>ROUND(E280*F280, 2)</f>
        <v/>
      </c>
      <c r="L280" t="n">
        <v>1</v>
      </c>
      <c r="M280" t="n">
        <v>140.02</v>
      </c>
      <c r="N280">
        <f>(M280-F280)</f>
        <v/>
      </c>
    </row>
    <row r="281" ht="15" customHeight="1">
      <c r="A281" s="2" t="n"/>
      <c r="B281" s="2" t="n"/>
      <c r="C281" s="2" t="n"/>
      <c r="D281" s="2" t="n"/>
      <c r="E281" s="74" t="inlineStr">
        <is>
          <t>TOTAL Material:</t>
        </is>
      </c>
      <c r="F281" s="91" t="n"/>
      <c r="G281" s="23">
        <f>SUM(G280:G280)</f>
        <v/>
      </c>
    </row>
    <row r="282" ht="15" customHeight="1">
      <c r="A282" s="73" t="inlineStr">
        <is>
          <t>Mão de Obra</t>
        </is>
      </c>
      <c r="B282" s="91" t="n"/>
      <c r="C282" s="64" t="inlineStr">
        <is>
          <t>FONTE</t>
        </is>
      </c>
      <c r="D282" s="64" t="inlineStr">
        <is>
          <t>UNID</t>
        </is>
      </c>
      <c r="E282" s="64" t="inlineStr">
        <is>
          <t>COEFICIENTE</t>
        </is>
      </c>
      <c r="F282" s="64" t="inlineStr">
        <is>
          <t>PREÇO UNITÁRIO</t>
        </is>
      </c>
      <c r="G282" s="64" t="inlineStr">
        <is>
          <t>TOTAL</t>
        </is>
      </c>
    </row>
    <row r="283" ht="15" customHeight="1">
      <c r="A283" s="78" t="inlineStr">
        <is>
          <t>55.10.10</t>
        </is>
      </c>
      <c r="B283" s="77" t="inlineStr">
        <is>
          <t>AUXILIAR BOMBEIRO/ELETRICISTA</t>
        </is>
      </c>
      <c r="C283" s="78" t="inlineStr">
        <is>
          <t>SUDECAP</t>
        </is>
      </c>
      <c r="D283" s="78" t="inlineStr">
        <is>
          <t>H</t>
        </is>
      </c>
      <c r="E283" s="21">
        <f>L283*FATOR</f>
        <v/>
      </c>
      <c r="F283" s="22" t="n">
        <v>14.9</v>
      </c>
      <c r="G283" s="22">
        <f>ROUND(E283*F283, 2)</f>
        <v/>
      </c>
      <c r="L283" t="n">
        <v>2</v>
      </c>
      <c r="M283" t="n">
        <v>14.9</v>
      </c>
      <c r="N283">
        <f>(M283-F283)</f>
        <v/>
      </c>
    </row>
    <row r="284" ht="15" customHeight="1">
      <c r="A284" s="78" t="inlineStr">
        <is>
          <t>55.10.55</t>
        </is>
      </c>
      <c r="B284" s="77" t="inlineStr">
        <is>
          <t>ELETRICISTA</t>
        </is>
      </c>
      <c r="C284" s="78" t="inlineStr">
        <is>
          <t>SUDECAP</t>
        </is>
      </c>
      <c r="D284" s="78" t="inlineStr">
        <is>
          <t>H</t>
        </is>
      </c>
      <c r="E284" s="21">
        <f>L284*FATOR</f>
        <v/>
      </c>
      <c r="F284" s="22" t="n">
        <v>21.08</v>
      </c>
      <c r="G284" s="22">
        <f>ROUND(E284*F284, 2)</f>
        <v/>
      </c>
      <c r="L284" t="n">
        <v>2</v>
      </c>
      <c r="M284" t="n">
        <v>21.08</v>
      </c>
      <c r="N284">
        <f>(M284-F284)</f>
        <v/>
      </c>
    </row>
    <row r="285" ht="15" customHeight="1">
      <c r="A285" s="2" t="n"/>
      <c r="B285" s="2" t="n"/>
      <c r="C285" s="2" t="n"/>
      <c r="D285" s="2" t="n"/>
      <c r="E285" s="74" t="inlineStr">
        <is>
          <t>TOTAL Mão de Obra:</t>
        </is>
      </c>
      <c r="F285" s="91" t="n"/>
      <c r="G285" s="23">
        <f>SUM(G283:G284)</f>
        <v/>
      </c>
    </row>
    <row r="286" ht="15" customHeight="1">
      <c r="A286" s="2" t="n"/>
      <c r="B286" s="2" t="n"/>
      <c r="C286" s="2" t="n"/>
      <c r="D286" s="2" t="n"/>
      <c r="E286" s="75" t="inlineStr">
        <is>
          <t>VALOR:</t>
        </is>
      </c>
      <c r="F286" s="91" t="n"/>
      <c r="G286" s="5">
        <f>SUM(G281,G285)</f>
        <v/>
      </c>
    </row>
    <row r="287" ht="15" customHeight="1">
      <c r="A287" s="2" t="n"/>
      <c r="B287" s="2" t="n"/>
      <c r="C287" s="2" t="n"/>
      <c r="D287" s="2" t="n"/>
      <c r="E287" s="75" t="inlineStr">
        <is>
          <t>VALOR BDI (29.27%):</t>
        </is>
      </c>
      <c r="F287" s="91" t="n"/>
      <c r="G287" s="5">
        <f>ROUNDDOWN(G286*BDI,2)</f>
        <v/>
      </c>
    </row>
    <row r="288" ht="15" customHeight="1">
      <c r="A288" s="2" t="n"/>
      <c r="B288" s="2" t="n"/>
      <c r="C288" s="2" t="n"/>
      <c r="D288" s="2" t="n"/>
      <c r="E288" s="75" t="inlineStr">
        <is>
          <t>VALOR COM BDI:</t>
        </is>
      </c>
      <c r="F288" s="91" t="n"/>
      <c r="G288" s="5">
        <f>G287 + G286</f>
        <v/>
      </c>
    </row>
    <row r="289" ht="9.949999999999999" customHeight="1">
      <c r="A289" s="2" t="n"/>
      <c r="B289" s="2" t="n"/>
      <c r="C289" s="71" t="n"/>
      <c r="E289" s="2" t="n"/>
      <c r="F289" s="2" t="n"/>
      <c r="G289" s="2" t="n"/>
    </row>
    <row r="290" ht="20.1" customHeight="1">
      <c r="A290" s="72" t="inlineStr">
        <is>
          <t>1.7.3. 11.91.06 CABO DE COBRE NU # 50 MM2 (M)</t>
        </is>
      </c>
      <c r="B290" s="90" t="n"/>
      <c r="C290" s="90" t="n"/>
      <c r="D290" s="90" t="n"/>
      <c r="E290" s="90" t="n"/>
      <c r="F290" s="90" t="n"/>
      <c r="G290" s="91" t="n"/>
    </row>
    <row r="291" ht="15" customHeight="1">
      <c r="A291" s="73" t="inlineStr">
        <is>
          <t>Material</t>
        </is>
      </c>
      <c r="B291" s="91" t="n"/>
      <c r="C291" s="64" t="inlineStr">
        <is>
          <t>FONTE</t>
        </is>
      </c>
      <c r="D291" s="64" t="inlineStr">
        <is>
          <t>UNID</t>
        </is>
      </c>
      <c r="E291" s="64" t="inlineStr">
        <is>
          <t>COEFICIENTE</t>
        </is>
      </c>
      <c r="F291" s="64" t="inlineStr">
        <is>
          <t>PREÇO UNITÁRIO</t>
        </is>
      </c>
      <c r="G291" s="64" t="inlineStr">
        <is>
          <t>TOTAL</t>
        </is>
      </c>
    </row>
    <row r="292" ht="15" customHeight="1">
      <c r="A292" s="78" t="inlineStr">
        <is>
          <t>74.17.15</t>
        </is>
      </c>
      <c r="B292" s="77" t="inlineStr">
        <is>
          <t>CABO DE COBRE NU (CORDOALHA) 50,0MM2 REF 867</t>
        </is>
      </c>
      <c r="C292" s="78" t="inlineStr">
        <is>
          <t>SUDECAP</t>
        </is>
      </c>
      <c r="D292" s="78" t="inlineStr">
        <is>
          <t>M</t>
        </is>
      </c>
      <c r="E292" s="21" t="n">
        <v>1</v>
      </c>
      <c r="F292" s="22">
        <f>ROUND(M292*FATOR, 2)</f>
        <v/>
      </c>
      <c r="G292" s="22">
        <f>ROUND(E292*F292, 2)</f>
        <v/>
      </c>
      <c r="L292" t="n">
        <v>1</v>
      </c>
      <c r="M292" t="n">
        <v>29.99</v>
      </c>
      <c r="N292">
        <f>(M292-F292)</f>
        <v/>
      </c>
    </row>
    <row r="293" ht="15" customHeight="1">
      <c r="A293" s="2" t="n"/>
      <c r="B293" s="2" t="n"/>
      <c r="C293" s="2" t="n"/>
      <c r="D293" s="2" t="n"/>
      <c r="E293" s="74" t="inlineStr">
        <is>
          <t>TOTAL Material:</t>
        </is>
      </c>
      <c r="F293" s="91" t="n"/>
      <c r="G293" s="23">
        <f>SUM(G292:G292)</f>
        <v/>
      </c>
    </row>
    <row r="294" ht="15" customHeight="1">
      <c r="A294" s="73" t="inlineStr">
        <is>
          <t>Mão de Obra</t>
        </is>
      </c>
      <c r="B294" s="91" t="n"/>
      <c r="C294" s="64" t="inlineStr">
        <is>
          <t>FONTE</t>
        </is>
      </c>
      <c r="D294" s="64" t="inlineStr">
        <is>
          <t>UNID</t>
        </is>
      </c>
      <c r="E294" s="64" t="inlineStr">
        <is>
          <t>COEFICIENTE</t>
        </is>
      </c>
      <c r="F294" s="64" t="inlineStr">
        <is>
          <t>PREÇO UNITÁRIO</t>
        </is>
      </c>
      <c r="G294" s="64" t="inlineStr">
        <is>
          <t>TOTAL</t>
        </is>
      </c>
    </row>
    <row r="295" ht="15" customHeight="1">
      <c r="A295" s="78" t="inlineStr">
        <is>
          <t>55.10.10</t>
        </is>
      </c>
      <c r="B295" s="77" t="inlineStr">
        <is>
          <t>AUXILIAR BOMBEIRO/ELETRICISTA</t>
        </is>
      </c>
      <c r="C295" s="78" t="inlineStr">
        <is>
          <t>SUDECAP</t>
        </is>
      </c>
      <c r="D295" s="78" t="inlineStr">
        <is>
          <t>H</t>
        </is>
      </c>
      <c r="E295" s="21">
        <f>L295*FATOR</f>
        <v/>
      </c>
      <c r="F295" s="22" t="n">
        <v>14.9</v>
      </c>
      <c r="G295" s="22">
        <f>ROUND(E295*F295, 2)</f>
        <v/>
      </c>
      <c r="L295" t="n">
        <v>0.25</v>
      </c>
      <c r="M295" t="n">
        <v>14.9</v>
      </c>
      <c r="N295">
        <f>(M295-F295)</f>
        <v/>
      </c>
    </row>
    <row r="296" ht="15" customHeight="1">
      <c r="A296" s="78" t="inlineStr">
        <is>
          <t>55.10.55</t>
        </is>
      </c>
      <c r="B296" s="77" t="inlineStr">
        <is>
          <t>ELETRICISTA</t>
        </is>
      </c>
      <c r="C296" s="78" t="inlineStr">
        <is>
          <t>SUDECAP</t>
        </is>
      </c>
      <c r="D296" s="78" t="inlineStr">
        <is>
          <t>H</t>
        </is>
      </c>
      <c r="E296" s="21">
        <f>L296*FATOR</f>
        <v/>
      </c>
      <c r="F296" s="22" t="n">
        <v>21.08</v>
      </c>
      <c r="G296" s="22">
        <f>ROUND(E296*F296, 2)</f>
        <v/>
      </c>
      <c r="L296" t="n">
        <v>0.25</v>
      </c>
      <c r="M296" t="n">
        <v>21.08</v>
      </c>
      <c r="N296">
        <f>(M296-F296)</f>
        <v/>
      </c>
    </row>
    <row r="297" ht="15" customHeight="1">
      <c r="A297" s="2" t="n"/>
      <c r="B297" s="2" t="n"/>
      <c r="C297" s="2" t="n"/>
      <c r="D297" s="2" t="n"/>
      <c r="E297" s="74" t="inlineStr">
        <is>
          <t>TOTAL Mão de Obra:</t>
        </is>
      </c>
      <c r="F297" s="91" t="n"/>
      <c r="G297" s="23">
        <f>SUM(G295:G296)</f>
        <v/>
      </c>
    </row>
    <row r="298" ht="15" customHeight="1">
      <c r="A298" s="2" t="n"/>
      <c r="B298" s="2" t="n"/>
      <c r="C298" s="2" t="n"/>
      <c r="D298" s="2" t="n"/>
      <c r="E298" s="75" t="inlineStr">
        <is>
          <t>VALOR:</t>
        </is>
      </c>
      <c r="F298" s="91" t="n"/>
      <c r="G298" s="5">
        <f>SUM(G293,G297)</f>
        <v/>
      </c>
    </row>
    <row r="299" ht="15" customHeight="1">
      <c r="A299" s="2" t="n"/>
      <c r="B299" s="2" t="n"/>
      <c r="C299" s="2" t="n"/>
      <c r="D299" s="2" t="n"/>
      <c r="E299" s="75" t="inlineStr">
        <is>
          <t>VALOR BDI (29.27%):</t>
        </is>
      </c>
      <c r="F299" s="91" t="n"/>
      <c r="G299" s="5">
        <f>ROUNDDOWN(G298*BDI,2)</f>
        <v/>
      </c>
    </row>
    <row r="300" ht="15" customHeight="1">
      <c r="A300" s="2" t="n"/>
      <c r="B300" s="2" t="n"/>
      <c r="C300" s="2" t="n"/>
      <c r="D300" s="2" t="n"/>
      <c r="E300" s="75" t="inlineStr">
        <is>
          <t>VALOR COM BDI:</t>
        </is>
      </c>
      <c r="F300" s="91" t="n"/>
      <c r="G300" s="5">
        <f>G299 + G298</f>
        <v/>
      </c>
    </row>
    <row r="301" ht="9.949999999999999" customHeight="1">
      <c r="A301" s="2" t="n"/>
      <c r="B301" s="2" t="n"/>
      <c r="C301" s="71" t="n"/>
      <c r="E301" s="2" t="n"/>
      <c r="F301" s="2" t="n"/>
      <c r="G301" s="2" t="n"/>
    </row>
    <row r="302" ht="20.1" customHeight="1">
      <c r="A302" s="72" t="inlineStr">
        <is>
          <t>1.7.4. CPU 01.15.04 FORNECIMENTO E INSTALAÇÃO DE PLACA C2-DIREÇÃO ROTA DE SAÍDA (UN)</t>
        </is>
      </c>
      <c r="B302" s="90" t="n"/>
      <c r="C302" s="90" t="n"/>
      <c r="D302" s="90" t="n"/>
      <c r="E302" s="90" t="n"/>
      <c r="F302" s="90" t="n"/>
      <c r="G302" s="91" t="n"/>
    </row>
    <row r="303" ht="15" customHeight="1">
      <c r="A303" s="73" t="inlineStr">
        <is>
          <t>Material</t>
        </is>
      </c>
      <c r="B303" s="91" t="n"/>
      <c r="C303" s="64" t="inlineStr">
        <is>
          <t>FONTE</t>
        </is>
      </c>
      <c r="D303" s="64" t="inlineStr">
        <is>
          <t>UNID</t>
        </is>
      </c>
      <c r="E303" s="64" t="inlineStr">
        <is>
          <t>COEFICIENTE</t>
        </is>
      </c>
      <c r="F303" s="64" t="inlineStr">
        <is>
          <t>PREÇO UNITÁRIO</t>
        </is>
      </c>
      <c r="G303" s="64" t="inlineStr">
        <is>
          <t>TOTAL</t>
        </is>
      </c>
    </row>
    <row r="304" ht="21" customHeight="1">
      <c r="A304" s="78" t="inlineStr">
        <is>
          <t>83.41.04</t>
        </is>
      </c>
      <c r="B304" s="77" t="inlineStr">
        <is>
          <t>FITA DUPLA FACE TRANSFERIVEL VHB12MMX20M UNITARIO 3M OU EQUIVALENTE</t>
        </is>
      </c>
      <c r="C304" s="78" t="inlineStr">
        <is>
          <t>SUDECAP</t>
        </is>
      </c>
      <c r="D304" s="78" t="inlineStr">
        <is>
          <t>UN.</t>
        </is>
      </c>
      <c r="E304" s="21" t="n">
        <v>0.04</v>
      </c>
      <c r="F304" s="22">
        <f>ROUND(M304*FATOR, 2)</f>
        <v/>
      </c>
      <c r="G304" s="22">
        <f>ROUND(E304*F304, 2)</f>
        <v/>
      </c>
      <c r="L304" t="n">
        <v>0.04</v>
      </c>
      <c r="M304" t="n">
        <v>42.42</v>
      </c>
      <c r="N304">
        <f>(M304-F304)</f>
        <v/>
      </c>
    </row>
    <row r="305" ht="38.1" customHeight="1">
      <c r="A305" s="78" t="inlineStr">
        <is>
          <t>90.83.50*</t>
        </is>
      </c>
      <c r="B305" s="77" t="inlineStr">
        <is>
          <t>PLACA DE SINALIZACAO DE SEGURANCA CONTRA INCENDIO, FOTOLUMINESCENTE, RETANGULAR, *13 X 26* CM, EM PVC *2* MM ANTI-CHAMAS (SIMBOLOS, CORES E PICTOGRAMAS CONFORME NBR 16820) [SINAPI-37539]</t>
        </is>
      </c>
      <c r="C305" s="78" t="inlineStr">
        <is>
          <t xml:space="preserve">Composições </t>
        </is>
      </c>
      <c r="D305" s="78" t="inlineStr">
        <is>
          <t>UN</t>
        </is>
      </c>
      <c r="E305" s="21" t="n">
        <v>1</v>
      </c>
      <c r="F305" s="22">
        <f>ROUND(M305*FATOR, 2)</f>
        <v/>
      </c>
      <c r="G305" s="22">
        <f>ROUND(E305*F305, 2)</f>
        <v/>
      </c>
      <c r="L305" t="n">
        <v>1</v>
      </c>
      <c r="M305" t="n">
        <v>25.9</v>
      </c>
      <c r="N305">
        <f>(M305-F305)</f>
        <v/>
      </c>
    </row>
    <row r="306" ht="15" customHeight="1">
      <c r="A306" s="2" t="n"/>
      <c r="B306" s="2" t="n"/>
      <c r="C306" s="2" t="n"/>
      <c r="D306" s="2" t="n"/>
      <c r="E306" s="74" t="inlineStr">
        <is>
          <t>TOTAL Material:</t>
        </is>
      </c>
      <c r="F306" s="91" t="n"/>
      <c r="G306" s="23">
        <f>SUM(G304:G305)</f>
        <v/>
      </c>
    </row>
    <row r="307" ht="15" customHeight="1">
      <c r="A307" s="73" t="inlineStr">
        <is>
          <t>Mão de Obra</t>
        </is>
      </c>
      <c r="B307" s="91" t="n"/>
      <c r="C307" s="64" t="inlineStr">
        <is>
          <t>FONTE</t>
        </is>
      </c>
      <c r="D307" s="64" t="inlineStr">
        <is>
          <t>UNID</t>
        </is>
      </c>
      <c r="E307" s="64" t="inlineStr">
        <is>
          <t>COEFICIENTE</t>
        </is>
      </c>
      <c r="F307" s="64" t="inlineStr">
        <is>
          <t>PREÇO UNITÁRIO</t>
        </is>
      </c>
      <c r="G307" s="64" t="inlineStr">
        <is>
          <t>TOTAL</t>
        </is>
      </c>
    </row>
    <row r="308" ht="15" customHeight="1">
      <c r="A308" s="78" t="inlineStr">
        <is>
          <t>55.10.88</t>
        </is>
      </c>
      <c r="B308" s="77" t="inlineStr">
        <is>
          <t>SERVENTE</t>
        </is>
      </c>
      <c r="C308" s="78" t="inlineStr">
        <is>
          <t>SUDECAP</t>
        </is>
      </c>
      <c r="D308" s="78" t="inlineStr">
        <is>
          <t>H</t>
        </is>
      </c>
      <c r="E308" s="21">
        <f>L308*FATOR</f>
        <v/>
      </c>
      <c r="F308" s="22" t="n">
        <v>14.9</v>
      </c>
      <c r="G308" s="22">
        <f>ROUND(E308*F308, 2)</f>
        <v/>
      </c>
      <c r="L308" t="n">
        <v>0.166667</v>
      </c>
      <c r="M308" t="n">
        <v>14.9</v>
      </c>
      <c r="N308">
        <f>(M308-F308)</f>
        <v/>
      </c>
    </row>
    <row r="309" ht="15" customHeight="1">
      <c r="A309" s="2" t="n"/>
      <c r="B309" s="2" t="n"/>
      <c r="C309" s="2" t="n"/>
      <c r="D309" s="2" t="n"/>
      <c r="E309" s="74" t="inlineStr">
        <is>
          <t>TOTAL Mão de Obra:</t>
        </is>
      </c>
      <c r="F309" s="91" t="n"/>
      <c r="G309" s="23">
        <f>SUM(G308:G308)</f>
        <v/>
      </c>
    </row>
    <row r="310" ht="15" customHeight="1">
      <c r="A310" s="2" t="n"/>
      <c r="B310" s="2" t="n"/>
      <c r="C310" s="2" t="n"/>
      <c r="D310" s="2" t="n"/>
      <c r="E310" s="75" t="inlineStr">
        <is>
          <t>VALOR:</t>
        </is>
      </c>
      <c r="F310" s="91" t="n"/>
      <c r="G310" s="5">
        <f>SUM(G306,G309)</f>
        <v/>
      </c>
    </row>
    <row r="311" ht="15" customHeight="1">
      <c r="A311" s="2" t="n"/>
      <c r="B311" s="2" t="n"/>
      <c r="C311" s="2" t="n"/>
      <c r="D311" s="2" t="n"/>
      <c r="E311" s="75" t="inlineStr">
        <is>
          <t>VALOR BDI (29.27%):</t>
        </is>
      </c>
      <c r="F311" s="91" t="n"/>
      <c r="G311" s="5">
        <f>ROUNDDOWN(G310*BDI,2)</f>
        <v/>
      </c>
    </row>
    <row r="312" ht="15" customHeight="1">
      <c r="A312" s="2" t="n"/>
      <c r="B312" s="2" t="n"/>
      <c r="C312" s="2" t="n"/>
      <c r="D312" s="2" t="n"/>
      <c r="E312" s="75" t="inlineStr">
        <is>
          <t>VALOR COM BDI:</t>
        </is>
      </c>
      <c r="F312" s="91" t="n"/>
      <c r="G312" s="5">
        <f>G311 + G310</f>
        <v/>
      </c>
    </row>
    <row r="313" ht="9.949999999999999" customHeight="1">
      <c r="A313" s="2" t="n"/>
      <c r="B313" s="2" t="n"/>
      <c r="C313" s="71" t="n"/>
      <c r="E313" s="2" t="n"/>
      <c r="F313" s="2" t="n"/>
      <c r="G313" s="2" t="n"/>
    </row>
    <row r="314" ht="20.1" customHeight="1">
      <c r="A314" s="72" t="inlineStr">
        <is>
          <t>1.7.5. CPU 01.15.05 FORNECIMENTO E INSTALAÇÃO DE PLACA C3-DIREÇÃO ROTA DE SAÍDA (UN)</t>
        </is>
      </c>
      <c r="B314" s="90" t="n"/>
      <c r="C314" s="90" t="n"/>
      <c r="D314" s="90" t="n"/>
      <c r="E314" s="90" t="n"/>
      <c r="F314" s="90" t="n"/>
      <c r="G314" s="91" t="n"/>
    </row>
    <row r="315" ht="15" customHeight="1">
      <c r="A315" s="73" t="inlineStr">
        <is>
          <t>Material</t>
        </is>
      </c>
      <c r="B315" s="91" t="n"/>
      <c r="C315" s="64" t="inlineStr">
        <is>
          <t>FONTE</t>
        </is>
      </c>
      <c r="D315" s="64" t="inlineStr">
        <is>
          <t>UNID</t>
        </is>
      </c>
      <c r="E315" s="64" t="inlineStr">
        <is>
          <t>COEFICIENTE</t>
        </is>
      </c>
      <c r="F315" s="64" t="inlineStr">
        <is>
          <t>PREÇO UNITÁRIO</t>
        </is>
      </c>
      <c r="G315" s="64" t="inlineStr">
        <is>
          <t>TOTAL</t>
        </is>
      </c>
    </row>
    <row r="316" ht="21" customHeight="1">
      <c r="A316" s="78" t="inlineStr">
        <is>
          <t>83.41.04</t>
        </is>
      </c>
      <c r="B316" s="77" t="inlineStr">
        <is>
          <t>FITA DUPLA FACE TRANSFERIVEL VHB12MMX20M UNITARIO 3M OU EQUIVALENTE</t>
        </is>
      </c>
      <c r="C316" s="78" t="inlineStr">
        <is>
          <t>SUDECAP</t>
        </is>
      </c>
      <c r="D316" s="78" t="inlineStr">
        <is>
          <t>UN.</t>
        </is>
      </c>
      <c r="E316" s="21" t="n">
        <v>0.04</v>
      </c>
      <c r="F316" s="22">
        <f>ROUND(M316*FATOR, 2)</f>
        <v/>
      </c>
      <c r="G316" s="22">
        <f>ROUND(E316*F316, 2)</f>
        <v/>
      </c>
      <c r="L316" t="n">
        <v>0.04</v>
      </c>
      <c r="M316" t="n">
        <v>42.42</v>
      </c>
      <c r="N316">
        <f>(M316-F316)</f>
        <v/>
      </c>
    </row>
    <row r="317" ht="38.1" customHeight="1">
      <c r="A317" s="78" t="inlineStr">
        <is>
          <t>90.83.50*</t>
        </is>
      </c>
      <c r="B317" s="77" t="inlineStr">
        <is>
          <t>PLACA DE SINALIZACAO DE SEGURANCA CONTRA INCENDIO, FOTOLUMINESCENTE, RETANGULAR, *13 X 26* CM, EM PVC *2* MM ANTI-CHAMAS (SIMBOLOS, CORES E PICTOGRAMAS CONFORME NBR 16820) [SINAPI-37539]</t>
        </is>
      </c>
      <c r="C317" s="78" t="inlineStr">
        <is>
          <t xml:space="preserve">Composições </t>
        </is>
      </c>
      <c r="D317" s="78" t="inlineStr">
        <is>
          <t>UN</t>
        </is>
      </c>
      <c r="E317" s="21" t="n">
        <v>1</v>
      </c>
      <c r="F317" s="22">
        <f>ROUND(M317*FATOR, 2)</f>
        <v/>
      </c>
      <c r="G317" s="22">
        <f>ROUND(E317*F317, 2)</f>
        <v/>
      </c>
      <c r="L317" t="n">
        <v>1</v>
      </c>
      <c r="M317" t="n">
        <v>25.9</v>
      </c>
      <c r="N317">
        <f>(M317-F317)</f>
        <v/>
      </c>
    </row>
    <row r="318" ht="15" customHeight="1">
      <c r="A318" s="2" t="n"/>
      <c r="B318" s="2" t="n"/>
      <c r="C318" s="2" t="n"/>
      <c r="D318" s="2" t="n"/>
      <c r="E318" s="74" t="inlineStr">
        <is>
          <t>TOTAL Material:</t>
        </is>
      </c>
      <c r="F318" s="91" t="n"/>
      <c r="G318" s="23">
        <f>SUM(G316:G317)</f>
        <v/>
      </c>
    </row>
    <row r="319" ht="15" customHeight="1">
      <c r="A319" s="73" t="inlineStr">
        <is>
          <t>Mão de Obra</t>
        </is>
      </c>
      <c r="B319" s="91" t="n"/>
      <c r="C319" s="64" t="inlineStr">
        <is>
          <t>FONTE</t>
        </is>
      </c>
      <c r="D319" s="64" t="inlineStr">
        <is>
          <t>UNID</t>
        </is>
      </c>
      <c r="E319" s="64" t="inlineStr">
        <is>
          <t>COEFICIENTE</t>
        </is>
      </c>
      <c r="F319" s="64" t="inlineStr">
        <is>
          <t>PREÇO UNITÁRIO</t>
        </is>
      </c>
      <c r="G319" s="64" t="inlineStr">
        <is>
          <t>TOTAL</t>
        </is>
      </c>
    </row>
    <row r="320" ht="15" customHeight="1">
      <c r="A320" s="78" t="inlineStr">
        <is>
          <t>55.10.88</t>
        </is>
      </c>
      <c r="B320" s="77" t="inlineStr">
        <is>
          <t>SERVENTE</t>
        </is>
      </c>
      <c r="C320" s="78" t="inlineStr">
        <is>
          <t>SUDECAP</t>
        </is>
      </c>
      <c r="D320" s="78" t="inlineStr">
        <is>
          <t>H</t>
        </is>
      </c>
      <c r="E320" s="21">
        <f>L320*FATOR</f>
        <v/>
      </c>
      <c r="F320" s="22" t="n">
        <v>14.9</v>
      </c>
      <c r="G320" s="22">
        <f>ROUND(E320*F320, 2)</f>
        <v/>
      </c>
      <c r="L320" t="n">
        <v>0.166667</v>
      </c>
      <c r="M320" t="n">
        <v>14.9</v>
      </c>
      <c r="N320">
        <f>(M320-F320)</f>
        <v/>
      </c>
    </row>
    <row r="321" ht="15" customHeight="1">
      <c r="A321" s="2" t="n"/>
      <c r="B321" s="2" t="n"/>
      <c r="C321" s="2" t="n"/>
      <c r="D321" s="2" t="n"/>
      <c r="E321" s="74" t="inlineStr">
        <is>
          <t>TOTAL Mão de Obra:</t>
        </is>
      </c>
      <c r="F321" s="91" t="n"/>
      <c r="G321" s="23">
        <f>SUM(G320:G320)</f>
        <v/>
      </c>
    </row>
    <row r="322" ht="15" customHeight="1">
      <c r="A322" s="2" t="n"/>
      <c r="B322" s="2" t="n"/>
      <c r="C322" s="2" t="n"/>
      <c r="D322" s="2" t="n"/>
      <c r="E322" s="75" t="inlineStr">
        <is>
          <t>VALOR:</t>
        </is>
      </c>
      <c r="F322" s="91" t="n"/>
      <c r="G322" s="5">
        <f>SUM(G318,G321)</f>
        <v/>
      </c>
    </row>
    <row r="323" ht="15" customHeight="1">
      <c r="A323" s="2" t="n"/>
      <c r="B323" s="2" t="n"/>
      <c r="C323" s="2" t="n"/>
      <c r="D323" s="2" t="n"/>
      <c r="E323" s="75" t="inlineStr">
        <is>
          <t>VALOR BDI (29.27%):</t>
        </is>
      </c>
      <c r="F323" s="91" t="n"/>
      <c r="G323" s="5">
        <f>ROUNDDOWN(G322*BDI,2)</f>
        <v/>
      </c>
    </row>
    <row r="324" ht="15" customHeight="1">
      <c r="A324" s="2" t="n"/>
      <c r="B324" s="2" t="n"/>
      <c r="C324" s="2" t="n"/>
      <c r="D324" s="2" t="n"/>
      <c r="E324" s="75" t="inlineStr">
        <is>
          <t>VALOR COM BDI:</t>
        </is>
      </c>
      <c r="F324" s="91" t="n"/>
      <c r="G324" s="5">
        <f>G323 + G322</f>
        <v/>
      </c>
    </row>
    <row r="325" ht="9.949999999999999" customHeight="1">
      <c r="A325" s="2" t="n"/>
      <c r="B325" s="2" t="n"/>
      <c r="C325" s="71" t="n"/>
      <c r="E325" s="2" t="n"/>
      <c r="F325" s="2" t="n"/>
      <c r="G325" s="2" t="n"/>
    </row>
    <row r="326" ht="20.1" customHeight="1">
      <c r="A326" s="72" t="inlineStr">
        <is>
          <t>1.7.6. ED-50206 PLACA FOTOLUMINESCENTE PARA SINALIZAÇÃO DE EMERGÊNCIA, TIPO "A2", DIMENSÃO DA BASE 300MM, INCLUSIVE FIXAÇÃO (un)</t>
        </is>
      </c>
      <c r="B326" s="90" t="n"/>
      <c r="C326" s="90" t="n"/>
      <c r="D326" s="90" t="n"/>
      <c r="E326" s="90" t="n"/>
      <c r="F326" s="90" t="n"/>
      <c r="G326" s="91" t="n"/>
    </row>
    <row r="327" ht="20.1" customHeight="1">
      <c r="A327" s="76" t="inlineStr">
        <is>
          <t>MATERIAIS</t>
        </is>
      </c>
      <c r="B327" s="90" t="n"/>
      <c r="C327" s="91" t="n"/>
      <c r="D327" s="63" t="inlineStr">
        <is>
          <t>UNID</t>
        </is>
      </c>
      <c r="E327" s="63" t="inlineStr">
        <is>
          <t>CONSUMO</t>
        </is>
      </c>
      <c r="F327" s="63" t="inlineStr">
        <is>
          <t>VALOR UNITÁRIO</t>
        </is>
      </c>
      <c r="G327" s="63" t="inlineStr">
        <is>
          <t>CUSTO UNITÁRIO</t>
        </is>
      </c>
    </row>
    <row r="328" ht="24" customHeight="1">
      <c r="A328" s="66" t="inlineStr">
        <is>
          <t>MATED-31381</t>
        </is>
      </c>
      <c r="B328" s="65" t="inlineStr">
        <is>
          <t>PLACA DE SINALIZAÇÃO DE EMERGÊNCIA (TIPO: ALERTA[ "A"]|FORMATO: TRIANGULAR| MATERIAL: PVC|ESPESSURA: 1MM)*VALORES REFERENCIAIS APROXIMADOS   m2</t>
        </is>
      </c>
      <c r="C328" s="91" t="n"/>
      <c r="D328" s="66" t="inlineStr">
        <is>
          <t>m2</t>
        </is>
      </c>
      <c r="E328" s="82" t="n">
        <v>0.045</v>
      </c>
      <c r="F328" s="68">
        <f>ROUND(M328*FATOR, 2)</f>
        <v/>
      </c>
      <c r="G328" s="68">
        <f>ROUND(E328*F328, 2)</f>
        <v/>
      </c>
      <c r="L328" t="n">
        <v>0.045</v>
      </c>
      <c r="M328" t="n">
        <v>181.33</v>
      </c>
      <c r="N328">
        <f>(M328-F328)</f>
        <v/>
      </c>
    </row>
    <row r="329" ht="15" customHeight="1">
      <c r="A329" s="58" t="n"/>
      <c r="B329" s="58" t="n"/>
      <c r="C329" s="58" t="n"/>
      <c r="D329" s="58" t="n"/>
      <c r="E329" s="69" t="inlineStr">
        <is>
          <t>TOTAL MATERIAIS:</t>
        </is>
      </c>
      <c r="F329" s="91" t="n"/>
      <c r="G329" s="5">
        <f>SUM(G328:G328)</f>
        <v/>
      </c>
    </row>
    <row r="330" ht="20.1" customHeight="1">
      <c r="A330" s="76" t="inlineStr">
        <is>
          <t>SERVIÇOS</t>
        </is>
      </c>
      <c r="B330" s="90" t="n"/>
      <c r="C330" s="91" t="n"/>
      <c r="D330" s="63" t="inlineStr">
        <is>
          <t>UNID</t>
        </is>
      </c>
      <c r="E330" s="63" t="inlineStr">
        <is>
          <t>CONSUMO</t>
        </is>
      </c>
      <c r="F330" s="63" t="inlineStr">
        <is>
          <t>PREÇO UNITÁRIO</t>
        </is>
      </c>
      <c r="G330" s="63" t="inlineStr">
        <is>
          <t>CUSTO UNITÁRIO</t>
        </is>
      </c>
    </row>
    <row r="331" ht="15.95" customHeight="1">
      <c r="A331" s="66" t="inlineStr">
        <is>
          <t>ED-31485</t>
        </is>
      </c>
      <c r="B331" s="65" t="inlineStr">
        <is>
          <t>SERVIÇO DE INSTALAÇÃO DE PLACA FOTOLUMINESCENTE PARA SINALIZAÇÃO DE EMERGÊNCIA</t>
        </is>
      </c>
      <c r="C331" s="91" t="n"/>
      <c r="D331" s="66" t="inlineStr">
        <is>
          <t>un</t>
        </is>
      </c>
      <c r="E331" s="25" t="n">
        <v>1</v>
      </c>
      <c r="F331" s="68">
        <f>'COMPOSICOES AUXILIARES'!G-1</f>
        <v/>
      </c>
      <c r="G331" s="68">
        <f>ROUND(E331*F331, 2)</f>
        <v/>
      </c>
      <c r="L331" t="n">
        <v>1</v>
      </c>
      <c r="M331" t="n">
        <v>8.76</v>
      </c>
      <c r="N331">
        <f>(M331-F331)</f>
        <v/>
      </c>
    </row>
    <row r="332" ht="15" customHeight="1">
      <c r="A332" s="58" t="n"/>
      <c r="B332" s="58" t="n"/>
      <c r="C332" s="58" t="n"/>
      <c r="D332" s="58" t="n"/>
      <c r="E332" s="69" t="inlineStr">
        <is>
          <t>TOTAL SERVIÇOS:</t>
        </is>
      </c>
      <c r="F332" s="91" t="n"/>
      <c r="G332" s="5">
        <f>SUM(G331:G331)</f>
        <v/>
      </c>
    </row>
    <row r="333" ht="15" customHeight="1">
      <c r="A333" s="2" t="n"/>
      <c r="B333" s="2" t="n"/>
      <c r="C333" s="2" t="n"/>
      <c r="D333" s="2" t="n"/>
      <c r="E333" s="75" t="inlineStr">
        <is>
          <t>Custo Direto Total:</t>
        </is>
      </c>
      <c r="F333" s="91" t="n"/>
      <c r="G333" s="68" t="n">
        <v>16.91</v>
      </c>
    </row>
    <row r="334" ht="15" customHeight="1">
      <c r="A334" s="2" t="n"/>
      <c r="B334" s="2" t="n"/>
      <c r="C334" s="2" t="n"/>
      <c r="D334" s="2" t="n"/>
      <c r="E334" s="75" t="inlineStr">
        <is>
          <t>VALOR:</t>
        </is>
      </c>
      <c r="F334" s="91" t="n"/>
      <c r="G334" s="5">
        <f>SUM(G329,G332)</f>
        <v/>
      </c>
    </row>
    <row r="335" ht="15" customHeight="1">
      <c r="A335" s="2" t="n"/>
      <c r="B335" s="2" t="n"/>
      <c r="C335" s="2" t="n"/>
      <c r="D335" s="2" t="n"/>
      <c r="E335" s="75" t="inlineStr">
        <is>
          <t>VALOR BDI (29.27%):</t>
        </is>
      </c>
      <c r="F335" s="91" t="n"/>
      <c r="G335" s="5">
        <f>ROUNDDOWN(G334*BDI,2)</f>
        <v/>
      </c>
    </row>
    <row r="336" ht="15" customHeight="1">
      <c r="A336" s="2" t="n"/>
      <c r="B336" s="2" t="n"/>
      <c r="C336" s="2" t="n"/>
      <c r="D336" s="2" t="n"/>
      <c r="E336" s="75" t="inlineStr">
        <is>
          <t>VALOR COM BDI:</t>
        </is>
      </c>
      <c r="F336" s="91" t="n"/>
      <c r="G336" s="5">
        <f>G335 + G334</f>
        <v/>
      </c>
    </row>
    <row r="337" ht="9.949999999999999" customHeight="1">
      <c r="A337" s="2" t="n"/>
      <c r="B337" s="2" t="n"/>
      <c r="C337" s="71" t="n"/>
      <c r="E337" s="2" t="n"/>
      <c r="F337" s="2" t="n"/>
      <c r="G337" s="2" t="n"/>
    </row>
    <row r="338" ht="20.1" customHeight="1">
      <c r="A338" s="72" t="inlineStr">
        <is>
          <t>1.7.7. 10.90.04 EXTINTOR PO QUIMICO SECO ABC 4KG CAP.2-A: 20-B: C (UN)</t>
        </is>
      </c>
      <c r="B338" s="90" t="n"/>
      <c r="C338" s="90" t="n"/>
      <c r="D338" s="90" t="n"/>
      <c r="E338" s="90" t="n"/>
      <c r="F338" s="90" t="n"/>
      <c r="G338" s="91" t="n"/>
    </row>
    <row r="339" ht="15" customHeight="1">
      <c r="A339" s="73" t="inlineStr">
        <is>
          <t>Material</t>
        </is>
      </c>
      <c r="B339" s="91" t="n"/>
      <c r="C339" s="64" t="inlineStr">
        <is>
          <t>FONTE</t>
        </is>
      </c>
      <c r="D339" s="64" t="inlineStr">
        <is>
          <t>UNID</t>
        </is>
      </c>
      <c r="E339" s="64" t="inlineStr">
        <is>
          <t>COEFICIENTE</t>
        </is>
      </c>
      <c r="F339" s="64" t="inlineStr">
        <is>
          <t>PREÇO UNITÁRIO</t>
        </is>
      </c>
      <c r="G339" s="64" t="inlineStr">
        <is>
          <t>TOTAL</t>
        </is>
      </c>
    </row>
    <row r="340" ht="15" customHeight="1">
      <c r="A340" s="78" t="inlineStr">
        <is>
          <t>73.55.33</t>
        </is>
      </c>
      <c r="B340" s="77" t="inlineStr">
        <is>
          <t>EXTINTOR PO QUIMICO SECO ABC 4KG CAP. 2-A: 20-B: C</t>
        </is>
      </c>
      <c r="C340" s="78" t="inlineStr">
        <is>
          <t>SUDECAP</t>
        </is>
      </c>
      <c r="D340" s="78" t="inlineStr">
        <is>
          <t>UN</t>
        </is>
      </c>
      <c r="E340" s="21" t="n">
        <v>1</v>
      </c>
      <c r="F340" s="22">
        <f>ROUND(M340*FATOR, 2)</f>
        <v/>
      </c>
      <c r="G340" s="22">
        <f>ROUND(E340*F340, 2)</f>
        <v/>
      </c>
      <c r="L340" t="n">
        <v>1</v>
      </c>
      <c r="M340" t="n">
        <v>101.95</v>
      </c>
      <c r="N340">
        <f>(M340-F340)</f>
        <v/>
      </c>
    </row>
    <row r="341" ht="15" customHeight="1">
      <c r="A341" s="2" t="n"/>
      <c r="B341" s="2" t="n"/>
      <c r="C341" s="2" t="n"/>
      <c r="D341" s="2" t="n"/>
      <c r="E341" s="74" t="inlineStr">
        <is>
          <t>TOTAL Material:</t>
        </is>
      </c>
      <c r="F341" s="91" t="n"/>
      <c r="G341" s="23">
        <f>SUM(G340:G340)</f>
        <v/>
      </c>
    </row>
    <row r="342" ht="15" customHeight="1">
      <c r="A342" s="73" t="inlineStr">
        <is>
          <t>Mão de Obra</t>
        </is>
      </c>
      <c r="B342" s="91" t="n"/>
      <c r="C342" s="64" t="inlineStr">
        <is>
          <t>FONTE</t>
        </is>
      </c>
      <c r="D342" s="64" t="inlineStr">
        <is>
          <t>UNID</t>
        </is>
      </c>
      <c r="E342" s="64" t="inlineStr">
        <is>
          <t>COEFICIENTE</t>
        </is>
      </c>
      <c r="F342" s="64" t="inlineStr">
        <is>
          <t>PREÇO UNITÁRIO</t>
        </is>
      </c>
      <c r="G342" s="64" t="inlineStr">
        <is>
          <t>TOTAL</t>
        </is>
      </c>
    </row>
    <row r="343" ht="15" customHeight="1">
      <c r="A343" s="78" t="inlineStr">
        <is>
          <t>55.10.10</t>
        </is>
      </c>
      <c r="B343" s="77" t="inlineStr">
        <is>
          <t>AUXILIAR BOMBEIRO/ELETRICISTA</t>
        </is>
      </c>
      <c r="C343" s="78" t="inlineStr">
        <is>
          <t>SUDECAP</t>
        </is>
      </c>
      <c r="D343" s="78" t="inlineStr">
        <is>
          <t>H</t>
        </is>
      </c>
      <c r="E343" s="21">
        <f>L343*FATOR</f>
        <v/>
      </c>
      <c r="F343" s="22" t="n">
        <v>14.9</v>
      </c>
      <c r="G343" s="22">
        <f>ROUND(E343*F343, 2)</f>
        <v/>
      </c>
      <c r="L343" t="n">
        <v>0.17</v>
      </c>
      <c r="M343" t="n">
        <v>14.9</v>
      </c>
      <c r="N343">
        <f>(M343-F343)</f>
        <v/>
      </c>
    </row>
    <row r="344" ht="15" customHeight="1">
      <c r="A344" s="78" t="inlineStr">
        <is>
          <t>55.10.39</t>
        </is>
      </c>
      <c r="B344" s="77" t="inlineStr">
        <is>
          <t>BOMBEIRO</t>
        </is>
      </c>
      <c r="C344" s="78" t="inlineStr">
        <is>
          <t>SUDECAP</t>
        </is>
      </c>
      <c r="D344" s="78" t="inlineStr">
        <is>
          <t>H</t>
        </is>
      </c>
      <c r="E344" s="21">
        <f>L344*FATOR</f>
        <v/>
      </c>
      <c r="F344" s="22" t="n">
        <v>21.07</v>
      </c>
      <c r="G344" s="22">
        <f>ROUND(E344*F344, 2)</f>
        <v/>
      </c>
      <c r="L344" t="n">
        <v>0.17</v>
      </c>
      <c r="M344" t="n">
        <v>21.07</v>
      </c>
      <c r="N344">
        <f>(M344-F344)</f>
        <v/>
      </c>
    </row>
    <row r="345" ht="15" customHeight="1">
      <c r="A345" s="2" t="n"/>
      <c r="B345" s="2" t="n"/>
      <c r="C345" s="2" t="n"/>
      <c r="D345" s="2" t="n"/>
      <c r="E345" s="74" t="inlineStr">
        <is>
          <t>TOTAL Mão de Obra:</t>
        </is>
      </c>
      <c r="F345" s="91" t="n"/>
      <c r="G345" s="23">
        <f>SUM(G343:G344)</f>
        <v/>
      </c>
    </row>
    <row r="346" ht="15" customHeight="1">
      <c r="A346" s="2" t="n"/>
      <c r="B346" s="2" t="n"/>
      <c r="C346" s="2" t="n"/>
      <c r="D346" s="2" t="n"/>
      <c r="E346" s="75" t="inlineStr">
        <is>
          <t>VALOR:</t>
        </is>
      </c>
      <c r="F346" s="91" t="n"/>
      <c r="G346" s="5">
        <f>SUM(G341,G345)</f>
        <v/>
      </c>
    </row>
    <row r="347" ht="15" customHeight="1">
      <c r="A347" s="2" t="n"/>
      <c r="B347" s="2" t="n"/>
      <c r="C347" s="2" t="n"/>
      <c r="D347" s="2" t="n"/>
      <c r="E347" s="75" t="inlineStr">
        <is>
          <t>VALOR BDI (29.27%):</t>
        </is>
      </c>
      <c r="F347" s="91" t="n"/>
      <c r="G347" s="5">
        <f>ROUNDDOWN(G346*BDI,2)</f>
        <v/>
      </c>
    </row>
    <row r="348" ht="15" customHeight="1">
      <c r="A348" s="2" t="n"/>
      <c r="B348" s="2" t="n"/>
      <c r="C348" s="2" t="n"/>
      <c r="D348" s="2" t="n"/>
      <c r="E348" s="75" t="inlineStr">
        <is>
          <t>VALOR COM BDI:</t>
        </is>
      </c>
      <c r="F348" s="91" t="n"/>
      <c r="G348" s="5">
        <f>G347 + G346</f>
        <v/>
      </c>
    </row>
    <row r="349" ht="9.949999999999999" customHeight="1">
      <c r="A349" s="2" t="n"/>
      <c r="B349" s="2" t="n"/>
      <c r="C349" s="71" t="n"/>
      <c r="E349" s="2" t="n"/>
      <c r="F349" s="2" t="n"/>
      <c r="G349" s="2" t="n"/>
    </row>
    <row r="350" ht="20.1" customHeight="1">
      <c r="A350" s="72" t="inlineStr">
        <is>
          <t>1.8.1. 01.17.01 GABARITO (M)</t>
        </is>
      </c>
      <c r="B350" s="90" t="n"/>
      <c r="C350" s="90" t="n"/>
      <c r="D350" s="90" t="n"/>
      <c r="E350" s="90" t="n"/>
      <c r="F350" s="90" t="n"/>
      <c r="G350" s="91" t="n"/>
    </row>
    <row r="351" ht="15" customHeight="1">
      <c r="A351" s="73" t="inlineStr">
        <is>
          <t>Material</t>
        </is>
      </c>
      <c r="B351" s="91" t="n"/>
      <c r="C351" s="64" t="inlineStr">
        <is>
          <t>FONTE</t>
        </is>
      </c>
      <c r="D351" s="64" t="inlineStr">
        <is>
          <t>UNID</t>
        </is>
      </c>
      <c r="E351" s="64" t="inlineStr">
        <is>
          <t>COEFICIENTE</t>
        </is>
      </c>
      <c r="F351" s="64" t="inlineStr">
        <is>
          <t>PREÇO UNITÁRIO</t>
        </is>
      </c>
      <c r="G351" s="64" t="inlineStr">
        <is>
          <t>TOTAL</t>
        </is>
      </c>
    </row>
    <row r="352" ht="15" customHeight="1">
      <c r="A352" s="78" t="inlineStr">
        <is>
          <t>60.35.44</t>
        </is>
      </c>
      <c r="B352" s="77" t="inlineStr">
        <is>
          <t>ARAME RECOZIDO (PG-7) 18 BWG, 1,24 MM (0,009 KG/M)</t>
        </is>
      </c>
      <c r="C352" s="78" t="inlineStr">
        <is>
          <t>SUDECAP</t>
        </is>
      </c>
      <c r="D352" s="78" t="inlineStr">
        <is>
          <t>KG</t>
        </is>
      </c>
      <c r="E352" s="21" t="n">
        <v>0.067</v>
      </c>
      <c r="F352" s="22">
        <f>ROUND(M352*FATOR, 2)</f>
        <v/>
      </c>
      <c r="G352" s="22">
        <f>ROUND(E352*F352, 2)</f>
        <v/>
      </c>
      <c r="L352" t="n">
        <v>0.067</v>
      </c>
      <c r="M352" t="n">
        <v>16.96</v>
      </c>
      <c r="N352">
        <f>(M352-F352)</f>
        <v/>
      </c>
    </row>
    <row r="353" ht="15" customHeight="1">
      <c r="A353" s="78" t="inlineStr">
        <is>
          <t>71.04.08</t>
        </is>
      </c>
      <c r="B353" s="77" t="inlineStr">
        <is>
          <t>PECA DE MADEIRA DE PINUS 5,5X5,5 CM</t>
        </is>
      </c>
      <c r="C353" s="78" t="inlineStr">
        <is>
          <t>SUDECAP</t>
        </is>
      </c>
      <c r="D353" s="78" t="inlineStr">
        <is>
          <t>M</t>
        </is>
      </c>
      <c r="E353" s="21" t="n">
        <v>0.625</v>
      </c>
      <c r="F353" s="22">
        <f>ROUND(M353*FATOR, 2)</f>
        <v/>
      </c>
      <c r="G353" s="22">
        <f>ROUND(E353*F353, 2)</f>
        <v/>
      </c>
      <c r="L353" t="n">
        <v>0.625</v>
      </c>
      <c r="M353" t="n">
        <v>4</v>
      </c>
      <c r="N353">
        <f>(M353-F353)</f>
        <v/>
      </c>
    </row>
    <row r="354" ht="15" customHeight="1">
      <c r="A354" s="78" t="inlineStr">
        <is>
          <t>77.05.51</t>
        </is>
      </c>
      <c r="B354" s="77" t="inlineStr">
        <is>
          <t>PREGO DE ACO POLIDO COM CABECA 18 X 30 (2 3/4 X 10)</t>
        </is>
      </c>
      <c r="C354" s="78" t="inlineStr">
        <is>
          <t>SUDECAP</t>
        </is>
      </c>
      <c r="D354" s="78" t="inlineStr">
        <is>
          <t>KG</t>
        </is>
      </c>
      <c r="E354" s="21" t="n">
        <v>0.04</v>
      </c>
      <c r="F354" s="22">
        <f>ROUND(M354*FATOR, 2)</f>
        <v/>
      </c>
      <c r="G354" s="22">
        <f>ROUND(E354*F354, 2)</f>
        <v/>
      </c>
      <c r="L354" t="n">
        <v>0.04</v>
      </c>
      <c r="M354" t="n">
        <v>14.17</v>
      </c>
      <c r="N354">
        <f>(M354-F354)</f>
        <v/>
      </c>
    </row>
    <row r="355" ht="21" customHeight="1">
      <c r="A355" s="78" t="inlineStr">
        <is>
          <t>71.01.05</t>
        </is>
      </c>
      <c r="B355" s="77" t="inlineStr">
        <is>
          <t>TABUA DE MADEIRA APARELHADA *2,5 X 25* CM, MACARANDUBA, ANGELIM OU EQUIVALENTE DA REGIAO</t>
        </is>
      </c>
      <c r="C355" s="78" t="inlineStr">
        <is>
          <t>SUDECAP</t>
        </is>
      </c>
      <c r="D355" s="78" t="inlineStr">
        <is>
          <t>M2</t>
        </is>
      </c>
      <c r="E355" s="21" t="n">
        <v>0.135</v>
      </c>
      <c r="F355" s="22">
        <f>ROUND(M355*FATOR, 2)</f>
        <v/>
      </c>
      <c r="G355" s="22">
        <f>ROUND(E355*F355, 2)</f>
        <v/>
      </c>
      <c r="L355" t="n">
        <v>0.135</v>
      </c>
      <c r="M355" t="n">
        <v>138.43</v>
      </c>
      <c r="N355">
        <f>(M355-F355)</f>
        <v/>
      </c>
    </row>
    <row r="356" ht="15" customHeight="1">
      <c r="A356" s="2" t="n"/>
      <c r="B356" s="2" t="n"/>
      <c r="C356" s="2" t="n"/>
      <c r="D356" s="2" t="n"/>
      <c r="E356" s="74" t="inlineStr">
        <is>
          <t>TOTAL Material:</t>
        </is>
      </c>
      <c r="F356" s="91" t="n"/>
      <c r="G356" s="23">
        <f>SUM(G352:G355)</f>
        <v/>
      </c>
    </row>
    <row r="357" ht="15" customHeight="1">
      <c r="A357" s="73" t="inlineStr">
        <is>
          <t>Mão de Obra</t>
        </is>
      </c>
      <c r="B357" s="91" t="n"/>
      <c r="C357" s="64" t="inlineStr">
        <is>
          <t>FONTE</t>
        </is>
      </c>
      <c r="D357" s="64" t="inlineStr">
        <is>
          <t>UNID</t>
        </is>
      </c>
      <c r="E357" s="64" t="inlineStr">
        <is>
          <t>COEFICIENTE</t>
        </is>
      </c>
      <c r="F357" s="64" t="inlineStr">
        <is>
          <t>PREÇO UNITÁRIO</t>
        </is>
      </c>
      <c r="G357" s="64" t="inlineStr">
        <is>
          <t>TOTAL</t>
        </is>
      </c>
    </row>
    <row r="358" ht="15" customHeight="1">
      <c r="A358" s="78" t="inlineStr">
        <is>
          <t>55.10.50</t>
        </is>
      </c>
      <c r="B358" s="77" t="inlineStr">
        <is>
          <t>CARPINTEIRO</t>
        </is>
      </c>
      <c r="C358" s="78" t="inlineStr">
        <is>
          <t>SUDECAP</t>
        </is>
      </c>
      <c r="D358" s="78" t="inlineStr">
        <is>
          <t>H</t>
        </is>
      </c>
      <c r="E358" s="21">
        <f>L358*FATOR</f>
        <v/>
      </c>
      <c r="F358" s="22" t="n">
        <v>21.08</v>
      </c>
      <c r="G358" s="22">
        <f>ROUND(E358*F358, 2)</f>
        <v/>
      </c>
      <c r="L358" t="n">
        <v>0.4</v>
      </c>
      <c r="M358" t="n">
        <v>21.08</v>
      </c>
      <c r="N358">
        <f>(M358-F358)</f>
        <v/>
      </c>
    </row>
    <row r="359" ht="15" customHeight="1">
      <c r="A359" s="78" t="inlineStr">
        <is>
          <t>55.10.88</t>
        </is>
      </c>
      <c r="B359" s="77" t="inlineStr">
        <is>
          <t>SERVENTE</t>
        </is>
      </c>
      <c r="C359" s="78" t="inlineStr">
        <is>
          <t>SUDECAP</t>
        </is>
      </c>
      <c r="D359" s="78" t="inlineStr">
        <is>
          <t>H</t>
        </is>
      </c>
      <c r="E359" s="21">
        <f>L359*FATOR</f>
        <v/>
      </c>
      <c r="F359" s="22" t="n">
        <v>14.9</v>
      </c>
      <c r="G359" s="22">
        <f>ROUND(E359*F359, 2)</f>
        <v/>
      </c>
      <c r="L359" t="n">
        <v>0.4</v>
      </c>
      <c r="M359" t="n">
        <v>14.9</v>
      </c>
      <c r="N359">
        <f>(M359-F359)</f>
        <v/>
      </c>
    </row>
    <row r="360" ht="15" customHeight="1">
      <c r="A360" s="2" t="n"/>
      <c r="B360" s="2" t="n"/>
      <c r="C360" s="2" t="n"/>
      <c r="D360" s="2" t="n"/>
      <c r="E360" s="74" t="inlineStr">
        <is>
          <t>TOTAL Mão de Obra:</t>
        </is>
      </c>
      <c r="F360" s="91" t="n"/>
      <c r="G360" s="23">
        <f>SUM(G358:G359)</f>
        <v/>
      </c>
    </row>
    <row r="361" ht="15" customHeight="1">
      <c r="A361" s="2" t="n"/>
      <c r="B361" s="2" t="n"/>
      <c r="C361" s="2" t="n"/>
      <c r="D361" s="2" t="n"/>
      <c r="E361" s="75" t="inlineStr">
        <is>
          <t>VALOR:</t>
        </is>
      </c>
      <c r="F361" s="91" t="n"/>
      <c r="G361" s="5">
        <f>SUM(G356,G360)</f>
        <v/>
      </c>
    </row>
    <row r="362" ht="15" customHeight="1">
      <c r="A362" s="2" t="n"/>
      <c r="B362" s="2" t="n"/>
      <c r="C362" s="2" t="n"/>
      <c r="D362" s="2" t="n"/>
      <c r="E362" s="75" t="inlineStr">
        <is>
          <t>VALOR BDI (29.27%):</t>
        </is>
      </c>
      <c r="F362" s="91" t="n"/>
      <c r="G362" s="5">
        <f>ROUNDDOWN(G361*BDI,2)</f>
        <v/>
      </c>
    </row>
    <row r="363" ht="15" customHeight="1">
      <c r="A363" s="2" t="n"/>
      <c r="B363" s="2" t="n"/>
      <c r="C363" s="2" t="n"/>
      <c r="D363" s="2" t="n"/>
      <c r="E363" s="75" t="inlineStr">
        <is>
          <t>VALOR COM BDI:</t>
        </is>
      </c>
      <c r="F363" s="91" t="n"/>
      <c r="G363" s="5">
        <f>G362 + G361</f>
        <v/>
      </c>
    </row>
    <row r="364" ht="9.949999999999999" customHeight="1">
      <c r="A364" s="2" t="n"/>
      <c r="B364" s="2" t="n"/>
      <c r="C364" s="71" t="n"/>
      <c r="E364" s="2" t="n"/>
      <c r="F364" s="2" t="n"/>
      <c r="G364" s="2" t="n"/>
    </row>
    <row r="365" ht="20.1" customHeight="1">
      <c r="A365" s="72" t="inlineStr">
        <is>
          <t>1.9.1. 01.29.01 ANDAIME FACHADEIRO INCLUSIVE FORRO METALICO (M2MES)</t>
        </is>
      </c>
      <c r="B365" s="90" t="n"/>
      <c r="C365" s="90" t="n"/>
      <c r="D365" s="90" t="n"/>
      <c r="E365" s="90" t="n"/>
      <c r="F365" s="90" t="n"/>
      <c r="G365" s="91" t="n"/>
    </row>
    <row r="366" ht="15" customHeight="1">
      <c r="A366" s="73" t="inlineStr">
        <is>
          <t>Material</t>
        </is>
      </c>
      <c r="B366" s="91" t="n"/>
      <c r="C366" s="64" t="inlineStr">
        <is>
          <t>FONTE</t>
        </is>
      </c>
      <c r="D366" s="64" t="inlineStr">
        <is>
          <t>UNID</t>
        </is>
      </c>
      <c r="E366" s="64" t="inlineStr">
        <is>
          <t>COEFICIENTE</t>
        </is>
      </c>
      <c r="F366" s="64" t="inlineStr">
        <is>
          <t>PREÇO UNITÁRIO</t>
        </is>
      </c>
      <c r="G366" s="64" t="inlineStr">
        <is>
          <t>TOTAL</t>
        </is>
      </c>
    </row>
    <row r="367" ht="15" customHeight="1">
      <c r="A367" s="78" t="inlineStr">
        <is>
          <t>66.01.02</t>
        </is>
      </c>
      <c r="B367" s="77" t="inlineStr">
        <is>
          <t>ANDAIME FACHADEIRO INCLUSIVE FORRO METALICO</t>
        </is>
      </c>
      <c r="C367" s="78" t="inlineStr">
        <is>
          <t>SUDECAP</t>
        </is>
      </c>
      <c r="D367" s="78" t="inlineStr">
        <is>
          <t>M2MES</t>
        </is>
      </c>
      <c r="E367" s="21" t="n">
        <v>1</v>
      </c>
      <c r="F367" s="22">
        <f>ROUND(M367*FATOR, 2)</f>
        <v/>
      </c>
      <c r="G367" s="22">
        <f>ROUND(E367*F367, 2)</f>
        <v/>
      </c>
      <c r="L367" t="n">
        <v>1</v>
      </c>
      <c r="M367" t="n">
        <v>11</v>
      </c>
      <c r="N367">
        <f>(M367-F367)</f>
        <v/>
      </c>
    </row>
    <row r="368" ht="15" customHeight="1">
      <c r="A368" s="2" t="n"/>
      <c r="B368" s="2" t="n"/>
      <c r="C368" s="2" t="n"/>
      <c r="D368" s="2" t="n"/>
      <c r="E368" s="74" t="inlineStr">
        <is>
          <t>TOTAL Material:</t>
        </is>
      </c>
      <c r="F368" s="91" t="n"/>
      <c r="G368" s="23">
        <f>SUM(G367:G367)</f>
        <v/>
      </c>
    </row>
    <row r="369" ht="15" customHeight="1">
      <c r="A369" s="2" t="n"/>
      <c r="B369" s="2" t="n"/>
      <c r="C369" s="2" t="n"/>
      <c r="D369" s="2" t="n"/>
      <c r="E369" s="75" t="inlineStr">
        <is>
          <t>VALOR:</t>
        </is>
      </c>
      <c r="F369" s="91" t="n"/>
      <c r="G369" s="5">
        <f>SUM(G368)</f>
        <v/>
      </c>
    </row>
    <row r="370" ht="15" customHeight="1">
      <c r="A370" s="2" t="n"/>
      <c r="B370" s="2" t="n"/>
      <c r="C370" s="2" t="n"/>
      <c r="D370" s="2" t="n"/>
      <c r="E370" s="75" t="inlineStr">
        <is>
          <t>VALOR BDI (29.27%):</t>
        </is>
      </c>
      <c r="F370" s="91" t="n"/>
      <c r="G370" s="5">
        <f>ROUNDDOWN(G369*BDI,2)</f>
        <v/>
      </c>
    </row>
    <row r="371" ht="15" customHeight="1">
      <c r="A371" s="2" t="n"/>
      <c r="B371" s="2" t="n"/>
      <c r="C371" s="2" t="n"/>
      <c r="D371" s="2" t="n"/>
      <c r="E371" s="75" t="inlineStr">
        <is>
          <t>VALOR COM BDI:</t>
        </is>
      </c>
      <c r="F371" s="91" t="n"/>
      <c r="G371" s="5">
        <f>G370 + G369</f>
        <v/>
      </c>
    </row>
    <row r="372" ht="9.949999999999999" customHeight="1">
      <c r="A372" s="2" t="n"/>
      <c r="B372" s="2" t="n"/>
      <c r="C372" s="71" t="n"/>
      <c r="E372" s="2" t="n"/>
      <c r="F372" s="2" t="n"/>
      <c r="G372" s="2" t="n"/>
    </row>
    <row r="373" ht="20.1" customHeight="1">
      <c r="A373" s="72" t="inlineStr">
        <is>
          <t>1.9.2. 01.29.03 MONTAGEM DE ANDAIME FACHADEIRO (M2)</t>
        </is>
      </c>
      <c r="B373" s="90" t="n"/>
      <c r="C373" s="90" t="n"/>
      <c r="D373" s="90" t="n"/>
      <c r="E373" s="90" t="n"/>
      <c r="F373" s="90" t="n"/>
      <c r="G373" s="91" t="n"/>
    </row>
    <row r="374" ht="15" customHeight="1">
      <c r="A374" s="73" t="inlineStr">
        <is>
          <t>Mão de Obra</t>
        </is>
      </c>
      <c r="B374" s="91" t="n"/>
      <c r="C374" s="64" t="inlineStr">
        <is>
          <t>FONTE</t>
        </is>
      </c>
      <c r="D374" s="64" t="inlineStr">
        <is>
          <t>UNID</t>
        </is>
      </c>
      <c r="E374" s="64" t="inlineStr">
        <is>
          <t>COEFICIENTE</t>
        </is>
      </c>
      <c r="F374" s="64" t="inlineStr">
        <is>
          <t>PREÇO UNITÁRIO</t>
        </is>
      </c>
      <c r="G374" s="64" t="inlineStr">
        <is>
          <t>TOTAL</t>
        </is>
      </c>
    </row>
    <row r="375" ht="15" customHeight="1">
      <c r="A375" s="78" t="inlineStr">
        <is>
          <t>55.10.67</t>
        </is>
      </c>
      <c r="B375" s="77" t="inlineStr">
        <is>
          <t>MONTADOR</t>
        </is>
      </c>
      <c r="C375" s="78" t="inlineStr">
        <is>
          <t>SUDECAP</t>
        </is>
      </c>
      <c r="D375" s="78" t="inlineStr">
        <is>
          <t>H</t>
        </is>
      </c>
      <c r="E375" s="21">
        <f>L375*FATOR</f>
        <v/>
      </c>
      <c r="F375" s="22" t="n">
        <v>17.98</v>
      </c>
      <c r="G375" s="22">
        <f>ROUND(E375*F375, 2)</f>
        <v/>
      </c>
      <c r="L375" t="n">
        <v>0.04</v>
      </c>
      <c r="M375" t="n">
        <v>17.98</v>
      </c>
      <c r="N375">
        <f>(M375-F375)</f>
        <v/>
      </c>
    </row>
    <row r="376" ht="15" customHeight="1">
      <c r="A376" s="78" t="inlineStr">
        <is>
          <t>55.10.88</t>
        </is>
      </c>
      <c r="B376" s="77" t="inlineStr">
        <is>
          <t>SERVENTE</t>
        </is>
      </c>
      <c r="C376" s="78" t="inlineStr">
        <is>
          <t>SUDECAP</t>
        </is>
      </c>
      <c r="D376" s="78" t="inlineStr">
        <is>
          <t>H</t>
        </is>
      </c>
      <c r="E376" s="21">
        <f>L376*FATOR</f>
        <v/>
      </c>
      <c r="F376" s="22" t="n">
        <v>14.9</v>
      </c>
      <c r="G376" s="22">
        <f>ROUND(E376*F376, 2)</f>
        <v/>
      </c>
      <c r="L376" t="n">
        <v>0.08</v>
      </c>
      <c r="M376" t="n">
        <v>14.9</v>
      </c>
      <c r="N376">
        <f>(M376-F376)</f>
        <v/>
      </c>
    </row>
    <row r="377" ht="15" customHeight="1">
      <c r="A377" s="2" t="n"/>
      <c r="B377" s="2" t="n"/>
      <c r="C377" s="2" t="n"/>
      <c r="D377" s="2" t="n"/>
      <c r="E377" s="74" t="inlineStr">
        <is>
          <t>TOTAL Mão de Obra:</t>
        </is>
      </c>
      <c r="F377" s="91" t="n"/>
      <c r="G377" s="23">
        <f>SUM(G375:G376)</f>
        <v/>
      </c>
    </row>
    <row r="378" ht="15" customHeight="1">
      <c r="A378" s="2" t="n"/>
      <c r="B378" s="2" t="n"/>
      <c r="C378" s="2" t="n"/>
      <c r="D378" s="2" t="n"/>
      <c r="E378" s="75" t="inlineStr">
        <is>
          <t>VALOR:</t>
        </is>
      </c>
      <c r="F378" s="91" t="n"/>
      <c r="G378" s="5">
        <f>SUM(G377)</f>
        <v/>
      </c>
    </row>
    <row r="379" ht="15" customHeight="1">
      <c r="A379" s="2" t="n"/>
      <c r="B379" s="2" t="n"/>
      <c r="C379" s="2" t="n"/>
      <c r="D379" s="2" t="n"/>
      <c r="E379" s="75" t="inlineStr">
        <is>
          <t>VALOR BDI (29.27%):</t>
        </is>
      </c>
      <c r="F379" s="91" t="n"/>
      <c r="G379" s="5">
        <f>ROUNDDOWN(G378*BDI,2)</f>
        <v/>
      </c>
    </row>
    <row r="380" ht="15" customHeight="1">
      <c r="A380" s="2" t="n"/>
      <c r="B380" s="2" t="n"/>
      <c r="C380" s="2" t="n"/>
      <c r="D380" s="2" t="n"/>
      <c r="E380" s="75" t="inlineStr">
        <is>
          <t>VALOR COM BDI:</t>
        </is>
      </c>
      <c r="F380" s="91" t="n"/>
      <c r="G380" s="5">
        <f>G379 + G378</f>
        <v/>
      </c>
    </row>
    <row r="381" ht="9.949999999999999" customHeight="1">
      <c r="A381" s="2" t="n"/>
      <c r="B381" s="2" t="n"/>
      <c r="C381" s="71" t="n"/>
      <c r="E381" s="2" t="n"/>
      <c r="F381" s="2" t="n"/>
      <c r="G381" s="2" t="n"/>
    </row>
    <row r="382" ht="20.1" customHeight="1">
      <c r="A382" s="72" t="inlineStr">
        <is>
          <t>1.9.3. 01.29.04 DESMONTAGEM DE ANDAIME FACHADEIRO (M2)</t>
        </is>
      </c>
      <c r="B382" s="90" t="n"/>
      <c r="C382" s="90" t="n"/>
      <c r="D382" s="90" t="n"/>
      <c r="E382" s="90" t="n"/>
      <c r="F382" s="90" t="n"/>
      <c r="G382" s="91" t="n"/>
    </row>
    <row r="383" ht="15" customHeight="1">
      <c r="A383" s="73" t="inlineStr">
        <is>
          <t>Mão de Obra</t>
        </is>
      </c>
      <c r="B383" s="91" t="n"/>
      <c r="C383" s="64" t="inlineStr">
        <is>
          <t>FONTE</t>
        </is>
      </c>
      <c r="D383" s="64" t="inlineStr">
        <is>
          <t>UNID</t>
        </is>
      </c>
      <c r="E383" s="64" t="inlineStr">
        <is>
          <t>COEFICIENTE</t>
        </is>
      </c>
      <c r="F383" s="64" t="inlineStr">
        <is>
          <t>PREÇO UNITÁRIO</t>
        </is>
      </c>
      <c r="G383" s="64" t="inlineStr">
        <is>
          <t>TOTAL</t>
        </is>
      </c>
    </row>
    <row r="384" ht="15" customHeight="1">
      <c r="A384" s="78" t="inlineStr">
        <is>
          <t>55.10.67</t>
        </is>
      </c>
      <c r="B384" s="77" t="inlineStr">
        <is>
          <t>MONTADOR</t>
        </is>
      </c>
      <c r="C384" s="78" t="inlineStr">
        <is>
          <t>SUDECAP</t>
        </is>
      </c>
      <c r="D384" s="78" t="inlineStr">
        <is>
          <t>H</t>
        </is>
      </c>
      <c r="E384" s="21">
        <f>L384*FATOR</f>
        <v/>
      </c>
      <c r="F384" s="22" t="n">
        <v>17.98</v>
      </c>
      <c r="G384" s="22">
        <f>ROUND(E384*F384, 2)</f>
        <v/>
      </c>
      <c r="L384" t="n">
        <v>0.04</v>
      </c>
      <c r="M384" t="n">
        <v>17.98</v>
      </c>
      <c r="N384">
        <f>(M384-F384)</f>
        <v/>
      </c>
    </row>
    <row r="385" ht="15" customHeight="1">
      <c r="A385" s="78" t="inlineStr">
        <is>
          <t>55.10.88</t>
        </is>
      </c>
      <c r="B385" s="77" t="inlineStr">
        <is>
          <t>SERVENTE</t>
        </is>
      </c>
      <c r="C385" s="78" t="inlineStr">
        <is>
          <t>SUDECAP</t>
        </is>
      </c>
      <c r="D385" s="78" t="inlineStr">
        <is>
          <t>H</t>
        </is>
      </c>
      <c r="E385" s="21">
        <f>L385*FATOR</f>
        <v/>
      </c>
      <c r="F385" s="22" t="n">
        <v>14.9</v>
      </c>
      <c r="G385" s="22">
        <f>ROUND(E385*F385, 2)</f>
        <v/>
      </c>
      <c r="L385" t="n">
        <v>0.08</v>
      </c>
      <c r="M385" t="n">
        <v>14.9</v>
      </c>
      <c r="N385">
        <f>(M385-F385)</f>
        <v/>
      </c>
    </row>
    <row r="386" ht="15" customHeight="1">
      <c r="A386" s="2" t="n"/>
      <c r="B386" s="2" t="n"/>
      <c r="C386" s="2" t="n"/>
      <c r="D386" s="2" t="n"/>
      <c r="E386" s="74" t="inlineStr">
        <is>
          <t>TOTAL Mão de Obra:</t>
        </is>
      </c>
      <c r="F386" s="91" t="n"/>
      <c r="G386" s="23">
        <f>SUM(G384:G385)</f>
        <v/>
      </c>
    </row>
    <row r="387" ht="15" customHeight="1">
      <c r="A387" s="2" t="n"/>
      <c r="B387" s="2" t="n"/>
      <c r="C387" s="2" t="n"/>
      <c r="D387" s="2" t="n"/>
      <c r="E387" s="75" t="inlineStr">
        <is>
          <t>VALOR:</t>
        </is>
      </c>
      <c r="F387" s="91" t="n"/>
      <c r="G387" s="5">
        <f>SUM(G386)</f>
        <v/>
      </c>
    </row>
    <row r="388" ht="15" customHeight="1">
      <c r="A388" s="2" t="n"/>
      <c r="B388" s="2" t="n"/>
      <c r="C388" s="2" t="n"/>
      <c r="D388" s="2" t="n"/>
      <c r="E388" s="75" t="inlineStr">
        <is>
          <t>VALOR BDI (29.27%):</t>
        </is>
      </c>
      <c r="F388" s="91" t="n"/>
      <c r="G388" s="5">
        <f>ROUNDDOWN(G387*BDI,2)</f>
        <v/>
      </c>
    </row>
    <row r="389" ht="15" customHeight="1">
      <c r="A389" s="2" t="n"/>
      <c r="B389" s="2" t="n"/>
      <c r="C389" s="2" t="n"/>
      <c r="D389" s="2" t="n"/>
      <c r="E389" s="75" t="inlineStr">
        <is>
          <t>VALOR COM BDI:</t>
        </is>
      </c>
      <c r="F389" s="91" t="n"/>
      <c r="G389" s="5">
        <f>G388 + G387</f>
        <v/>
      </c>
    </row>
    <row r="390" ht="9.949999999999999" customHeight="1">
      <c r="A390" s="2" t="n"/>
      <c r="B390" s="2" t="n"/>
      <c r="C390" s="71" t="n"/>
      <c r="E390" s="2" t="n"/>
      <c r="F390" s="2" t="n"/>
      <c r="G390" s="2" t="n"/>
    </row>
    <row r="391" ht="20.1" customHeight="1">
      <c r="A391" s="72" t="inlineStr">
        <is>
          <t>2.1.1. 02.11.04 PASSEIO OU LAJE DE CONCRETO C/EQUIPAMENTO ELETRICO (M2)</t>
        </is>
      </c>
      <c r="B391" s="90" t="n"/>
      <c r="C391" s="90" t="n"/>
      <c r="D391" s="90" t="n"/>
      <c r="E391" s="90" t="n"/>
      <c r="F391" s="90" t="n"/>
      <c r="G391" s="91" t="n"/>
    </row>
    <row r="392" ht="15" customHeight="1">
      <c r="A392" s="73" t="inlineStr">
        <is>
          <t>Equipamento</t>
        </is>
      </c>
      <c r="B392" s="91" t="n"/>
      <c r="C392" s="64" t="inlineStr">
        <is>
          <t>FONTE</t>
        </is>
      </c>
      <c r="D392" s="64" t="inlineStr">
        <is>
          <t>UNID</t>
        </is>
      </c>
      <c r="E392" s="64" t="inlineStr">
        <is>
          <t>COEFICIENTE</t>
        </is>
      </c>
      <c r="F392" s="64" t="inlineStr">
        <is>
          <t>PREÇO UNITÁRIO</t>
        </is>
      </c>
      <c r="G392" s="64" t="inlineStr">
        <is>
          <t>TOTAL</t>
        </is>
      </c>
    </row>
    <row r="393" ht="29.1" customHeight="1">
      <c r="A393" s="78" t="inlineStr">
        <is>
          <t>50.19.66</t>
        </is>
      </c>
      <c r="B393" s="77" t="inlineStr">
        <is>
          <t>MARTELO DEMOLIDOR ELETRICO, 2.000 W,  1.000 IMPACTOS POR MINUTO, FORÇA DE IMPACTO ENTRE 62 E 69 J, PESO DE 30 KG, OU EQUIVALENTE</t>
        </is>
      </c>
      <c r="C393" s="78" t="inlineStr">
        <is>
          <t>SUDECAP</t>
        </is>
      </c>
      <c r="D393" s="78" t="inlineStr">
        <is>
          <t>H</t>
        </is>
      </c>
      <c r="E393" s="21" t="n">
        <v>0.18</v>
      </c>
      <c r="F393" s="22">
        <f>ROUND(M393*FATOR, 2)</f>
        <v/>
      </c>
      <c r="G393" s="22">
        <f>ROUND(E393*F393, 2)</f>
        <v/>
      </c>
      <c r="L393" t="n">
        <v>0.18</v>
      </c>
      <c r="M393" t="n">
        <v>3.67</v>
      </c>
      <c r="N393">
        <f>(M393-F393)</f>
        <v/>
      </c>
    </row>
    <row r="394" ht="15" customHeight="1">
      <c r="A394" s="2" t="n"/>
      <c r="B394" s="2" t="n"/>
      <c r="C394" s="2" t="n"/>
      <c r="D394" s="2" t="n"/>
      <c r="E394" s="74" t="inlineStr">
        <is>
          <t>TOTAL Equipamento:</t>
        </is>
      </c>
      <c r="F394" s="91" t="n"/>
      <c r="G394" s="23">
        <f>SUM(G393:G393)</f>
        <v/>
      </c>
    </row>
    <row r="395" ht="15" customHeight="1">
      <c r="A395" s="73" t="inlineStr">
        <is>
          <t>Material</t>
        </is>
      </c>
      <c r="B395" s="91" t="n"/>
      <c r="C395" s="64" t="inlineStr">
        <is>
          <t>FONTE</t>
        </is>
      </c>
      <c r="D395" s="64" t="inlineStr">
        <is>
          <t>UNID</t>
        </is>
      </c>
      <c r="E395" s="64" t="inlineStr">
        <is>
          <t>COEFICIENTE</t>
        </is>
      </c>
      <c r="F395" s="64" t="inlineStr">
        <is>
          <t>PREÇO UNITÁRIO</t>
        </is>
      </c>
      <c r="G395" s="64" t="inlineStr">
        <is>
          <t>TOTAL</t>
        </is>
      </c>
    </row>
    <row r="396" ht="15" customHeight="1">
      <c r="A396" s="78" t="inlineStr">
        <is>
          <t>83.23.10</t>
        </is>
      </c>
      <c r="B396" s="77" t="inlineStr">
        <is>
          <t>KILOWATT/HORA B3 - DEMAIS CLASSES - INCLUSIVE ICMS</t>
        </is>
      </c>
      <c r="C396" s="78" t="inlineStr">
        <is>
          <t>SUDECAP</t>
        </is>
      </c>
      <c r="D396" s="78" t="inlineStr">
        <is>
          <t>KWH</t>
        </is>
      </c>
      <c r="E396" s="21" t="n">
        <v>1.59</v>
      </c>
      <c r="F396" s="22">
        <f>ROUND(M396*FATOR, 2)</f>
        <v/>
      </c>
      <c r="G396" s="22">
        <f>ROUND(E396*F396, 2)</f>
        <v/>
      </c>
      <c r="L396" t="n">
        <v>1.59</v>
      </c>
      <c r="M396" t="n">
        <v>1</v>
      </c>
      <c r="N396">
        <f>(M396-F396)</f>
        <v/>
      </c>
    </row>
    <row r="397" ht="15" customHeight="1">
      <c r="A397" s="2" t="n"/>
      <c r="B397" s="2" t="n"/>
      <c r="C397" s="2" t="n"/>
      <c r="D397" s="2" t="n"/>
      <c r="E397" s="74" t="inlineStr">
        <is>
          <t>TOTAL Material:</t>
        </is>
      </c>
      <c r="F397" s="91" t="n"/>
      <c r="G397" s="23">
        <f>SUM(G396:G396)</f>
        <v/>
      </c>
    </row>
    <row r="398" ht="15" customHeight="1">
      <c r="A398" s="73" t="inlineStr">
        <is>
          <t>Mão de Obra</t>
        </is>
      </c>
      <c r="B398" s="91" t="n"/>
      <c r="C398" s="64" t="inlineStr">
        <is>
          <t>FONTE</t>
        </is>
      </c>
      <c r="D398" s="64" t="inlineStr">
        <is>
          <t>UNID</t>
        </is>
      </c>
      <c r="E398" s="64" t="inlineStr">
        <is>
          <t>COEFICIENTE</t>
        </is>
      </c>
      <c r="F398" s="64" t="inlineStr">
        <is>
          <t>PREÇO UNITÁRIO</t>
        </is>
      </c>
      <c r="G398" s="64" t="inlineStr">
        <is>
          <t>TOTAL</t>
        </is>
      </c>
    </row>
    <row r="399" ht="15" customHeight="1">
      <c r="A399" s="78" t="inlineStr">
        <is>
          <t>55.10.51</t>
        </is>
      </c>
      <c r="B399" s="77" t="inlineStr">
        <is>
          <t>POCEIRO</t>
        </is>
      </c>
      <c r="C399" s="78" t="inlineStr">
        <is>
          <t>SUDECAP</t>
        </is>
      </c>
      <c r="D399" s="78" t="inlineStr">
        <is>
          <t>H</t>
        </is>
      </c>
      <c r="E399" s="21">
        <f>L399*FATOR</f>
        <v/>
      </c>
      <c r="F399" s="22" t="n">
        <v>18.59</v>
      </c>
      <c r="G399" s="22">
        <f>ROUND(E399*F399, 2)</f>
        <v/>
      </c>
      <c r="L399" t="n">
        <v>0.18</v>
      </c>
      <c r="M399" t="n">
        <v>18.59</v>
      </c>
      <c r="N399">
        <f>(M399-F399)</f>
        <v/>
      </c>
    </row>
    <row r="400" ht="15" customHeight="1">
      <c r="A400" s="78" t="inlineStr">
        <is>
          <t>55.10.88</t>
        </is>
      </c>
      <c r="B400" s="77" t="inlineStr">
        <is>
          <t>SERVENTE</t>
        </is>
      </c>
      <c r="C400" s="78" t="inlineStr">
        <is>
          <t>SUDECAP</t>
        </is>
      </c>
      <c r="D400" s="78" t="inlineStr">
        <is>
          <t>H</t>
        </is>
      </c>
      <c r="E400" s="21">
        <f>L400*FATOR</f>
        <v/>
      </c>
      <c r="F400" s="22" t="n">
        <v>14.9</v>
      </c>
      <c r="G400" s="22">
        <f>ROUND(E400*F400, 2)</f>
        <v/>
      </c>
      <c r="L400" t="n">
        <v>0.03</v>
      </c>
      <c r="M400" t="n">
        <v>14.9</v>
      </c>
      <c r="N400">
        <f>(M400-F400)</f>
        <v/>
      </c>
    </row>
    <row r="401" ht="15" customHeight="1">
      <c r="A401" s="2" t="n"/>
      <c r="B401" s="2" t="n"/>
      <c r="C401" s="2" t="n"/>
      <c r="D401" s="2" t="n"/>
      <c r="E401" s="74" t="inlineStr">
        <is>
          <t>TOTAL Mão de Obra:</t>
        </is>
      </c>
      <c r="F401" s="91" t="n"/>
      <c r="G401" s="23">
        <f>SUM(G399:G400)</f>
        <v/>
      </c>
    </row>
    <row r="402" ht="15" customHeight="1">
      <c r="A402" s="2" t="n"/>
      <c r="B402" s="2" t="n"/>
      <c r="C402" s="2" t="n"/>
      <c r="D402" s="2" t="n"/>
      <c r="E402" s="75" t="inlineStr">
        <is>
          <t>VALOR:</t>
        </is>
      </c>
      <c r="F402" s="91" t="n"/>
      <c r="G402" s="5">
        <f>SUM(G397,G394,G401)</f>
        <v/>
      </c>
    </row>
    <row r="403" ht="15" customHeight="1">
      <c r="A403" s="2" t="n"/>
      <c r="B403" s="2" t="n"/>
      <c r="C403" s="2" t="n"/>
      <c r="D403" s="2" t="n"/>
      <c r="E403" s="75" t="inlineStr">
        <is>
          <t>VALOR BDI (29.27%):</t>
        </is>
      </c>
      <c r="F403" s="91" t="n"/>
      <c r="G403" s="5">
        <f>ROUNDDOWN(G402*BDI,2)</f>
        <v/>
      </c>
    </row>
    <row r="404" ht="15" customHeight="1">
      <c r="A404" s="2" t="n"/>
      <c r="B404" s="2" t="n"/>
      <c r="C404" s="2" t="n"/>
      <c r="D404" s="2" t="n"/>
      <c r="E404" s="75" t="inlineStr">
        <is>
          <t>VALOR COM BDI:</t>
        </is>
      </c>
      <c r="F404" s="91" t="n"/>
      <c r="G404" s="5">
        <f>G403 + G402</f>
        <v/>
      </c>
    </row>
    <row r="405" ht="9.949999999999999" customHeight="1">
      <c r="A405" s="2" t="n"/>
      <c r="B405" s="2" t="n"/>
      <c r="C405" s="71" t="n"/>
      <c r="E405" s="2" t="n"/>
      <c r="F405" s="2" t="n"/>
      <c r="G405" s="2" t="n"/>
    </row>
    <row r="406" ht="20.1" customHeight="1">
      <c r="A406" s="72" t="inlineStr">
        <is>
          <t>2.2.1. 02.12.01 CORTE MECAN. C/ SERRA CIRCULAR EM CONCRETO/ASFALTO (M)</t>
        </is>
      </c>
      <c r="B406" s="90" t="n"/>
      <c r="C406" s="90" t="n"/>
      <c r="D406" s="90" t="n"/>
      <c r="E406" s="90" t="n"/>
      <c r="F406" s="90" t="n"/>
      <c r="G406" s="91" t="n"/>
    </row>
    <row r="407" ht="15" customHeight="1">
      <c r="A407" s="73" t="inlineStr">
        <is>
          <t>Equipamento Custo Horário</t>
        </is>
      </c>
      <c r="B407" s="91" t="n"/>
      <c r="C407" s="64" t="inlineStr">
        <is>
          <t>FONTE</t>
        </is>
      </c>
      <c r="D407" s="64" t="inlineStr">
        <is>
          <t>UNID</t>
        </is>
      </c>
      <c r="E407" s="64" t="inlineStr">
        <is>
          <t>COEFICIENTE</t>
        </is>
      </c>
      <c r="F407" s="64" t="inlineStr">
        <is>
          <t>PREÇO UNITÁRIO</t>
        </is>
      </c>
      <c r="G407" s="64" t="inlineStr">
        <is>
          <t>TOTAL</t>
        </is>
      </c>
    </row>
    <row r="408" ht="21" customHeight="1">
      <c r="A408" s="78" t="inlineStr">
        <is>
          <t>50.41.12</t>
        </is>
      </c>
      <c r="B408" s="77" t="inlineStr">
        <is>
          <t>CHI/MÁQUINA CORTADORA DE PISO (SERRA CLIPPER), À GASOLINA, 13HP, ÚMIDO OU À SECO, OU EQUIVALENTE</t>
        </is>
      </c>
      <c r="C408" s="78" t="inlineStr">
        <is>
          <t>SUDECAP</t>
        </is>
      </c>
      <c r="D408" s="78" t="inlineStr">
        <is>
          <t>H</t>
        </is>
      </c>
      <c r="E408" s="21" t="n">
        <v>0.034</v>
      </c>
      <c r="F408" s="22">
        <f>'COMPOSICOES AUXILIARES'!G-1</f>
        <v/>
      </c>
      <c r="G408" s="22">
        <f>ROUND(E408*F408, 2)</f>
        <v/>
      </c>
      <c r="L408" t="n">
        <v>0.034</v>
      </c>
      <c r="M408" t="n">
        <v>1.59</v>
      </c>
      <c r="N408">
        <f>(M408-F408)</f>
        <v/>
      </c>
    </row>
    <row r="409" ht="21" customHeight="1">
      <c r="A409" s="78" t="inlineStr">
        <is>
          <t>50.41.11</t>
        </is>
      </c>
      <c r="B409" s="77" t="inlineStr">
        <is>
          <t>CHP/MÁQUINA CORTADORA DE PISO (SERRA CLIPPER), À GASOLINA, 13HP, ÚMIDO OU À SECO, OU EQUIVALENTE</t>
        </is>
      </c>
      <c r="C409" s="78" t="inlineStr">
        <is>
          <t>SUDECAP</t>
        </is>
      </c>
      <c r="D409" s="78" t="inlineStr">
        <is>
          <t>H</t>
        </is>
      </c>
      <c r="E409" s="21" t="n">
        <v>0.025</v>
      </c>
      <c r="F409" s="22">
        <f>'COMPOSICOES AUXILIARES'!G-1</f>
        <v/>
      </c>
      <c r="G409" s="22">
        <f>ROUND(E409*F409, 2)</f>
        <v/>
      </c>
      <c r="L409" t="n">
        <v>0.025</v>
      </c>
      <c r="M409" t="n">
        <v>9.59</v>
      </c>
      <c r="N409">
        <f>(M409-F409)</f>
        <v/>
      </c>
    </row>
    <row r="410" ht="18" customHeight="1">
      <c r="A410" s="2" t="n"/>
      <c r="B410" s="2" t="n"/>
      <c r="C410" s="2" t="n"/>
      <c r="D410" s="2" t="n"/>
      <c r="E410" s="74" t="inlineStr">
        <is>
          <t>TOTAL Equipamento Custo Horário:</t>
        </is>
      </c>
      <c r="F410" s="91" t="n"/>
      <c r="G410" s="23">
        <f>SUM(G408:G409)</f>
        <v/>
      </c>
    </row>
    <row r="411" ht="15" customHeight="1">
      <c r="A411" s="73" t="inlineStr">
        <is>
          <t>Material</t>
        </is>
      </c>
      <c r="B411" s="91" t="n"/>
      <c r="C411" s="64" t="inlineStr">
        <is>
          <t>FONTE</t>
        </is>
      </c>
      <c r="D411" s="64" t="inlineStr">
        <is>
          <t>UNID</t>
        </is>
      </c>
      <c r="E411" s="64" t="inlineStr">
        <is>
          <t>COEFICIENTE</t>
        </is>
      </c>
      <c r="F411" s="64" t="inlineStr">
        <is>
          <t>PREÇO UNITÁRIO</t>
        </is>
      </c>
      <c r="G411" s="64" t="inlineStr">
        <is>
          <t>TOTAL</t>
        </is>
      </c>
    </row>
    <row r="412" ht="15" customHeight="1">
      <c r="A412" s="78" t="inlineStr">
        <is>
          <t>72.10.01</t>
        </is>
      </c>
      <c r="B412" s="77" t="inlineStr">
        <is>
          <t>DISCO DIAMANTADO D=14" PRECISION OU EQUIVALENTE</t>
        </is>
      </c>
      <c r="C412" s="78" t="inlineStr">
        <is>
          <t>SUDECAP</t>
        </is>
      </c>
      <c r="D412" s="78" t="inlineStr">
        <is>
          <t>UN</t>
        </is>
      </c>
      <c r="E412" s="21" t="n">
        <v>0.002</v>
      </c>
      <c r="F412" s="22">
        <f>ROUND(M412*FATOR, 2)</f>
        <v/>
      </c>
      <c r="G412" s="22">
        <f>ROUND(E412*F412, 2)</f>
        <v/>
      </c>
      <c r="L412" t="n">
        <v>0.002</v>
      </c>
      <c r="M412" t="n">
        <v>208.21</v>
      </c>
      <c r="N412">
        <f>(M412-F412)</f>
        <v/>
      </c>
    </row>
    <row r="413" ht="15" customHeight="1">
      <c r="A413" s="2" t="n"/>
      <c r="B413" s="2" t="n"/>
      <c r="C413" s="2" t="n"/>
      <c r="D413" s="2" t="n"/>
      <c r="E413" s="74" t="inlineStr">
        <is>
          <t>TOTAL Material:</t>
        </is>
      </c>
      <c r="F413" s="91" t="n"/>
      <c r="G413" s="23">
        <f>SUM(G412:G412)</f>
        <v/>
      </c>
    </row>
    <row r="414" ht="15" customHeight="1">
      <c r="A414" s="73" t="inlineStr">
        <is>
          <t>Mão de Obra</t>
        </is>
      </c>
      <c r="B414" s="91" t="n"/>
      <c r="C414" s="64" t="inlineStr">
        <is>
          <t>FONTE</t>
        </is>
      </c>
      <c r="D414" s="64" t="inlineStr">
        <is>
          <t>UNID</t>
        </is>
      </c>
      <c r="E414" s="64" t="inlineStr">
        <is>
          <t>COEFICIENTE</t>
        </is>
      </c>
      <c r="F414" s="64" t="inlineStr">
        <is>
          <t>PREÇO UNITÁRIO</t>
        </is>
      </c>
      <c r="G414" s="64" t="inlineStr">
        <is>
          <t>TOTAL</t>
        </is>
      </c>
    </row>
    <row r="415" ht="15" customHeight="1">
      <c r="A415" s="78" t="inlineStr">
        <is>
          <t>55.10.75</t>
        </is>
      </c>
      <c r="B415" s="77" t="inlineStr">
        <is>
          <t>PEDREIRO</t>
        </is>
      </c>
      <c r="C415" s="78" t="inlineStr">
        <is>
          <t>SUDECAP</t>
        </is>
      </c>
      <c r="D415" s="78" t="inlineStr">
        <is>
          <t>H</t>
        </is>
      </c>
      <c r="E415" s="21">
        <f>L415*FATOR</f>
        <v/>
      </c>
      <c r="F415" s="22" t="n">
        <v>21.08</v>
      </c>
      <c r="G415" s="22">
        <f>ROUND(E415*F415, 2)</f>
        <v/>
      </c>
      <c r="L415" t="n">
        <v>0.059</v>
      </c>
      <c r="M415" t="n">
        <v>21.08</v>
      </c>
      <c r="N415">
        <f>(M415-F415)</f>
        <v/>
      </c>
    </row>
    <row r="416" ht="15" customHeight="1">
      <c r="A416" s="2" t="n"/>
      <c r="B416" s="2" t="n"/>
      <c r="C416" s="2" t="n"/>
      <c r="D416" s="2" t="n"/>
      <c r="E416" s="74" t="inlineStr">
        <is>
          <t>TOTAL Mão de Obra:</t>
        </is>
      </c>
      <c r="F416" s="91" t="n"/>
      <c r="G416" s="23">
        <f>SUM(G415:G415)</f>
        <v/>
      </c>
    </row>
    <row r="417" ht="15" customHeight="1">
      <c r="A417" s="2" t="n"/>
      <c r="B417" s="2" t="n"/>
      <c r="C417" s="2" t="n"/>
      <c r="D417" s="2" t="n"/>
      <c r="E417" s="75" t="inlineStr">
        <is>
          <t>VALOR:</t>
        </is>
      </c>
      <c r="F417" s="91" t="n"/>
      <c r="G417" s="5">
        <f>SUM(G413,G410,G416)</f>
        <v/>
      </c>
    </row>
    <row r="418" ht="15" customHeight="1">
      <c r="A418" s="2" t="n"/>
      <c r="B418" s="2" t="n"/>
      <c r="C418" s="2" t="n"/>
      <c r="D418" s="2" t="n"/>
      <c r="E418" s="75" t="inlineStr">
        <is>
          <t>VALOR BDI (29.27%):</t>
        </is>
      </c>
      <c r="F418" s="91" t="n"/>
      <c r="G418" s="5">
        <f>ROUNDDOWN(G417*BDI,2)</f>
        <v/>
      </c>
    </row>
    <row r="419" ht="15" customHeight="1">
      <c r="A419" s="2" t="n"/>
      <c r="B419" s="2" t="n"/>
      <c r="C419" s="2" t="n"/>
      <c r="D419" s="2" t="n"/>
      <c r="E419" s="75" t="inlineStr">
        <is>
          <t>VALOR COM BDI:</t>
        </is>
      </c>
      <c r="F419" s="91" t="n"/>
      <c r="G419" s="5">
        <f>G418 + G417</f>
        <v/>
      </c>
    </row>
    <row r="420" ht="9.949999999999999" customHeight="1">
      <c r="A420" s="2" t="n"/>
      <c r="B420" s="2" t="n"/>
      <c r="C420" s="71" t="n"/>
      <c r="E420" s="2" t="n"/>
      <c r="F420" s="2" t="n"/>
      <c r="G420" s="2" t="n"/>
    </row>
    <row r="421" ht="20.1" customHeight="1">
      <c r="A421" s="72" t="inlineStr">
        <is>
          <t>2.3.1. 02.15.01 PREMOLDADO DE CONCRETO (M)</t>
        </is>
      </c>
      <c r="B421" s="90" t="n"/>
      <c r="C421" s="90" t="n"/>
      <c r="D421" s="90" t="n"/>
      <c r="E421" s="90" t="n"/>
      <c r="F421" s="90" t="n"/>
      <c r="G421" s="91" t="n"/>
    </row>
    <row r="422" ht="15" customHeight="1">
      <c r="A422" s="73" t="inlineStr">
        <is>
          <t>Mão de Obra</t>
        </is>
      </c>
      <c r="B422" s="91" t="n"/>
      <c r="C422" s="64" t="inlineStr">
        <is>
          <t>FONTE</t>
        </is>
      </c>
      <c r="D422" s="64" t="inlineStr">
        <is>
          <t>UNID</t>
        </is>
      </c>
      <c r="E422" s="64" t="inlineStr">
        <is>
          <t>COEFICIENTE</t>
        </is>
      </c>
      <c r="F422" s="64" t="inlineStr">
        <is>
          <t>PREÇO UNITÁRIO</t>
        </is>
      </c>
      <c r="G422" s="64" t="inlineStr">
        <is>
          <t>TOTAL</t>
        </is>
      </c>
    </row>
    <row r="423" ht="15" customHeight="1">
      <c r="A423" s="78" t="inlineStr">
        <is>
          <t>55.10.88</t>
        </is>
      </c>
      <c r="B423" s="77" t="inlineStr">
        <is>
          <t>SERVENTE</t>
        </is>
      </c>
      <c r="C423" s="78" t="inlineStr">
        <is>
          <t>SUDECAP</t>
        </is>
      </c>
      <c r="D423" s="78" t="inlineStr">
        <is>
          <t>H</t>
        </is>
      </c>
      <c r="E423" s="21">
        <f>L423*FATOR</f>
        <v/>
      </c>
      <c r="F423" s="22" t="n">
        <v>14.9</v>
      </c>
      <c r="G423" s="22">
        <f>ROUND(E423*F423, 2)</f>
        <v/>
      </c>
      <c r="L423" t="n">
        <v>0.5</v>
      </c>
      <c r="M423" t="n">
        <v>14.9</v>
      </c>
      <c r="N423">
        <f>(M423-F423)</f>
        <v/>
      </c>
    </row>
    <row r="424" ht="15" customHeight="1">
      <c r="A424" s="2" t="n"/>
      <c r="B424" s="2" t="n"/>
      <c r="C424" s="2" t="n"/>
      <c r="D424" s="2" t="n"/>
      <c r="E424" s="74" t="inlineStr">
        <is>
          <t>TOTAL Mão de Obra:</t>
        </is>
      </c>
      <c r="F424" s="91" t="n"/>
      <c r="G424" s="23">
        <f>SUM(G423:G423)</f>
        <v/>
      </c>
    </row>
    <row r="425" ht="15" customHeight="1">
      <c r="A425" s="2" t="n"/>
      <c r="B425" s="2" t="n"/>
      <c r="C425" s="2" t="n"/>
      <c r="D425" s="2" t="n"/>
      <c r="E425" s="75" t="inlineStr">
        <is>
          <t>VALOR:</t>
        </is>
      </c>
      <c r="F425" s="91" t="n"/>
      <c r="G425" s="5">
        <f>SUM(G424)</f>
        <v/>
      </c>
    </row>
    <row r="426" ht="15" customHeight="1">
      <c r="A426" s="2" t="n"/>
      <c r="B426" s="2" t="n"/>
      <c r="C426" s="2" t="n"/>
      <c r="D426" s="2" t="n"/>
      <c r="E426" s="75" t="inlineStr">
        <is>
          <t>VALOR BDI (29.27%):</t>
        </is>
      </c>
      <c r="F426" s="91" t="n"/>
      <c r="G426" s="5">
        <f>ROUNDDOWN(G425*BDI,2)</f>
        <v/>
      </c>
    </row>
    <row r="427" ht="15" customHeight="1">
      <c r="A427" s="2" t="n"/>
      <c r="B427" s="2" t="n"/>
      <c r="C427" s="2" t="n"/>
      <c r="D427" s="2" t="n"/>
      <c r="E427" s="75" t="inlineStr">
        <is>
          <t>VALOR COM BDI:</t>
        </is>
      </c>
      <c r="F427" s="91" t="n"/>
      <c r="G427" s="5">
        <f>G426 + G425</f>
        <v/>
      </c>
    </row>
    <row r="428" ht="9.949999999999999" customHeight="1">
      <c r="A428" s="2" t="n"/>
      <c r="B428" s="2" t="n"/>
      <c r="C428" s="71" t="n"/>
      <c r="E428" s="2" t="n"/>
      <c r="F428" s="2" t="n"/>
      <c r="G428" s="2" t="n"/>
    </row>
    <row r="429" ht="20.1" customHeight="1">
      <c r="A429" s="72" t="inlineStr">
        <is>
          <t>2.4.1. CPU 02.23.90 REMOÇÃO DE CERCA EM MOURÃO DE CONCRETO, INCL. CARGA. [REF.:SIURB-17.60.05 (E)] (M)</t>
        </is>
      </c>
      <c r="B429" s="90" t="n"/>
      <c r="C429" s="90" t="n"/>
      <c r="D429" s="90" t="n"/>
      <c r="E429" s="90" t="n"/>
      <c r="F429" s="90" t="n"/>
      <c r="G429" s="91" t="n"/>
    </row>
    <row r="430" ht="15" customHeight="1">
      <c r="A430" s="73" t="inlineStr">
        <is>
          <t>Mão de Obra</t>
        </is>
      </c>
      <c r="B430" s="91" t="n"/>
      <c r="C430" s="64" t="inlineStr">
        <is>
          <t>FONTE</t>
        </is>
      </c>
      <c r="D430" s="64" t="inlineStr">
        <is>
          <t>UNID</t>
        </is>
      </c>
      <c r="E430" s="64" t="inlineStr">
        <is>
          <t>COEFICIENTE</t>
        </is>
      </c>
      <c r="F430" s="64" t="inlineStr">
        <is>
          <t>PREÇO UNITÁRIO</t>
        </is>
      </c>
      <c r="G430" s="64" t="inlineStr">
        <is>
          <t>TOTAL</t>
        </is>
      </c>
    </row>
    <row r="431" ht="15" customHeight="1">
      <c r="A431" s="78" t="inlineStr">
        <is>
          <t>55.10.88</t>
        </is>
      </c>
      <c r="B431" s="77" t="inlineStr">
        <is>
          <t>SERVENTE</t>
        </is>
      </c>
      <c r="C431" s="78" t="inlineStr">
        <is>
          <t>SUDECAP</t>
        </is>
      </c>
      <c r="D431" s="78" t="inlineStr">
        <is>
          <t>H</t>
        </is>
      </c>
      <c r="E431" s="21">
        <f>L431*FATOR</f>
        <v/>
      </c>
      <c r="F431" s="22" t="n">
        <v>14.9</v>
      </c>
      <c r="G431" s="22">
        <f>ROUND(E431*F431, 2)</f>
        <v/>
      </c>
      <c r="L431" t="n">
        <v>0.05</v>
      </c>
      <c r="M431" t="n">
        <v>14.9</v>
      </c>
      <c r="N431">
        <f>(M431-F431)</f>
        <v/>
      </c>
    </row>
    <row r="432" ht="15" customHeight="1">
      <c r="A432" s="2" t="n"/>
      <c r="B432" s="2" t="n"/>
      <c r="C432" s="2" t="n"/>
      <c r="D432" s="2" t="n"/>
      <c r="E432" s="74" t="inlineStr">
        <is>
          <t>TOTAL Mão de Obra:</t>
        </is>
      </c>
      <c r="F432" s="91" t="n"/>
      <c r="G432" s="23">
        <f>SUM(G431:G431)</f>
        <v/>
      </c>
    </row>
    <row r="433" ht="15" customHeight="1">
      <c r="A433" s="2" t="n"/>
      <c r="B433" s="2" t="n"/>
      <c r="C433" s="2" t="n"/>
      <c r="D433" s="2" t="n"/>
      <c r="E433" s="75" t="inlineStr">
        <is>
          <t>VALOR:</t>
        </is>
      </c>
      <c r="F433" s="91" t="n"/>
      <c r="G433" s="5">
        <f>SUM(G432)</f>
        <v/>
      </c>
    </row>
    <row r="434" ht="15" customHeight="1">
      <c r="A434" s="2" t="n"/>
      <c r="B434" s="2" t="n"/>
      <c r="C434" s="2" t="n"/>
      <c r="D434" s="2" t="n"/>
      <c r="E434" s="75" t="inlineStr">
        <is>
          <t>VALOR BDI (29.27%):</t>
        </is>
      </c>
      <c r="F434" s="91" t="n"/>
      <c r="G434" s="5">
        <f>ROUNDDOWN(G433*BDI,2)</f>
        <v/>
      </c>
    </row>
    <row r="435" ht="15" customHeight="1">
      <c r="A435" s="2" t="n"/>
      <c r="B435" s="2" t="n"/>
      <c r="C435" s="2" t="n"/>
      <c r="D435" s="2" t="n"/>
      <c r="E435" s="75" t="inlineStr">
        <is>
          <t>VALOR COM BDI:</t>
        </is>
      </c>
      <c r="F435" s="91" t="n"/>
      <c r="G435" s="5">
        <f>G434 + G433</f>
        <v/>
      </c>
    </row>
    <row r="436" ht="9.949999999999999" customHeight="1">
      <c r="A436" s="2" t="n"/>
      <c r="B436" s="2" t="n"/>
      <c r="C436" s="71" t="n"/>
      <c r="E436" s="2" t="n"/>
      <c r="F436" s="2" t="n"/>
      <c r="G436" s="2" t="n"/>
    </row>
    <row r="437" ht="20.1" customHeight="1">
      <c r="A437" s="72" t="inlineStr">
        <is>
          <t>2.5.1. 02.26.01 DMT &lt;= 50,0 M (M3)</t>
        </is>
      </c>
      <c r="B437" s="90" t="n"/>
      <c r="C437" s="90" t="n"/>
      <c r="D437" s="90" t="n"/>
      <c r="E437" s="90" t="n"/>
      <c r="F437" s="90" t="n"/>
      <c r="G437" s="91" t="n"/>
    </row>
    <row r="438" ht="15" customHeight="1">
      <c r="A438" s="73" t="inlineStr">
        <is>
          <t>Mão de Obra</t>
        </is>
      </c>
      <c r="B438" s="91" t="n"/>
      <c r="C438" s="64" t="inlineStr">
        <is>
          <t>FONTE</t>
        </is>
      </c>
      <c r="D438" s="64" t="inlineStr">
        <is>
          <t>UNID</t>
        </is>
      </c>
      <c r="E438" s="64" t="inlineStr">
        <is>
          <t>COEFICIENTE</t>
        </is>
      </c>
      <c r="F438" s="64" t="inlineStr">
        <is>
          <t>PREÇO UNITÁRIO</t>
        </is>
      </c>
      <c r="G438" s="64" t="inlineStr">
        <is>
          <t>TOTAL</t>
        </is>
      </c>
    </row>
    <row r="439" ht="15" customHeight="1">
      <c r="A439" s="78" t="inlineStr">
        <is>
          <t>55.10.88</t>
        </is>
      </c>
      <c r="B439" s="77" t="inlineStr">
        <is>
          <t>SERVENTE</t>
        </is>
      </c>
      <c r="C439" s="78" t="inlineStr">
        <is>
          <t>SUDECAP</t>
        </is>
      </c>
      <c r="D439" s="78" t="inlineStr">
        <is>
          <t>H</t>
        </is>
      </c>
      <c r="E439" s="21">
        <f>L439*FATOR</f>
        <v/>
      </c>
      <c r="F439" s="22" t="n">
        <v>14.9</v>
      </c>
      <c r="G439" s="22">
        <f>ROUND(E439*F439, 2)</f>
        <v/>
      </c>
      <c r="L439" t="n">
        <v>1.5</v>
      </c>
      <c r="M439" t="n">
        <v>14.9</v>
      </c>
      <c r="N439">
        <f>(M439-F439)</f>
        <v/>
      </c>
    </row>
    <row r="440" ht="15" customHeight="1">
      <c r="A440" s="2" t="n"/>
      <c r="B440" s="2" t="n"/>
      <c r="C440" s="2" t="n"/>
      <c r="D440" s="2" t="n"/>
      <c r="E440" s="74" t="inlineStr">
        <is>
          <t>TOTAL Mão de Obra:</t>
        </is>
      </c>
      <c r="F440" s="91" t="n"/>
      <c r="G440" s="23">
        <f>SUM(G439:G439)</f>
        <v/>
      </c>
    </row>
    <row r="441" ht="15" customHeight="1">
      <c r="A441" s="2" t="n"/>
      <c r="B441" s="2" t="n"/>
      <c r="C441" s="2" t="n"/>
      <c r="D441" s="2" t="n"/>
      <c r="E441" s="75" t="inlineStr">
        <is>
          <t>VALOR:</t>
        </is>
      </c>
      <c r="F441" s="91" t="n"/>
      <c r="G441" s="5">
        <f>SUM(G440)</f>
        <v/>
      </c>
    </row>
    <row r="442" ht="15" customHeight="1">
      <c r="A442" s="2" t="n"/>
      <c r="B442" s="2" t="n"/>
      <c r="C442" s="2" t="n"/>
      <c r="D442" s="2" t="n"/>
      <c r="E442" s="75" t="inlineStr">
        <is>
          <t>VALOR BDI (29.27%):</t>
        </is>
      </c>
      <c r="F442" s="91" t="n"/>
      <c r="G442" s="5">
        <f>ROUNDDOWN(G441*BDI,2)</f>
        <v/>
      </c>
    </row>
    <row r="443" ht="15" customHeight="1">
      <c r="A443" s="2" t="n"/>
      <c r="B443" s="2" t="n"/>
      <c r="C443" s="2" t="n"/>
      <c r="D443" s="2" t="n"/>
      <c r="E443" s="75" t="inlineStr">
        <is>
          <t>VALOR COM BDI:</t>
        </is>
      </c>
      <c r="F443" s="91" t="n"/>
      <c r="G443" s="5">
        <f>G442 + G441</f>
        <v/>
      </c>
    </row>
    <row r="444" ht="9.949999999999999" customHeight="1">
      <c r="A444" s="2" t="n"/>
      <c r="B444" s="2" t="n"/>
      <c r="C444" s="71" t="n"/>
      <c r="E444" s="2" t="n"/>
      <c r="F444" s="2" t="n"/>
      <c r="G444" s="2" t="n"/>
    </row>
    <row r="445" ht="20.1" customHeight="1">
      <c r="A445" s="72" t="inlineStr">
        <is>
          <t>2.6.1. 02.27.02 MECANICA (M3)</t>
        </is>
      </c>
      <c r="B445" s="90" t="n"/>
      <c r="C445" s="90" t="n"/>
      <c r="D445" s="90" t="n"/>
      <c r="E445" s="90" t="n"/>
      <c r="F445" s="90" t="n"/>
      <c r="G445" s="91" t="n"/>
    </row>
    <row r="446" ht="15" customHeight="1">
      <c r="A446" s="73" t="inlineStr">
        <is>
          <t>Equipamento Custo Horário</t>
        </is>
      </c>
      <c r="B446" s="91" t="n"/>
      <c r="C446" s="64" t="inlineStr">
        <is>
          <t>FONTE</t>
        </is>
      </c>
      <c r="D446" s="64" t="inlineStr">
        <is>
          <t>UNID</t>
        </is>
      </c>
      <c r="E446" s="64" t="inlineStr">
        <is>
          <t>COEFICIENTE</t>
        </is>
      </c>
      <c r="F446" s="64" t="inlineStr">
        <is>
          <t>PREÇO UNITÁRIO</t>
        </is>
      </c>
      <c r="G446" s="64" t="inlineStr">
        <is>
          <t>TOTAL</t>
        </is>
      </c>
    </row>
    <row r="447" ht="21" customHeight="1">
      <c r="A447" s="78" t="inlineStr">
        <is>
          <t>50.11.28</t>
        </is>
      </c>
      <c r="B447" s="77" t="inlineStr">
        <is>
          <t>CHP/PÁ CARREGADEIRA 140HP CAPACIDADE CAÇAMBA 1,7M3 OU EQUIVALENTE</t>
        </is>
      </c>
      <c r="C447" s="78" t="inlineStr">
        <is>
          <t>SUDECAP</t>
        </is>
      </c>
      <c r="D447" s="78" t="inlineStr">
        <is>
          <t>H</t>
        </is>
      </c>
      <c r="E447" s="21" t="n">
        <v>0.01282</v>
      </c>
      <c r="F447" s="22">
        <f>'COMPOSICOES AUXILIARES'!G-1</f>
        <v/>
      </c>
      <c r="G447" s="22">
        <f>ROUND(E447*F447, 2)</f>
        <v/>
      </c>
      <c r="L447" t="n">
        <v>0.01282</v>
      </c>
      <c r="M447" t="n">
        <v>200.04</v>
      </c>
      <c r="N447">
        <f>(M447-F447)</f>
        <v/>
      </c>
    </row>
    <row r="448" ht="18" customHeight="1">
      <c r="A448" s="2" t="n"/>
      <c r="B448" s="2" t="n"/>
      <c r="C448" s="2" t="n"/>
      <c r="D448" s="2" t="n"/>
      <c r="E448" s="74" t="inlineStr">
        <is>
          <t>TOTAL Equipamento Custo Horário:</t>
        </is>
      </c>
      <c r="F448" s="91" t="n"/>
      <c r="G448" s="23">
        <f>SUM(G447:G447)</f>
        <v/>
      </c>
    </row>
    <row r="449" ht="15" customHeight="1">
      <c r="A449" s="73" t="inlineStr">
        <is>
          <t>Mão de Obra</t>
        </is>
      </c>
      <c r="B449" s="91" t="n"/>
      <c r="C449" s="64" t="inlineStr">
        <is>
          <t>FONTE</t>
        </is>
      </c>
      <c r="D449" s="64" t="inlineStr">
        <is>
          <t>UNID</t>
        </is>
      </c>
      <c r="E449" s="64" t="inlineStr">
        <is>
          <t>COEFICIENTE</t>
        </is>
      </c>
      <c r="F449" s="64" t="inlineStr">
        <is>
          <t>PREÇO UNITÁRIO</t>
        </is>
      </c>
      <c r="G449" s="64" t="inlineStr">
        <is>
          <t>TOTAL</t>
        </is>
      </c>
    </row>
    <row r="450" ht="15" customHeight="1">
      <c r="A450" s="78" t="inlineStr">
        <is>
          <t>55.10.88</t>
        </is>
      </c>
      <c r="B450" s="77" t="inlineStr">
        <is>
          <t>SERVENTE</t>
        </is>
      </c>
      <c r="C450" s="78" t="inlineStr">
        <is>
          <t>SUDECAP</t>
        </is>
      </c>
      <c r="D450" s="78" t="inlineStr">
        <is>
          <t>H</t>
        </is>
      </c>
      <c r="E450" s="21">
        <f>L450*FATOR</f>
        <v/>
      </c>
      <c r="F450" s="22" t="n">
        <v>14.9</v>
      </c>
      <c r="G450" s="22">
        <f>ROUND(E450*F450, 2)</f>
        <v/>
      </c>
      <c r="L450" t="n">
        <v>0.01282</v>
      </c>
      <c r="M450" t="n">
        <v>14.9</v>
      </c>
      <c r="N450">
        <f>(M450-F450)</f>
        <v/>
      </c>
    </row>
    <row r="451" ht="15" customHeight="1">
      <c r="A451" s="2" t="n"/>
      <c r="B451" s="2" t="n"/>
      <c r="C451" s="2" t="n"/>
      <c r="D451" s="2" t="n"/>
      <c r="E451" s="74" t="inlineStr">
        <is>
          <t>TOTAL Mão de Obra:</t>
        </is>
      </c>
      <c r="F451" s="91" t="n"/>
      <c r="G451" s="23">
        <f>SUM(G450:G450)</f>
        <v/>
      </c>
    </row>
    <row r="452" ht="15" customHeight="1">
      <c r="A452" s="2" t="n"/>
      <c r="B452" s="2" t="n"/>
      <c r="C452" s="2" t="n"/>
      <c r="D452" s="2" t="n"/>
      <c r="E452" s="75" t="inlineStr">
        <is>
          <t>VALOR:</t>
        </is>
      </c>
      <c r="F452" s="91" t="n"/>
      <c r="G452" s="5">
        <f>SUM(G448,G451)</f>
        <v/>
      </c>
    </row>
    <row r="453" ht="15" customHeight="1">
      <c r="A453" s="2" t="n"/>
      <c r="B453" s="2" t="n"/>
      <c r="C453" s="2" t="n"/>
      <c r="D453" s="2" t="n"/>
      <c r="E453" s="75" t="inlineStr">
        <is>
          <t>VALOR BDI (29.27%):</t>
        </is>
      </c>
      <c r="F453" s="91" t="n"/>
      <c r="G453" s="5">
        <f>ROUNDDOWN(G452*BDI,2)</f>
        <v/>
      </c>
    </row>
    <row r="454" ht="15" customHeight="1">
      <c r="A454" s="2" t="n"/>
      <c r="B454" s="2" t="n"/>
      <c r="C454" s="2" t="n"/>
      <c r="D454" s="2" t="n"/>
      <c r="E454" s="75" t="inlineStr">
        <is>
          <t>VALOR COM BDI:</t>
        </is>
      </c>
      <c r="F454" s="91" t="n"/>
      <c r="G454" s="5">
        <f>G453 + G452</f>
        <v/>
      </c>
    </row>
    <row r="455" ht="9.949999999999999" customHeight="1">
      <c r="A455" s="2" t="n"/>
      <c r="B455" s="2" t="n"/>
      <c r="C455" s="71" t="n"/>
      <c r="E455" s="2" t="n"/>
      <c r="F455" s="2" t="n"/>
      <c r="G455" s="2" t="n"/>
    </row>
    <row r="456" ht="20.1" customHeight="1">
      <c r="A456" s="72" t="inlineStr">
        <is>
          <t>2.7.1. 02.28.04 DMT  &gt; 5 KM (M3KM)</t>
        </is>
      </c>
      <c r="B456" s="90" t="n"/>
      <c r="C456" s="90" t="n"/>
      <c r="D456" s="90" t="n"/>
      <c r="E456" s="90" t="n"/>
      <c r="F456" s="90" t="n"/>
      <c r="G456" s="91" t="n"/>
    </row>
    <row r="457" ht="15" customHeight="1">
      <c r="A457" s="73" t="inlineStr">
        <is>
          <t>Equipamento Custo Horário</t>
        </is>
      </c>
      <c r="B457" s="91" t="n"/>
      <c r="C457" s="64" t="inlineStr">
        <is>
          <t>FONTE</t>
        </is>
      </c>
      <c r="D457" s="64" t="inlineStr">
        <is>
          <t>UNID</t>
        </is>
      </c>
      <c r="E457" s="64" t="inlineStr">
        <is>
          <t>COEFICIENTE</t>
        </is>
      </c>
      <c r="F457" s="64" t="inlineStr">
        <is>
          <t>PREÇO UNITÁRIO</t>
        </is>
      </c>
      <c r="G457" s="64" t="inlineStr">
        <is>
          <t>TOTAL</t>
        </is>
      </c>
    </row>
    <row r="458" ht="15" customHeight="1">
      <c r="A458" s="78" t="inlineStr">
        <is>
          <t>50.10.09</t>
        </is>
      </c>
      <c r="B458" s="77" t="inlineStr">
        <is>
          <t>CHI/CAMINHAO BASCULANTE FORD 1317 WE</t>
        </is>
      </c>
      <c r="C458" s="78" t="inlineStr">
        <is>
          <t>SUDECAP</t>
        </is>
      </c>
      <c r="D458" s="78" t="inlineStr">
        <is>
          <t>H</t>
        </is>
      </c>
      <c r="E458" s="21" t="n">
        <v>0.0009</v>
      </c>
      <c r="F458" s="22">
        <f>'COMPOSICOES AUXILIARES'!G-1</f>
        <v/>
      </c>
      <c r="G458" s="22">
        <f>ROUND(E458*F458, 2)</f>
        <v/>
      </c>
      <c r="L458" t="n">
        <v>0.0009</v>
      </c>
      <c r="M458" t="n">
        <v>67.19</v>
      </c>
      <c r="N458">
        <f>(M458-F458)</f>
        <v/>
      </c>
    </row>
    <row r="459" ht="15" customHeight="1">
      <c r="A459" s="78" t="inlineStr">
        <is>
          <t>50.10.08</t>
        </is>
      </c>
      <c r="B459" s="77" t="inlineStr">
        <is>
          <t>CHP/CAMINHAO BASCULANTE FORD 1317 WE</t>
        </is>
      </c>
      <c r="C459" s="78" t="inlineStr">
        <is>
          <t>SUDECAP</t>
        </is>
      </c>
      <c r="D459" s="78" t="inlineStr">
        <is>
          <t>H</t>
        </is>
      </c>
      <c r="E459" s="21" t="n">
        <v>0.01403</v>
      </c>
      <c r="F459" s="22">
        <f>'COMPOSICOES AUXILIARES'!G-1</f>
        <v/>
      </c>
      <c r="G459" s="22">
        <f>ROUND(E459*F459, 2)</f>
        <v/>
      </c>
      <c r="L459" t="n">
        <v>0.01403</v>
      </c>
      <c r="M459" t="n">
        <v>131.43</v>
      </c>
      <c r="N459">
        <f>(M459-F459)</f>
        <v/>
      </c>
    </row>
    <row r="460" ht="18" customHeight="1">
      <c r="A460" s="2" t="n"/>
      <c r="B460" s="2" t="n"/>
      <c r="C460" s="2" t="n"/>
      <c r="D460" s="2" t="n"/>
      <c r="E460" s="74" t="inlineStr">
        <is>
          <t>TOTAL Equipamento Custo Horário:</t>
        </is>
      </c>
      <c r="F460" s="91" t="n"/>
      <c r="G460" s="23">
        <f>SUM(G458:G459)</f>
        <v/>
      </c>
    </row>
    <row r="461" ht="15" customHeight="1">
      <c r="A461" s="2" t="n"/>
      <c r="B461" s="2" t="n"/>
      <c r="C461" s="2" t="n"/>
      <c r="D461" s="2" t="n"/>
      <c r="E461" s="75" t="inlineStr">
        <is>
          <t>VALOR:</t>
        </is>
      </c>
      <c r="F461" s="91" t="n"/>
      <c r="G461" s="5">
        <f>SUM(G460)</f>
        <v/>
      </c>
    </row>
    <row r="462" ht="15" customHeight="1">
      <c r="A462" s="2" t="n"/>
      <c r="B462" s="2" t="n"/>
      <c r="C462" s="2" t="n"/>
      <c r="D462" s="2" t="n"/>
      <c r="E462" s="75" t="inlineStr">
        <is>
          <t>VALOR BDI (29.27%):</t>
        </is>
      </c>
      <c r="F462" s="91" t="n"/>
      <c r="G462" s="5">
        <f>ROUNDDOWN(G461*BDI,2)</f>
        <v/>
      </c>
    </row>
    <row r="463" ht="15" customHeight="1">
      <c r="A463" s="2" t="n"/>
      <c r="B463" s="2" t="n"/>
      <c r="C463" s="2" t="n"/>
      <c r="D463" s="2" t="n"/>
      <c r="E463" s="75" t="inlineStr">
        <is>
          <t>VALOR COM BDI:</t>
        </is>
      </c>
      <c r="F463" s="91" t="n"/>
      <c r="G463" s="5">
        <f>G462 + G461</f>
        <v/>
      </c>
    </row>
    <row r="464" ht="9.949999999999999" customHeight="1">
      <c r="A464" s="2" t="n"/>
      <c r="B464" s="2" t="n"/>
      <c r="C464" s="71" t="n"/>
      <c r="E464" s="2" t="n"/>
      <c r="F464" s="2" t="n"/>
      <c r="G464" s="2" t="n"/>
    </row>
    <row r="465" ht="20.1" customHeight="1">
      <c r="A465" s="72" t="inlineStr">
        <is>
          <t>2.8.1. 02.29.01 CAÇAMBA 5m³ (VG)</t>
        </is>
      </c>
      <c r="B465" s="90" t="n"/>
      <c r="C465" s="90" t="n"/>
      <c r="D465" s="90" t="n"/>
      <c r="E465" s="90" t="n"/>
      <c r="F465" s="90" t="n"/>
      <c r="G465" s="91" t="n"/>
    </row>
    <row r="466" ht="15" customHeight="1">
      <c r="A466" s="73" t="inlineStr">
        <is>
          <t>Material</t>
        </is>
      </c>
      <c r="B466" s="91" t="n"/>
      <c r="C466" s="64" t="inlineStr">
        <is>
          <t>FONTE</t>
        </is>
      </c>
      <c r="D466" s="64" t="inlineStr">
        <is>
          <t>UNID</t>
        </is>
      </c>
      <c r="E466" s="64" t="inlineStr">
        <is>
          <t>COEFICIENTE</t>
        </is>
      </c>
      <c r="F466" s="64" t="inlineStr">
        <is>
          <t>PREÇO UNITÁRIO</t>
        </is>
      </c>
      <c r="G466" s="64" t="inlineStr">
        <is>
          <t>TOTAL</t>
        </is>
      </c>
    </row>
    <row r="467" ht="15" customHeight="1">
      <c r="A467" s="78" t="inlineStr">
        <is>
          <t>83.30.20</t>
        </is>
      </c>
      <c r="B467" s="77" t="inlineStr">
        <is>
          <t>TRANSPORTE EM CAÇAMBA (5m³)</t>
        </is>
      </c>
      <c r="C467" s="78" t="inlineStr">
        <is>
          <t>SUDECAP</t>
        </is>
      </c>
      <c r="D467" s="78" t="inlineStr">
        <is>
          <t>UN</t>
        </is>
      </c>
      <c r="E467" s="21" t="n">
        <v>1</v>
      </c>
      <c r="F467" s="22">
        <f>ROUND(M467*FATOR, 2)</f>
        <v/>
      </c>
      <c r="G467" s="22">
        <f>ROUND(E467*F467, 2)</f>
        <v/>
      </c>
      <c r="L467" t="n">
        <v>1</v>
      </c>
      <c r="M467" t="n">
        <v>280</v>
      </c>
      <c r="N467">
        <f>(M467-F467)</f>
        <v/>
      </c>
    </row>
    <row r="468" ht="15" customHeight="1">
      <c r="A468" s="2" t="n"/>
      <c r="B468" s="2" t="n"/>
      <c r="C468" s="2" t="n"/>
      <c r="D468" s="2" t="n"/>
      <c r="E468" s="74" t="inlineStr">
        <is>
          <t>TOTAL Material:</t>
        </is>
      </c>
      <c r="F468" s="91" t="n"/>
      <c r="G468" s="23">
        <f>SUM(G467:G467)</f>
        <v/>
      </c>
    </row>
    <row r="469" ht="15" customHeight="1">
      <c r="A469" s="2" t="n"/>
      <c r="B469" s="2" t="n"/>
      <c r="C469" s="2" t="n"/>
      <c r="D469" s="2" t="n"/>
      <c r="E469" s="75" t="inlineStr">
        <is>
          <t>VALOR:</t>
        </is>
      </c>
      <c r="F469" s="91" t="n"/>
      <c r="G469" s="5">
        <f>SUM(G468)</f>
        <v/>
      </c>
    </row>
    <row r="470" ht="15" customHeight="1">
      <c r="A470" s="2" t="n"/>
      <c r="B470" s="2" t="n"/>
      <c r="C470" s="2" t="n"/>
      <c r="D470" s="2" t="n"/>
      <c r="E470" s="75" t="inlineStr">
        <is>
          <t>VALOR BDI (29.27%):</t>
        </is>
      </c>
      <c r="F470" s="91" t="n"/>
      <c r="G470" s="5">
        <f>ROUNDDOWN(G469*BDI,2)</f>
        <v/>
      </c>
    </row>
    <row r="471" ht="15" customHeight="1">
      <c r="A471" s="2" t="n"/>
      <c r="B471" s="2" t="n"/>
      <c r="C471" s="2" t="n"/>
      <c r="D471" s="2" t="n"/>
      <c r="E471" s="75" t="inlineStr">
        <is>
          <t>VALOR COM BDI:</t>
        </is>
      </c>
      <c r="F471" s="91" t="n"/>
      <c r="G471" s="5">
        <f>G470 + G469</f>
        <v/>
      </c>
    </row>
    <row r="472" ht="9.949999999999999" customHeight="1">
      <c r="A472" s="2" t="n"/>
      <c r="B472" s="2" t="n"/>
      <c r="C472" s="71" t="n"/>
      <c r="E472" s="2" t="n"/>
      <c r="F472" s="2" t="n"/>
      <c r="G472" s="2" t="n"/>
    </row>
    <row r="473" ht="20.1" customHeight="1">
      <c r="A473" s="72" t="inlineStr">
        <is>
          <t>3.1.1. 03.01.02 DESMATAMENTO,DESTOC.E LIMPEZA,INCL.TRANSP. ATE 50M (M2)</t>
        </is>
      </c>
      <c r="B473" s="90" t="n"/>
      <c r="C473" s="90" t="n"/>
      <c r="D473" s="90" t="n"/>
      <c r="E473" s="90" t="n"/>
      <c r="F473" s="90" t="n"/>
      <c r="G473" s="91" t="n"/>
    </row>
    <row r="474" ht="15" customHeight="1">
      <c r="A474" s="73" t="inlineStr">
        <is>
          <t>Equipamento Custo Horário</t>
        </is>
      </c>
      <c r="B474" s="91" t="n"/>
      <c r="C474" s="64" t="inlineStr">
        <is>
          <t>FONTE</t>
        </is>
      </c>
      <c r="D474" s="64" t="inlineStr">
        <is>
          <t>UNID</t>
        </is>
      </c>
      <c r="E474" s="64" t="inlineStr">
        <is>
          <t>COEFICIENTE</t>
        </is>
      </c>
      <c r="F474" s="64" t="inlineStr">
        <is>
          <t>PREÇO UNITÁRIO</t>
        </is>
      </c>
      <c r="G474" s="64" t="inlineStr">
        <is>
          <t>TOTAL</t>
        </is>
      </c>
    </row>
    <row r="475" ht="29.1" customHeight="1">
      <c r="A475" s="78" t="inlineStr">
        <is>
          <t>50.36.10</t>
        </is>
      </c>
      <c r="B475" s="77" t="inlineStr">
        <is>
          <t>CHP/TRATOR DE ESTEIRAS, POTENCIA DE 177HP/132KW, PESO OPERACIONAL DE 16,5T, COM LAMINA COM CAPACIDADE DE 3,18M3, OU EQUIVALENTE</t>
        </is>
      </c>
      <c r="C475" s="78" t="inlineStr">
        <is>
          <t>SUDECAP</t>
        </is>
      </c>
      <c r="D475" s="78" t="inlineStr">
        <is>
          <t>H</t>
        </is>
      </c>
      <c r="E475" s="21" t="n">
        <v>0.0023</v>
      </c>
      <c r="F475" s="22">
        <f>'COMPOSICOES AUXILIARES'!G-1</f>
        <v/>
      </c>
      <c r="G475" s="22">
        <f>ROUND(E475*F475, 2)</f>
        <v/>
      </c>
      <c r="L475" t="n">
        <v>0.0023</v>
      </c>
      <c r="M475" t="n">
        <v>254.63</v>
      </c>
      <c r="N475">
        <f>(M475-F475)</f>
        <v/>
      </c>
    </row>
    <row r="476" ht="18" customHeight="1">
      <c r="A476" s="2" t="n"/>
      <c r="B476" s="2" t="n"/>
      <c r="C476" s="2" t="n"/>
      <c r="D476" s="2" t="n"/>
      <c r="E476" s="74" t="inlineStr">
        <is>
          <t>TOTAL Equipamento Custo Horário:</t>
        </is>
      </c>
      <c r="F476" s="91" t="n"/>
      <c r="G476" s="23">
        <f>SUM(G475:G475)</f>
        <v/>
      </c>
    </row>
    <row r="477" ht="15" customHeight="1">
      <c r="A477" s="73" t="inlineStr">
        <is>
          <t>Mão de Obra</t>
        </is>
      </c>
      <c r="B477" s="91" t="n"/>
      <c r="C477" s="64" t="inlineStr">
        <is>
          <t>FONTE</t>
        </is>
      </c>
      <c r="D477" s="64" t="inlineStr">
        <is>
          <t>UNID</t>
        </is>
      </c>
      <c r="E477" s="64" t="inlineStr">
        <is>
          <t>COEFICIENTE</t>
        </is>
      </c>
      <c r="F477" s="64" t="inlineStr">
        <is>
          <t>PREÇO UNITÁRIO</t>
        </is>
      </c>
      <c r="G477" s="64" t="inlineStr">
        <is>
          <t>TOTAL</t>
        </is>
      </c>
    </row>
    <row r="478" ht="15" customHeight="1">
      <c r="A478" s="78" t="inlineStr">
        <is>
          <t>55.10.88</t>
        </is>
      </c>
      <c r="B478" s="77" t="inlineStr">
        <is>
          <t>SERVENTE</t>
        </is>
      </c>
      <c r="C478" s="78" t="inlineStr">
        <is>
          <t>SUDECAP</t>
        </is>
      </c>
      <c r="D478" s="78" t="inlineStr">
        <is>
          <t>H</t>
        </is>
      </c>
      <c r="E478" s="21">
        <f>L478*FATOR</f>
        <v/>
      </c>
      <c r="F478" s="22" t="n">
        <v>14.9</v>
      </c>
      <c r="G478" s="22">
        <f>ROUND(E478*F478, 2)</f>
        <v/>
      </c>
      <c r="L478" t="n">
        <v>0.0046</v>
      </c>
      <c r="M478" t="n">
        <v>14.9</v>
      </c>
      <c r="N478">
        <f>(M478-F478)</f>
        <v/>
      </c>
    </row>
    <row r="479" ht="15" customHeight="1">
      <c r="A479" s="2" t="n"/>
      <c r="B479" s="2" t="n"/>
      <c r="C479" s="2" t="n"/>
      <c r="D479" s="2" t="n"/>
      <c r="E479" s="74" t="inlineStr">
        <is>
          <t>TOTAL Mão de Obra:</t>
        </is>
      </c>
      <c r="F479" s="91" t="n"/>
      <c r="G479" s="23">
        <f>SUM(G478:G478)</f>
        <v/>
      </c>
    </row>
    <row r="480" ht="15" customHeight="1">
      <c r="A480" s="2" t="n"/>
      <c r="B480" s="2" t="n"/>
      <c r="C480" s="2" t="n"/>
      <c r="D480" s="2" t="n"/>
      <c r="E480" s="75" t="inlineStr">
        <is>
          <t>VALOR:</t>
        </is>
      </c>
      <c r="F480" s="91" t="n"/>
      <c r="G480" s="5">
        <f>SUM(G476,G479)</f>
        <v/>
      </c>
    </row>
    <row r="481" ht="15" customHeight="1">
      <c r="A481" s="2" t="n"/>
      <c r="B481" s="2" t="n"/>
      <c r="C481" s="2" t="n"/>
      <c r="D481" s="2" t="n"/>
      <c r="E481" s="75" t="inlineStr">
        <is>
          <t>VALOR BDI (29.27%):</t>
        </is>
      </c>
      <c r="F481" s="91" t="n"/>
      <c r="G481" s="5">
        <f>ROUNDDOWN(G480*BDI,2)</f>
        <v/>
      </c>
    </row>
    <row r="482" ht="15" customHeight="1">
      <c r="A482" s="2" t="n"/>
      <c r="B482" s="2" t="n"/>
      <c r="C482" s="2" t="n"/>
      <c r="D482" s="2" t="n"/>
      <c r="E482" s="75" t="inlineStr">
        <is>
          <t>VALOR COM BDI:</t>
        </is>
      </c>
      <c r="F482" s="91" t="n"/>
      <c r="G482" s="5">
        <f>G481 + G480</f>
        <v/>
      </c>
    </row>
    <row r="483" ht="9.949999999999999" customHeight="1">
      <c r="A483" s="2" t="n"/>
      <c r="B483" s="2" t="n"/>
      <c r="C483" s="71" t="n"/>
      <c r="E483" s="2" t="n"/>
      <c r="F483" s="2" t="n"/>
      <c r="G483" s="2" t="n"/>
    </row>
    <row r="484" ht="20.1" customHeight="1">
      <c r="A484" s="72" t="inlineStr">
        <is>
          <t>3.2.1. 03.12.03 MECANICA (M3)</t>
        </is>
      </c>
      <c r="B484" s="90" t="n"/>
      <c r="C484" s="90" t="n"/>
      <c r="D484" s="90" t="n"/>
      <c r="E484" s="90" t="n"/>
      <c r="F484" s="90" t="n"/>
      <c r="G484" s="91" t="n"/>
    </row>
    <row r="485" ht="15" customHeight="1">
      <c r="A485" s="73" t="inlineStr">
        <is>
          <t>Equipamento Custo Horário</t>
        </is>
      </c>
      <c r="B485" s="91" t="n"/>
      <c r="C485" s="64" t="inlineStr">
        <is>
          <t>FONTE</t>
        </is>
      </c>
      <c r="D485" s="64" t="inlineStr">
        <is>
          <t>UNID</t>
        </is>
      </c>
      <c r="E485" s="64" t="inlineStr">
        <is>
          <t>COEFICIENTE</t>
        </is>
      </c>
      <c r="F485" s="64" t="inlineStr">
        <is>
          <t>PREÇO UNITÁRIO</t>
        </is>
      </c>
      <c r="G485" s="64" t="inlineStr">
        <is>
          <t>TOTAL</t>
        </is>
      </c>
    </row>
    <row r="486" ht="21" customHeight="1">
      <c r="A486" s="78" t="inlineStr">
        <is>
          <t>50.11.28</t>
        </is>
      </c>
      <c r="B486" s="77" t="inlineStr">
        <is>
          <t>CHP/PÁ CARREGADEIRA 140HP CAPACIDADE CAÇAMBA 1,7M3 OU EQUIVALENTE</t>
        </is>
      </c>
      <c r="C486" s="78" t="inlineStr">
        <is>
          <t>SUDECAP</t>
        </is>
      </c>
      <c r="D486" s="78" t="inlineStr">
        <is>
          <t>H</t>
        </is>
      </c>
      <c r="E486" s="21" t="n">
        <v>0.0125</v>
      </c>
      <c r="F486" s="22">
        <f>'COMPOSICOES AUXILIARES'!G-1</f>
        <v/>
      </c>
      <c r="G486" s="22">
        <f>ROUND(E486*F486, 2)</f>
        <v/>
      </c>
      <c r="L486" t="n">
        <v>0.0125</v>
      </c>
      <c r="M486" t="n">
        <v>200.04</v>
      </c>
      <c r="N486">
        <f>(M486-F486)</f>
        <v/>
      </c>
    </row>
    <row r="487" ht="18" customHeight="1">
      <c r="A487" s="2" t="n"/>
      <c r="B487" s="2" t="n"/>
      <c r="C487" s="2" t="n"/>
      <c r="D487" s="2" t="n"/>
      <c r="E487" s="74" t="inlineStr">
        <is>
          <t>TOTAL Equipamento Custo Horário:</t>
        </is>
      </c>
      <c r="F487" s="91" t="n"/>
      <c r="G487" s="23">
        <f>SUM(G486:G486)</f>
        <v/>
      </c>
    </row>
    <row r="488" ht="15" customHeight="1">
      <c r="A488" s="73" t="inlineStr">
        <is>
          <t>Mão de Obra</t>
        </is>
      </c>
      <c r="B488" s="91" t="n"/>
      <c r="C488" s="64" t="inlineStr">
        <is>
          <t>FONTE</t>
        </is>
      </c>
      <c r="D488" s="64" t="inlineStr">
        <is>
          <t>UNID</t>
        </is>
      </c>
      <c r="E488" s="64" t="inlineStr">
        <is>
          <t>COEFICIENTE</t>
        </is>
      </c>
      <c r="F488" s="64" t="inlineStr">
        <is>
          <t>PREÇO UNITÁRIO</t>
        </is>
      </c>
      <c r="G488" s="64" t="inlineStr">
        <is>
          <t>TOTAL</t>
        </is>
      </c>
    </row>
    <row r="489" ht="15" customHeight="1">
      <c r="A489" s="78" t="inlineStr">
        <is>
          <t>55.10.88</t>
        </is>
      </c>
      <c r="B489" s="77" t="inlineStr">
        <is>
          <t>SERVENTE</t>
        </is>
      </c>
      <c r="C489" s="78" t="inlineStr">
        <is>
          <t>SUDECAP</t>
        </is>
      </c>
      <c r="D489" s="78" t="inlineStr">
        <is>
          <t>H</t>
        </is>
      </c>
      <c r="E489" s="21">
        <f>L489*FATOR</f>
        <v/>
      </c>
      <c r="F489" s="22" t="n">
        <v>14.9</v>
      </c>
      <c r="G489" s="22">
        <f>ROUND(E489*F489, 2)</f>
        <v/>
      </c>
      <c r="L489" t="n">
        <v>0.0125</v>
      </c>
      <c r="M489" t="n">
        <v>14.9</v>
      </c>
      <c r="N489">
        <f>(M489-F489)</f>
        <v/>
      </c>
    </row>
    <row r="490" ht="15" customHeight="1">
      <c r="A490" s="2" t="n"/>
      <c r="B490" s="2" t="n"/>
      <c r="C490" s="2" t="n"/>
      <c r="D490" s="2" t="n"/>
      <c r="E490" s="74" t="inlineStr">
        <is>
          <t>TOTAL Mão de Obra:</t>
        </is>
      </c>
      <c r="F490" s="91" t="n"/>
      <c r="G490" s="23">
        <f>SUM(G489:G489)</f>
        <v/>
      </c>
    </row>
    <row r="491" ht="15" customHeight="1">
      <c r="A491" s="2" t="n"/>
      <c r="B491" s="2" t="n"/>
      <c r="C491" s="2" t="n"/>
      <c r="D491" s="2" t="n"/>
      <c r="E491" s="75" t="inlineStr">
        <is>
          <t>VALOR:</t>
        </is>
      </c>
      <c r="F491" s="91" t="n"/>
      <c r="G491" s="5">
        <f>SUM(G487,G490)</f>
        <v/>
      </c>
    </row>
    <row r="492" ht="15" customHeight="1">
      <c r="A492" s="2" t="n"/>
      <c r="B492" s="2" t="n"/>
      <c r="C492" s="2" t="n"/>
      <c r="D492" s="2" t="n"/>
      <c r="E492" s="75" t="inlineStr">
        <is>
          <t>VALOR BDI (29.27%):</t>
        </is>
      </c>
      <c r="F492" s="91" t="n"/>
      <c r="G492" s="5">
        <f>ROUNDDOWN(G491*BDI,2)</f>
        <v/>
      </c>
    </row>
    <row r="493" ht="15" customHeight="1">
      <c r="A493" s="2" t="n"/>
      <c r="B493" s="2" t="n"/>
      <c r="C493" s="2" t="n"/>
      <c r="D493" s="2" t="n"/>
      <c r="E493" s="75" t="inlineStr">
        <is>
          <t>VALOR COM BDI:</t>
        </is>
      </c>
      <c r="F493" s="91" t="n"/>
      <c r="G493" s="5">
        <f>G492 + G491</f>
        <v/>
      </c>
    </row>
    <row r="494" ht="9.949999999999999" customHeight="1">
      <c r="A494" s="2" t="n"/>
      <c r="B494" s="2" t="n"/>
      <c r="C494" s="71" t="n"/>
      <c r="E494" s="2" t="n"/>
      <c r="F494" s="2" t="n"/>
      <c r="G494" s="2" t="n"/>
    </row>
    <row r="495" ht="20.1" customHeight="1">
      <c r="A495" s="72" t="inlineStr">
        <is>
          <t>3.3.1. 03.13.04 DMT  &gt; 5 KM (M3KM)</t>
        </is>
      </c>
      <c r="B495" s="90" t="n"/>
      <c r="C495" s="90" t="n"/>
      <c r="D495" s="90" t="n"/>
      <c r="E495" s="90" t="n"/>
      <c r="F495" s="90" t="n"/>
      <c r="G495" s="91" t="n"/>
    </row>
    <row r="496" ht="15" customHeight="1">
      <c r="A496" s="73" t="inlineStr">
        <is>
          <t>Equipamento Custo Horário</t>
        </is>
      </c>
      <c r="B496" s="91" t="n"/>
      <c r="C496" s="64" t="inlineStr">
        <is>
          <t>FONTE</t>
        </is>
      </c>
      <c r="D496" s="64" t="inlineStr">
        <is>
          <t>UNID</t>
        </is>
      </c>
      <c r="E496" s="64" t="inlineStr">
        <is>
          <t>COEFICIENTE</t>
        </is>
      </c>
      <c r="F496" s="64" t="inlineStr">
        <is>
          <t>PREÇO UNITÁRIO</t>
        </is>
      </c>
      <c r="G496" s="64" t="inlineStr">
        <is>
          <t>TOTAL</t>
        </is>
      </c>
    </row>
    <row r="497" ht="15" customHeight="1">
      <c r="A497" s="78" t="inlineStr">
        <is>
          <t>50.10.09</t>
        </is>
      </c>
      <c r="B497" s="77" t="inlineStr">
        <is>
          <t>CHI/CAMINHAO BASCULANTE FORD 1317 WE</t>
        </is>
      </c>
      <c r="C497" s="78" t="inlineStr">
        <is>
          <t>SUDECAP</t>
        </is>
      </c>
      <c r="D497" s="78" t="inlineStr">
        <is>
          <t>H</t>
        </is>
      </c>
      <c r="E497" s="21" t="n">
        <v>0.0009</v>
      </c>
      <c r="F497" s="22">
        <f>'COMPOSICOES AUXILIARES'!G-1</f>
        <v/>
      </c>
      <c r="G497" s="22">
        <f>ROUND(E497*F497, 2)</f>
        <v/>
      </c>
      <c r="L497" t="n">
        <v>0.0009</v>
      </c>
      <c r="M497" t="n">
        <v>67.19</v>
      </c>
      <c r="N497">
        <f>(M497-F497)</f>
        <v/>
      </c>
    </row>
    <row r="498" ht="15" customHeight="1">
      <c r="A498" s="78" t="inlineStr">
        <is>
          <t>50.10.08</t>
        </is>
      </c>
      <c r="B498" s="77" t="inlineStr">
        <is>
          <t>CHP/CAMINHAO BASCULANTE FORD 1317 WE</t>
        </is>
      </c>
      <c r="C498" s="78" t="inlineStr">
        <is>
          <t>SUDECAP</t>
        </is>
      </c>
      <c r="D498" s="78" t="inlineStr">
        <is>
          <t>H</t>
        </is>
      </c>
      <c r="E498" s="21" t="n">
        <v>0.01403</v>
      </c>
      <c r="F498" s="22">
        <f>'COMPOSICOES AUXILIARES'!G-1</f>
        <v/>
      </c>
      <c r="G498" s="22">
        <f>ROUND(E498*F498, 2)</f>
        <v/>
      </c>
      <c r="L498" t="n">
        <v>0.01403</v>
      </c>
      <c r="M498" t="n">
        <v>131.43</v>
      </c>
      <c r="N498">
        <f>(M498-F498)</f>
        <v/>
      </c>
    </row>
    <row r="499" ht="18" customHeight="1">
      <c r="A499" s="2" t="n"/>
      <c r="B499" s="2" t="n"/>
      <c r="C499" s="2" t="n"/>
      <c r="D499" s="2" t="n"/>
      <c r="E499" s="74" t="inlineStr">
        <is>
          <t>TOTAL Equipamento Custo Horário:</t>
        </is>
      </c>
      <c r="F499" s="91" t="n"/>
      <c r="G499" s="23">
        <f>SUM(G497:G498)</f>
        <v/>
      </c>
    </row>
    <row r="500" ht="15" customHeight="1">
      <c r="A500" s="2" t="n"/>
      <c r="B500" s="2" t="n"/>
      <c r="C500" s="2" t="n"/>
      <c r="D500" s="2" t="n"/>
      <c r="E500" s="75" t="inlineStr">
        <is>
          <t>VALOR:</t>
        </is>
      </c>
      <c r="F500" s="91" t="n"/>
      <c r="G500" s="5">
        <f>SUM(G499)</f>
        <v/>
      </c>
    </row>
    <row r="501" ht="15" customHeight="1">
      <c r="A501" s="2" t="n"/>
      <c r="B501" s="2" t="n"/>
      <c r="C501" s="2" t="n"/>
      <c r="D501" s="2" t="n"/>
      <c r="E501" s="75" t="inlineStr">
        <is>
          <t>VALOR BDI (29.27%):</t>
        </is>
      </c>
      <c r="F501" s="91" t="n"/>
      <c r="G501" s="5">
        <f>ROUNDDOWN(G500*BDI,2)</f>
        <v/>
      </c>
    </row>
    <row r="502" ht="15" customHeight="1">
      <c r="A502" s="2" t="n"/>
      <c r="B502" s="2" t="n"/>
      <c r="C502" s="2" t="n"/>
      <c r="D502" s="2" t="n"/>
      <c r="E502" s="75" t="inlineStr">
        <is>
          <t>VALOR COM BDI:</t>
        </is>
      </c>
      <c r="F502" s="91" t="n"/>
      <c r="G502" s="5">
        <f>G501 + G500</f>
        <v/>
      </c>
    </row>
    <row r="503" ht="9.949999999999999" customHeight="1">
      <c r="A503" s="2" t="n"/>
      <c r="B503" s="2" t="n"/>
      <c r="C503" s="71" t="n"/>
      <c r="E503" s="2" t="n"/>
      <c r="F503" s="2" t="n"/>
      <c r="G503" s="2" t="n"/>
    </row>
    <row r="504" ht="20.1" customHeight="1">
      <c r="A504" s="72" t="inlineStr">
        <is>
          <t>3.3.2. 03.13.90 DESTINAÇÃO FINAL DE RESÍDUOS DA CONSTRUÇÃO EM LOCAL AMBIENTALMENTE ADEQUADO - CAMINHÃO 9,0 M3. RESÍDUOS CLASSE A [BOTA FORA DONA DORA - VESPASIANO - R. Flor de Liz - Jequitibá, Vespasiano MG, 33200-000] (VG)</t>
        </is>
      </c>
      <c r="B504" s="90" t="n"/>
      <c r="C504" s="90" t="n"/>
      <c r="D504" s="90" t="n"/>
      <c r="E504" s="90" t="n"/>
      <c r="F504" s="90" t="n"/>
      <c r="G504" s="91" t="n"/>
    </row>
    <row r="505" ht="15" customHeight="1">
      <c r="A505" s="73" t="inlineStr">
        <is>
          <t>Serviço</t>
        </is>
      </c>
      <c r="B505" s="91" t="n"/>
      <c r="C505" s="64" t="inlineStr">
        <is>
          <t>FONTE</t>
        </is>
      </c>
      <c r="D505" s="64" t="inlineStr">
        <is>
          <t>UNID</t>
        </is>
      </c>
      <c r="E505" s="64" t="inlineStr">
        <is>
          <t>COEFICIENTE</t>
        </is>
      </c>
      <c r="F505" s="64" t="inlineStr">
        <is>
          <t>PREÇO UNITÁRIO</t>
        </is>
      </c>
      <c r="G505" s="64" t="inlineStr">
        <is>
          <t>TOTAL</t>
        </is>
      </c>
    </row>
    <row r="506" ht="38.1" customHeight="1">
      <c r="A506" s="78" t="inlineStr">
        <is>
          <t>03.13.90</t>
        </is>
      </c>
      <c r="B506" s="77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506" s="78" t="inlineStr">
        <is>
          <t xml:space="preserve">Composições </t>
        </is>
      </c>
      <c r="D506" s="78" t="inlineStr">
        <is>
          <t>VG</t>
        </is>
      </c>
      <c r="E506" s="21" t="n">
        <v>1</v>
      </c>
      <c r="F506" s="22">
        <f>ROUND(M506*FATOR, 2)</f>
        <v/>
      </c>
      <c r="G506" s="22">
        <f>ROUND(E506*F506, 2)</f>
        <v/>
      </c>
      <c r="L506" t="n">
        <v>1</v>
      </c>
      <c r="M506" t="n">
        <v>100</v>
      </c>
      <c r="N506">
        <f>(M506-F506)</f>
        <v/>
      </c>
    </row>
    <row r="507" ht="15" customHeight="1">
      <c r="A507" s="2" t="n"/>
      <c r="B507" s="2" t="n"/>
      <c r="C507" s="2" t="n"/>
      <c r="D507" s="2" t="n"/>
      <c r="E507" s="74" t="inlineStr">
        <is>
          <t>TOTAL Serviço:</t>
        </is>
      </c>
      <c r="F507" s="91" t="n"/>
      <c r="G507" s="23">
        <f>SUM(G506:G506)</f>
        <v/>
      </c>
    </row>
    <row r="508" ht="15" customHeight="1">
      <c r="A508" s="2" t="n"/>
      <c r="B508" s="2" t="n"/>
      <c r="C508" s="2" t="n"/>
      <c r="D508" s="2" t="n"/>
      <c r="E508" s="75" t="inlineStr">
        <is>
          <t>VALOR:</t>
        </is>
      </c>
      <c r="F508" s="91" t="n"/>
      <c r="G508" s="5">
        <f>SUM(G507)</f>
        <v/>
      </c>
    </row>
    <row r="509" ht="15" customHeight="1">
      <c r="A509" s="2" t="n"/>
      <c r="B509" s="2" t="n"/>
      <c r="C509" s="2" t="n"/>
      <c r="D509" s="2" t="n"/>
      <c r="E509" s="75" t="inlineStr">
        <is>
          <t>VALOR BDI (29.27%):</t>
        </is>
      </c>
      <c r="F509" s="91" t="n"/>
      <c r="G509" s="5">
        <f>ROUNDDOWN(G508*BDI,2)</f>
        <v/>
      </c>
    </row>
    <row r="510" ht="15" customHeight="1">
      <c r="A510" s="2" t="n"/>
      <c r="B510" s="2" t="n"/>
      <c r="C510" s="2" t="n"/>
      <c r="D510" s="2" t="n"/>
      <c r="E510" s="75" t="inlineStr">
        <is>
          <t>VALOR COM BDI:</t>
        </is>
      </c>
      <c r="F510" s="91" t="n"/>
      <c r="G510" s="5">
        <f>G509 + G508</f>
        <v/>
      </c>
    </row>
    <row r="511" ht="9.949999999999999" customHeight="1">
      <c r="A511" s="2" t="n"/>
      <c r="B511" s="2" t="n"/>
      <c r="C511" s="71" t="n"/>
      <c r="E511" s="2" t="n"/>
      <c r="F511" s="2" t="n"/>
      <c r="G511" s="2" t="n"/>
    </row>
    <row r="512" ht="20.1" customHeight="1">
      <c r="A512" s="72" t="inlineStr">
        <is>
          <t>3.3.3. 03.13.91 FORNECIMENTO DE MATERIAL DE EMPRÉSTIMO - INCLUI FORNECIMENTO, ESCAVAÇÃO, CARGA E TRANSPORTE [DONA DORA - VESPASIANO - R. Flor de Liz - Jequitibá, Vespasiano - MG, 33200-000] (M3)</t>
        </is>
      </c>
      <c r="B512" s="90" t="n"/>
      <c r="C512" s="90" t="n"/>
      <c r="D512" s="90" t="n"/>
      <c r="E512" s="90" t="n"/>
      <c r="F512" s="90" t="n"/>
      <c r="G512" s="91" t="n"/>
    </row>
    <row r="513" ht="15" customHeight="1">
      <c r="A513" s="73" t="inlineStr">
        <is>
          <t>Serviço</t>
        </is>
      </c>
      <c r="B513" s="91" t="n"/>
      <c r="C513" s="64" t="inlineStr">
        <is>
          <t>FONTE</t>
        </is>
      </c>
      <c r="D513" s="64" t="inlineStr">
        <is>
          <t>UNID</t>
        </is>
      </c>
      <c r="E513" s="64" t="inlineStr">
        <is>
          <t>COEFICIENTE</t>
        </is>
      </c>
      <c r="F513" s="64" t="inlineStr">
        <is>
          <t>PREÇO UNITÁRIO</t>
        </is>
      </c>
      <c r="G513" s="64" t="inlineStr">
        <is>
          <t>TOTAL</t>
        </is>
      </c>
    </row>
    <row r="514" ht="38.1" customHeight="1">
      <c r="A514" s="78" t="inlineStr">
        <is>
          <t>03.13.91</t>
        </is>
      </c>
      <c r="B514" s="77" t="inlineStr">
        <is>
          <t>FORNECIMENTO DE MATERIAL DE EMPRÉSTIMO - INCLUI FORNECIMENTO, ESCAVAÇÃO, CARGA E TRANSPORTE [DONA DORA - VESPASIANO - R. Flor de Liz - Jequitibá, Vespasiano - MG, 33200-000]</t>
        </is>
      </c>
      <c r="C514" s="78" t="inlineStr">
        <is>
          <t xml:space="preserve">Composições </t>
        </is>
      </c>
      <c r="D514" s="78" t="inlineStr">
        <is>
          <t>M3</t>
        </is>
      </c>
      <c r="E514" s="21" t="n">
        <v>1</v>
      </c>
      <c r="F514" s="22">
        <f>ROUND(M514*FATOR, 2)</f>
        <v/>
      </c>
      <c r="G514" s="22">
        <f>ROUND(E514*F514, 2)</f>
        <v/>
      </c>
      <c r="L514" t="n">
        <v>1</v>
      </c>
      <c r="M514" t="n">
        <v>0</v>
      </c>
      <c r="N514">
        <f>(M514-F514)</f>
        <v/>
      </c>
    </row>
    <row r="515" ht="15" customHeight="1">
      <c r="A515" s="2" t="n"/>
      <c r="B515" s="2" t="n"/>
      <c r="C515" s="2" t="n"/>
      <c r="D515" s="2" t="n"/>
      <c r="E515" s="74" t="inlineStr">
        <is>
          <t>TOTAL Serviço:</t>
        </is>
      </c>
      <c r="F515" s="91" t="n"/>
      <c r="G515" s="23">
        <f>SUM(G514:G514)</f>
        <v/>
      </c>
    </row>
    <row r="516" ht="15" customHeight="1">
      <c r="A516" s="2" t="n"/>
      <c r="B516" s="2" t="n"/>
      <c r="C516" s="2" t="n"/>
      <c r="D516" s="2" t="n"/>
      <c r="E516" s="75" t="inlineStr">
        <is>
          <t>VALOR:</t>
        </is>
      </c>
      <c r="F516" s="91" t="n"/>
      <c r="G516" s="5">
        <f>SUM(G515)</f>
        <v/>
      </c>
    </row>
    <row r="517" ht="15" customHeight="1">
      <c r="A517" s="2" t="n"/>
      <c r="B517" s="2" t="n"/>
      <c r="C517" s="2" t="n"/>
      <c r="D517" s="2" t="n"/>
      <c r="E517" s="75" t="inlineStr">
        <is>
          <t>VALOR BDI (29.27%):</t>
        </is>
      </c>
      <c r="F517" s="91" t="n"/>
      <c r="G517" s="5">
        <f>ROUNDDOWN(G516*BDI,2)</f>
        <v/>
      </c>
    </row>
    <row r="518" ht="15" customHeight="1">
      <c r="A518" s="2" t="n"/>
      <c r="B518" s="2" t="n"/>
      <c r="C518" s="2" t="n"/>
      <c r="D518" s="2" t="n"/>
      <c r="E518" s="75" t="inlineStr">
        <is>
          <t>VALOR COM BDI:</t>
        </is>
      </c>
      <c r="F518" s="91" t="n"/>
      <c r="G518" s="5">
        <f>G517 + G516</f>
        <v/>
      </c>
    </row>
    <row r="519" ht="9.949999999999999" customHeight="1">
      <c r="A519" s="2" t="n"/>
      <c r="B519" s="2" t="n"/>
      <c r="C519" s="71" t="n"/>
      <c r="E519" s="2" t="n"/>
      <c r="F519" s="2" t="n"/>
      <c r="G519" s="2" t="n"/>
    </row>
    <row r="520" ht="20.1" customHeight="1">
      <c r="A520" s="72" t="inlineStr">
        <is>
          <t>3.4.1. 03.15.01 COM ROLO VIBRATORIO (M3)</t>
        </is>
      </c>
      <c r="B520" s="90" t="n"/>
      <c r="C520" s="90" t="n"/>
      <c r="D520" s="90" t="n"/>
      <c r="E520" s="90" t="n"/>
      <c r="F520" s="90" t="n"/>
      <c r="G520" s="91" t="n"/>
    </row>
    <row r="521" ht="15" customHeight="1">
      <c r="A521" s="73" t="inlineStr">
        <is>
          <t>Equipamento Custo Horário</t>
        </is>
      </c>
      <c r="B521" s="91" t="n"/>
      <c r="C521" s="64" t="inlineStr">
        <is>
          <t>FONTE</t>
        </is>
      </c>
      <c r="D521" s="64" t="inlineStr">
        <is>
          <t>UNID</t>
        </is>
      </c>
      <c r="E521" s="64" t="inlineStr">
        <is>
          <t>COEFICIENTE</t>
        </is>
      </c>
      <c r="F521" s="64" t="inlineStr">
        <is>
          <t>PREÇO UNITÁRIO</t>
        </is>
      </c>
      <c r="G521" s="64" t="inlineStr">
        <is>
          <t>TOTAL</t>
        </is>
      </c>
    </row>
    <row r="522" ht="15" customHeight="1">
      <c r="A522" s="78" t="inlineStr">
        <is>
          <t>50.10.51</t>
        </is>
      </c>
      <c r="B522" s="77" t="inlineStr">
        <is>
          <t>CHI/CAMINHAO TANQUE FORD 1317 WE TRUCADO, 10000 L</t>
        </is>
      </c>
      <c r="C522" s="78" t="inlineStr">
        <is>
          <t>SUDECAP</t>
        </is>
      </c>
      <c r="D522" s="78" t="inlineStr">
        <is>
          <t>H</t>
        </is>
      </c>
      <c r="E522" s="21" t="n">
        <v>0.00095</v>
      </c>
      <c r="F522" s="22">
        <f>'COMPOSICOES AUXILIARES'!G-1</f>
        <v/>
      </c>
      <c r="G522" s="22">
        <f>ROUND(E522*F522, 2)</f>
        <v/>
      </c>
      <c r="L522" t="n">
        <v>0.00095</v>
      </c>
      <c r="M522" t="n">
        <v>70.86</v>
      </c>
      <c r="N522">
        <f>(M522-F522)</f>
        <v/>
      </c>
    </row>
    <row r="523" ht="21" customHeight="1">
      <c r="A523" s="78" t="inlineStr">
        <is>
          <t>50.25.09</t>
        </is>
      </c>
      <c r="B523" s="77" t="inlineStr">
        <is>
          <t>CHI/GRADE DE DISCOS MECANICA 20X24" COM 20 DISCOS 24" X 6MM  COM PNEUS PARA TRANSPORTE</t>
        </is>
      </c>
      <c r="C523" s="78" t="inlineStr">
        <is>
          <t>SUDECAP</t>
        </is>
      </c>
      <c r="D523" s="78" t="inlineStr">
        <is>
          <t>H</t>
        </is>
      </c>
      <c r="E523" s="21" t="n">
        <v>0.00143</v>
      </c>
      <c r="F523" s="22">
        <f>'COMPOSICOES AUXILIARES'!G-1</f>
        <v/>
      </c>
      <c r="G523" s="22">
        <f>ROUND(E523*F523, 2)</f>
        <v/>
      </c>
      <c r="L523" t="n">
        <v>0.00143</v>
      </c>
      <c r="M523" t="n">
        <v>7.32</v>
      </c>
      <c r="N523">
        <f>(M523-F523)</f>
        <v/>
      </c>
    </row>
    <row r="524" ht="29.1" customHeight="1">
      <c r="A524" s="78" t="inlineStr">
        <is>
          <t>50.32.09</t>
        </is>
      </c>
      <c r="B524" s="77" t="inlineStr">
        <is>
          <t>CHI/MOTONIVELADORA POTENCIA BASICA LIQUIDA (PRIMEIRA MARCHA) 125HP/93KW , PESO BRUTO 16T, LARGURA DA LAMINA DE 3,7 M, OU EQUIVALENTE</t>
        </is>
      </c>
      <c r="C524" s="78" t="inlineStr">
        <is>
          <t>SUDECAP</t>
        </is>
      </c>
      <c r="D524" s="78" t="inlineStr">
        <is>
          <t>H</t>
        </is>
      </c>
      <c r="E524" s="21" t="n">
        <v>0.00095</v>
      </c>
      <c r="F524" s="22">
        <f>'COMPOSICOES AUXILIARES'!G-1</f>
        <v/>
      </c>
      <c r="G524" s="22">
        <f>ROUND(E524*F524, 2)</f>
        <v/>
      </c>
      <c r="L524" t="n">
        <v>0.00095</v>
      </c>
      <c r="M524" t="n">
        <v>145.6</v>
      </c>
      <c r="N524">
        <f>(M524-F524)</f>
        <v/>
      </c>
    </row>
    <row r="525" ht="21" customHeight="1">
      <c r="A525" s="78" t="inlineStr">
        <is>
          <t>50.36.67</t>
        </is>
      </c>
      <c r="B525" s="77" t="inlineStr">
        <is>
          <t>CHI/TRATOR DE PNEUS COM POTENCIA DE 105 CV, TRACAO 4 X 4, PESO COM LASTRO DE 5500 KG, OU EQUIVALENTE</t>
        </is>
      </c>
      <c r="C525" s="78" t="inlineStr">
        <is>
          <t>SUDECAP</t>
        </is>
      </c>
      <c r="D525" s="78" t="inlineStr">
        <is>
          <t>H</t>
        </is>
      </c>
      <c r="E525" s="21" t="n">
        <v>0.00143</v>
      </c>
      <c r="F525" s="22">
        <f>'COMPOSICOES AUXILIARES'!G-1</f>
        <v/>
      </c>
      <c r="G525" s="22">
        <f>ROUND(E525*F525, 2)</f>
        <v/>
      </c>
      <c r="L525" t="n">
        <v>0.00143</v>
      </c>
      <c r="M525" t="n">
        <v>33.95</v>
      </c>
      <c r="N525">
        <f>(M525-F525)</f>
        <v/>
      </c>
    </row>
    <row r="526" ht="15" customHeight="1">
      <c r="A526" s="78" t="inlineStr">
        <is>
          <t>50.10.50</t>
        </is>
      </c>
      <c r="B526" s="77" t="inlineStr">
        <is>
          <t>CHP/CAMINHAO TANQUE FORD 1317 WE TRUCADO, 10000</t>
        </is>
      </c>
      <c r="C526" s="78" t="inlineStr">
        <is>
          <t>SUDECAP</t>
        </is>
      </c>
      <c r="D526" s="78" t="inlineStr">
        <is>
          <t>H</t>
        </is>
      </c>
      <c r="E526" s="21" t="n">
        <v>0.008569999999999999</v>
      </c>
      <c r="F526" s="22">
        <f>'COMPOSICOES AUXILIARES'!G-1</f>
        <v/>
      </c>
      <c r="G526" s="22">
        <f>ROUND(E526*F526, 2)</f>
        <v/>
      </c>
      <c r="L526" t="n">
        <v>0.008569999999999999</v>
      </c>
      <c r="M526" t="n">
        <v>147.86</v>
      </c>
      <c r="N526">
        <f>(M526-F526)</f>
        <v/>
      </c>
    </row>
    <row r="527" ht="21" customHeight="1">
      <c r="A527" s="78" t="inlineStr">
        <is>
          <t>50.25.08</t>
        </is>
      </c>
      <c r="B527" s="77" t="inlineStr">
        <is>
          <t>CHP/GRADE DE DISCOS MECANICA 20X24" COM 20 DISCOS 24" X 6MM  COM PNEUS PARA TRANSPORTE</t>
        </is>
      </c>
      <c r="C527" s="78" t="inlineStr">
        <is>
          <t>SUDECAP</t>
        </is>
      </c>
      <c r="D527" s="78" t="inlineStr">
        <is>
          <t>H</t>
        </is>
      </c>
      <c r="E527" s="21" t="n">
        <v>0.00333</v>
      </c>
      <c r="F527" s="22">
        <f>'COMPOSICOES AUXILIARES'!G-1</f>
        <v/>
      </c>
      <c r="G527" s="22">
        <f>ROUND(E527*F527, 2)</f>
        <v/>
      </c>
      <c r="L527" t="n">
        <v>0.00333</v>
      </c>
      <c r="M527" t="n">
        <v>9.76</v>
      </c>
      <c r="N527">
        <f>(M527-F527)</f>
        <v/>
      </c>
    </row>
    <row r="528" ht="29.1" customHeight="1">
      <c r="A528" s="78" t="inlineStr">
        <is>
          <t>50.32.08</t>
        </is>
      </c>
      <c r="B528" s="77" t="inlineStr">
        <is>
          <t>CHP/MOTONIVELADORA POTENCIA BASICA LIQUIDA (PRIMEIRA MARCHA) 125HP/93KW , PESO BRUTO 16T, LARGURA DA LAMINA DE 3,7 M, OU EQUIVALENTE</t>
        </is>
      </c>
      <c r="C528" s="78" t="inlineStr">
        <is>
          <t>SUDECAP</t>
        </is>
      </c>
      <c r="D528" s="78" t="inlineStr">
        <is>
          <t>H</t>
        </is>
      </c>
      <c r="E528" s="21" t="n">
        <v>0.00381</v>
      </c>
      <c r="F528" s="22">
        <f>'COMPOSICOES AUXILIARES'!G-1</f>
        <v/>
      </c>
      <c r="G528" s="22">
        <f>ROUND(E528*F528, 2)</f>
        <v/>
      </c>
      <c r="L528" t="n">
        <v>0.00381</v>
      </c>
      <c r="M528" t="n">
        <v>290.44</v>
      </c>
      <c r="N528">
        <f>(M528-F528)</f>
        <v/>
      </c>
    </row>
    <row r="529" ht="21" customHeight="1">
      <c r="A529" s="78" t="inlineStr">
        <is>
          <t>50.13.44</t>
        </is>
      </c>
      <c r="B529" s="77" t="inlineStr">
        <is>
          <t>CHP/ROLO VIBRATÓRIO LISO 80HP PESO OPERACIONAL 7000KG LARGURA 1,68M OU EQUIVALENTE</t>
        </is>
      </c>
      <c r="C529" s="78" t="inlineStr">
        <is>
          <t>SUDECAP</t>
        </is>
      </c>
      <c r="D529" s="78" t="inlineStr">
        <is>
          <t>H</t>
        </is>
      </c>
      <c r="E529" s="21" t="n">
        <v>0.00476</v>
      </c>
      <c r="F529" s="22">
        <f>'COMPOSICOES AUXILIARES'!G-1</f>
        <v/>
      </c>
      <c r="G529" s="22">
        <f>ROUND(E529*F529, 2)</f>
        <v/>
      </c>
      <c r="L529" t="n">
        <v>0.00476</v>
      </c>
      <c r="M529" t="n">
        <v>174.36</v>
      </c>
      <c r="N529">
        <f>(M529-F529)</f>
        <v/>
      </c>
    </row>
    <row r="530" ht="21" customHeight="1">
      <c r="A530" s="78" t="inlineStr">
        <is>
          <t>50.13.46</t>
        </is>
      </c>
      <c r="B530" s="77" t="inlineStr">
        <is>
          <t>CHP/ROLO VIBRATÓRIO PÉ DE CARNEIRO 80HP PESO OPERACIONAL 7000KG OU EQUIVALENTE</t>
        </is>
      </c>
      <c r="C530" s="78" t="inlineStr">
        <is>
          <t>SUDECAP</t>
        </is>
      </c>
      <c r="D530" s="78" t="inlineStr">
        <is>
          <t>H</t>
        </is>
      </c>
      <c r="E530" s="21" t="n">
        <v>0.00476</v>
      </c>
      <c r="F530" s="22">
        <f>'COMPOSICOES AUXILIARES'!G-1</f>
        <v/>
      </c>
      <c r="G530" s="22">
        <f>ROUND(E530*F530, 2)</f>
        <v/>
      </c>
      <c r="L530" t="n">
        <v>0.00476</v>
      </c>
      <c r="M530" t="n">
        <v>178.11</v>
      </c>
      <c r="N530">
        <f>(M530-F530)</f>
        <v/>
      </c>
    </row>
    <row r="531" ht="21" customHeight="1">
      <c r="A531" s="78" t="inlineStr">
        <is>
          <t>50.36.66</t>
        </is>
      </c>
      <c r="B531" s="77" t="inlineStr">
        <is>
          <t>CHP/TRATOR DE PNEUS COM POTENCIA DE 105 CV, TRACAO 4 X 4, PESO COM LASTRO DE 5500 KG, OU EQUIVALENTE</t>
        </is>
      </c>
      <c r="C531" s="78" t="inlineStr">
        <is>
          <t>SUDECAP</t>
        </is>
      </c>
      <c r="D531" s="78" t="inlineStr">
        <is>
          <t>H</t>
        </is>
      </c>
      <c r="E531" s="21" t="n">
        <v>0.00333</v>
      </c>
      <c r="F531" s="22">
        <f>'COMPOSICOES AUXILIARES'!G-1</f>
        <v/>
      </c>
      <c r="G531" s="22">
        <f>ROUND(E531*F531, 2)</f>
        <v/>
      </c>
      <c r="L531" t="n">
        <v>0.00333</v>
      </c>
      <c r="M531" t="n">
        <v>132.2</v>
      </c>
      <c r="N531">
        <f>(M531-F531)</f>
        <v/>
      </c>
    </row>
    <row r="532" ht="18" customHeight="1">
      <c r="A532" s="2" t="n"/>
      <c r="B532" s="2" t="n"/>
      <c r="C532" s="2" t="n"/>
      <c r="D532" s="2" t="n"/>
      <c r="E532" s="74" t="inlineStr">
        <is>
          <t>TOTAL Equipamento Custo Horário:</t>
        </is>
      </c>
      <c r="F532" s="91" t="n"/>
      <c r="G532" s="23">
        <f>SUM(G522:G531)</f>
        <v/>
      </c>
    </row>
    <row r="533" ht="15" customHeight="1">
      <c r="A533" s="73" t="inlineStr">
        <is>
          <t>Mão de Obra</t>
        </is>
      </c>
      <c r="B533" s="91" t="n"/>
      <c r="C533" s="64" t="inlineStr">
        <is>
          <t>FONTE</t>
        </is>
      </c>
      <c r="D533" s="64" t="inlineStr">
        <is>
          <t>UNID</t>
        </is>
      </c>
      <c r="E533" s="64" t="inlineStr">
        <is>
          <t>COEFICIENTE</t>
        </is>
      </c>
      <c r="F533" s="64" t="inlineStr">
        <is>
          <t>PREÇO UNITÁRIO</t>
        </is>
      </c>
      <c r="G533" s="64" t="inlineStr">
        <is>
          <t>TOTAL</t>
        </is>
      </c>
    </row>
    <row r="534" ht="15" customHeight="1">
      <c r="A534" s="78" t="inlineStr">
        <is>
          <t>55.10.88</t>
        </is>
      </c>
      <c r="B534" s="77" t="inlineStr">
        <is>
          <t>SERVENTE</t>
        </is>
      </c>
      <c r="C534" s="78" t="inlineStr">
        <is>
          <t>SUDECAP</t>
        </is>
      </c>
      <c r="D534" s="78" t="inlineStr">
        <is>
          <t>H</t>
        </is>
      </c>
      <c r="E534" s="21">
        <f>L534*FATOR</f>
        <v/>
      </c>
      <c r="F534" s="22" t="n">
        <v>14.9</v>
      </c>
      <c r="G534" s="22">
        <f>ROUND(E534*F534, 2)</f>
        <v/>
      </c>
      <c r="L534" t="n">
        <v>0.01905</v>
      </c>
      <c r="M534" t="n">
        <v>14.9</v>
      </c>
      <c r="N534">
        <f>(M534-F534)</f>
        <v/>
      </c>
    </row>
    <row r="535" ht="15" customHeight="1">
      <c r="A535" s="2" t="n"/>
      <c r="B535" s="2" t="n"/>
      <c r="C535" s="2" t="n"/>
      <c r="D535" s="2" t="n"/>
      <c r="E535" s="74" t="inlineStr">
        <is>
          <t>TOTAL Mão de Obra:</t>
        </is>
      </c>
      <c r="F535" s="91" t="n"/>
      <c r="G535" s="23">
        <f>SUM(G534:G534)</f>
        <v/>
      </c>
    </row>
    <row r="536" ht="15" customHeight="1">
      <c r="A536" s="2" t="n"/>
      <c r="B536" s="2" t="n"/>
      <c r="C536" s="2" t="n"/>
      <c r="D536" s="2" t="n"/>
      <c r="E536" s="75" t="inlineStr">
        <is>
          <t>VALOR:</t>
        </is>
      </c>
      <c r="F536" s="91" t="n"/>
      <c r="G536" s="5">
        <f>SUM(G532,G535)</f>
        <v/>
      </c>
    </row>
    <row r="537" ht="15" customHeight="1">
      <c r="A537" s="2" t="n"/>
      <c r="B537" s="2" t="n"/>
      <c r="C537" s="2" t="n"/>
      <c r="D537" s="2" t="n"/>
      <c r="E537" s="75" t="inlineStr">
        <is>
          <t>VALOR BDI (29.27%):</t>
        </is>
      </c>
      <c r="F537" s="91" t="n"/>
      <c r="G537" s="5">
        <f>ROUNDDOWN(G536*BDI,2)</f>
        <v/>
      </c>
    </row>
    <row r="538" ht="15" customHeight="1">
      <c r="A538" s="2" t="n"/>
      <c r="B538" s="2" t="n"/>
      <c r="C538" s="2" t="n"/>
      <c r="D538" s="2" t="n"/>
      <c r="E538" s="75" t="inlineStr">
        <is>
          <t>VALOR COM BDI:</t>
        </is>
      </c>
      <c r="F538" s="91" t="n"/>
      <c r="G538" s="5">
        <f>G537 + G536</f>
        <v/>
      </c>
    </row>
    <row r="539" ht="9.949999999999999" customHeight="1">
      <c r="A539" s="2" t="n"/>
      <c r="B539" s="2" t="n"/>
      <c r="C539" s="71" t="n"/>
      <c r="E539" s="2" t="n"/>
      <c r="F539" s="2" t="n"/>
      <c r="G539" s="2" t="n"/>
    </row>
    <row r="540" ht="20.1" customHeight="1">
      <c r="A540" s="72" t="inlineStr">
        <is>
          <t>3.5.1. 03.18.01 H &lt;= 1.5 M (M3)</t>
        </is>
      </c>
      <c r="B540" s="90" t="n"/>
      <c r="C540" s="90" t="n"/>
      <c r="D540" s="90" t="n"/>
      <c r="E540" s="90" t="n"/>
      <c r="F540" s="90" t="n"/>
      <c r="G540" s="91" t="n"/>
    </row>
    <row r="541" ht="15" customHeight="1">
      <c r="A541" s="73" t="inlineStr">
        <is>
          <t>Equipamento Custo Horário</t>
        </is>
      </c>
      <c r="B541" s="91" t="n"/>
      <c r="C541" s="64" t="inlineStr">
        <is>
          <t>FONTE</t>
        </is>
      </c>
      <c r="D541" s="64" t="inlineStr">
        <is>
          <t>UNID</t>
        </is>
      </c>
      <c r="E541" s="64" t="inlineStr">
        <is>
          <t>COEFICIENTE</t>
        </is>
      </c>
      <c r="F541" s="64" t="inlineStr">
        <is>
          <t>PREÇO UNITÁRIO</t>
        </is>
      </c>
      <c r="G541" s="64" t="inlineStr">
        <is>
          <t>TOTAL</t>
        </is>
      </c>
    </row>
    <row r="542" ht="29.1" customHeight="1">
      <c r="A542" s="78" t="inlineStr">
        <is>
          <t>50.20.19</t>
        </is>
      </c>
      <c r="B542" s="77" t="inlineStr">
        <is>
          <t>CHI/ESCAVADEIRA HIDRAULICA SOBRE ESTEIRAS, CACAMBA 0,98M3, PESO OPERACIONAL 17T, POTENCIA BRUTA 119HP, OU EQUIVALENTE</t>
        </is>
      </c>
      <c r="C542" s="78" t="inlineStr">
        <is>
          <t>SUDECAP</t>
        </is>
      </c>
      <c r="D542" s="78" t="inlineStr">
        <is>
          <t>H</t>
        </is>
      </c>
      <c r="E542" s="21" t="n">
        <v>0.00556</v>
      </c>
      <c r="F542" s="22">
        <f>'COMPOSICOES AUXILIARES'!G-1</f>
        <v/>
      </c>
      <c r="G542" s="22">
        <f>ROUND(E542*F542, 2)</f>
        <v/>
      </c>
      <c r="L542" t="n">
        <v>0.00556</v>
      </c>
      <c r="M542" t="n">
        <v>96.92</v>
      </c>
      <c r="N542">
        <f>(M542-F542)</f>
        <v/>
      </c>
    </row>
    <row r="543" ht="29.1" customHeight="1">
      <c r="A543" s="78" t="inlineStr">
        <is>
          <t>50.20.18</t>
        </is>
      </c>
      <c r="B543" s="77" t="inlineStr">
        <is>
          <t>CHP/ESCAVADEIRA HIDRAULICA SOBRE ESTEIRAS, CACAMBA 0,98M3, PESO OPERACIONAL 17T, POTENCIA BRUTA 119HP, OU EQUIVALENTE</t>
        </is>
      </c>
      <c r="C543" s="78" t="inlineStr">
        <is>
          <t>SUDECAP</t>
        </is>
      </c>
      <c r="D543" s="78" t="inlineStr">
        <is>
          <t>H</t>
        </is>
      </c>
      <c r="E543" s="21" t="n">
        <v>0.02222</v>
      </c>
      <c r="F543" s="22">
        <f>'COMPOSICOES AUXILIARES'!G-1</f>
        <v/>
      </c>
      <c r="G543" s="22">
        <f>ROUND(E543*F543, 2)</f>
        <v/>
      </c>
      <c r="L543" t="n">
        <v>0.02222</v>
      </c>
      <c r="M543" t="n">
        <v>203.13</v>
      </c>
      <c r="N543">
        <f>(M543-F543)</f>
        <v/>
      </c>
    </row>
    <row r="544" ht="18" customHeight="1">
      <c r="A544" s="2" t="n"/>
      <c r="B544" s="2" t="n"/>
      <c r="C544" s="2" t="n"/>
      <c r="D544" s="2" t="n"/>
      <c r="E544" s="74" t="inlineStr">
        <is>
          <t>TOTAL Equipamento Custo Horário:</t>
        </is>
      </c>
      <c r="F544" s="91" t="n"/>
      <c r="G544" s="23">
        <f>SUM(G542:G543)</f>
        <v/>
      </c>
    </row>
    <row r="545" ht="15" customHeight="1">
      <c r="A545" s="73" t="inlineStr">
        <is>
          <t>Mão de Obra</t>
        </is>
      </c>
      <c r="B545" s="91" t="n"/>
      <c r="C545" s="64" t="inlineStr">
        <is>
          <t>FONTE</t>
        </is>
      </c>
      <c r="D545" s="64" t="inlineStr">
        <is>
          <t>UNID</t>
        </is>
      </c>
      <c r="E545" s="64" t="inlineStr">
        <is>
          <t>COEFICIENTE</t>
        </is>
      </c>
      <c r="F545" s="64" t="inlineStr">
        <is>
          <t>PREÇO UNITÁRIO</t>
        </is>
      </c>
      <c r="G545" s="64" t="inlineStr">
        <is>
          <t>TOTAL</t>
        </is>
      </c>
    </row>
    <row r="546" ht="15" customHeight="1">
      <c r="A546" s="78" t="inlineStr">
        <is>
          <t>55.10.88</t>
        </is>
      </c>
      <c r="B546" s="77" t="inlineStr">
        <is>
          <t>SERVENTE</t>
        </is>
      </c>
      <c r="C546" s="78" t="inlineStr">
        <is>
          <t>SUDECAP</t>
        </is>
      </c>
      <c r="D546" s="78" t="inlineStr">
        <is>
          <t>H</t>
        </is>
      </c>
      <c r="E546" s="21">
        <f>L546*FATOR</f>
        <v/>
      </c>
      <c r="F546" s="22" t="n">
        <v>14.9</v>
      </c>
      <c r="G546" s="22">
        <f>ROUND(E546*F546, 2)</f>
        <v/>
      </c>
      <c r="L546" t="n">
        <v>0.02778</v>
      </c>
      <c r="M546" t="n">
        <v>14.9</v>
      </c>
      <c r="N546">
        <f>(M546-F546)</f>
        <v/>
      </c>
    </row>
    <row r="547" ht="15" customHeight="1">
      <c r="A547" s="2" t="n"/>
      <c r="B547" s="2" t="n"/>
      <c r="C547" s="2" t="n"/>
      <c r="D547" s="2" t="n"/>
      <c r="E547" s="74" t="inlineStr">
        <is>
          <t>TOTAL Mão de Obra:</t>
        </is>
      </c>
      <c r="F547" s="91" t="n"/>
      <c r="G547" s="23">
        <f>SUM(G546:G546)</f>
        <v/>
      </c>
    </row>
    <row r="548" ht="15" customHeight="1">
      <c r="A548" s="2" t="n"/>
      <c r="B548" s="2" t="n"/>
      <c r="C548" s="2" t="n"/>
      <c r="D548" s="2" t="n"/>
      <c r="E548" s="75" t="inlineStr">
        <is>
          <t>VALOR:</t>
        </is>
      </c>
      <c r="F548" s="91" t="n"/>
      <c r="G548" s="5">
        <f>SUM(G544,G547)</f>
        <v/>
      </c>
    </row>
    <row r="549" ht="15" customHeight="1">
      <c r="A549" s="2" t="n"/>
      <c r="B549" s="2" t="n"/>
      <c r="C549" s="2" t="n"/>
      <c r="D549" s="2" t="n"/>
      <c r="E549" s="75" t="inlineStr">
        <is>
          <t>VALOR BDI (29.27%):</t>
        </is>
      </c>
      <c r="F549" s="91" t="n"/>
      <c r="G549" s="5">
        <f>ROUNDDOWN(G548*BDI,2)</f>
        <v/>
      </c>
    </row>
    <row r="550" ht="15" customHeight="1">
      <c r="A550" s="2" t="n"/>
      <c r="B550" s="2" t="n"/>
      <c r="C550" s="2" t="n"/>
      <c r="D550" s="2" t="n"/>
      <c r="E550" s="75" t="inlineStr">
        <is>
          <t>VALOR COM BDI:</t>
        </is>
      </c>
      <c r="F550" s="91" t="n"/>
      <c r="G550" s="5">
        <f>G549 + G548</f>
        <v/>
      </c>
    </row>
    <row r="551" ht="9.949999999999999" customHeight="1">
      <c r="A551" s="2" t="n"/>
      <c r="B551" s="2" t="n"/>
      <c r="C551" s="71" t="n"/>
      <c r="E551" s="2" t="n"/>
      <c r="F551" s="2" t="n"/>
      <c r="G551" s="2" t="n"/>
    </row>
    <row r="552" ht="20.1" customHeight="1">
      <c r="A552" s="72" t="inlineStr">
        <is>
          <t>3.6.1. 03.22.01 MANUAL (M3)</t>
        </is>
      </c>
      <c r="B552" s="90" t="n"/>
      <c r="C552" s="90" t="n"/>
      <c r="D552" s="90" t="n"/>
      <c r="E552" s="90" t="n"/>
      <c r="F552" s="90" t="n"/>
      <c r="G552" s="91" t="n"/>
    </row>
    <row r="553" ht="15" customHeight="1">
      <c r="A553" s="73" t="inlineStr">
        <is>
          <t>Mão de Obra</t>
        </is>
      </c>
      <c r="B553" s="91" t="n"/>
      <c r="C553" s="64" t="inlineStr">
        <is>
          <t>FONTE</t>
        </is>
      </c>
      <c r="D553" s="64" t="inlineStr">
        <is>
          <t>UNID</t>
        </is>
      </c>
      <c r="E553" s="64" t="inlineStr">
        <is>
          <t>COEFICIENTE</t>
        </is>
      </c>
      <c r="F553" s="64" t="inlineStr">
        <is>
          <t>PREÇO UNITÁRIO</t>
        </is>
      </c>
      <c r="G553" s="64" t="inlineStr">
        <is>
          <t>TOTAL</t>
        </is>
      </c>
    </row>
    <row r="554" ht="15" customHeight="1">
      <c r="A554" s="78" t="inlineStr">
        <is>
          <t>55.10.88</t>
        </is>
      </c>
      <c r="B554" s="77" t="inlineStr">
        <is>
          <t>SERVENTE</t>
        </is>
      </c>
      <c r="C554" s="78" t="inlineStr">
        <is>
          <t>SUDECAP</t>
        </is>
      </c>
      <c r="D554" s="78" t="inlineStr">
        <is>
          <t>H</t>
        </is>
      </c>
      <c r="E554" s="21">
        <f>L554*FATOR</f>
        <v/>
      </c>
      <c r="F554" s="22" t="n">
        <v>14.9</v>
      </c>
      <c r="G554" s="22">
        <f>ROUND(E554*F554, 2)</f>
        <v/>
      </c>
      <c r="L554" t="n">
        <v>3</v>
      </c>
      <c r="M554" t="n">
        <v>14.9</v>
      </c>
      <c r="N554">
        <f>(M554-F554)</f>
        <v/>
      </c>
    </row>
    <row r="555" ht="15" customHeight="1">
      <c r="A555" s="2" t="n"/>
      <c r="B555" s="2" t="n"/>
      <c r="C555" s="2" t="n"/>
      <c r="D555" s="2" t="n"/>
      <c r="E555" s="74" t="inlineStr">
        <is>
          <t>TOTAL Mão de Obra:</t>
        </is>
      </c>
      <c r="F555" s="91" t="n"/>
      <c r="G555" s="23">
        <f>SUM(G554:G554)</f>
        <v/>
      </c>
    </row>
    <row r="556" ht="15" customHeight="1">
      <c r="A556" s="2" t="n"/>
      <c r="B556" s="2" t="n"/>
      <c r="C556" s="2" t="n"/>
      <c r="D556" s="2" t="n"/>
      <c r="E556" s="75" t="inlineStr">
        <is>
          <t>VALOR:</t>
        </is>
      </c>
      <c r="F556" s="91" t="n"/>
      <c r="G556" s="5">
        <f>SUM(G555)</f>
        <v/>
      </c>
    </row>
    <row r="557" ht="15" customHeight="1">
      <c r="A557" s="2" t="n"/>
      <c r="B557" s="2" t="n"/>
      <c r="C557" s="2" t="n"/>
      <c r="D557" s="2" t="n"/>
      <c r="E557" s="75" t="inlineStr">
        <is>
          <t>VALOR BDI (29.27%):</t>
        </is>
      </c>
      <c r="F557" s="91" t="n"/>
      <c r="G557" s="5">
        <f>ROUNDDOWN(G556*BDI,2)</f>
        <v/>
      </c>
    </row>
    <row r="558" ht="15" customHeight="1">
      <c r="A558" s="2" t="n"/>
      <c r="B558" s="2" t="n"/>
      <c r="C558" s="2" t="n"/>
      <c r="D558" s="2" t="n"/>
      <c r="E558" s="75" t="inlineStr">
        <is>
          <t>VALOR COM BDI:</t>
        </is>
      </c>
      <c r="F558" s="91" t="n"/>
      <c r="G558" s="5">
        <f>G557 + G556</f>
        <v/>
      </c>
    </row>
    <row r="559" ht="9.949999999999999" customHeight="1">
      <c r="A559" s="2" t="n"/>
      <c r="B559" s="2" t="n"/>
      <c r="C559" s="71" t="n"/>
      <c r="E559" s="2" t="n"/>
      <c r="F559" s="2" t="n"/>
      <c r="G559" s="2" t="n"/>
    </row>
    <row r="560" ht="20.1" customHeight="1">
      <c r="A560" s="72" t="inlineStr">
        <is>
          <t>3.7.1. 03.23.03 COM PLACA VIBRATORIA (M2)</t>
        </is>
      </c>
      <c r="B560" s="90" t="n"/>
      <c r="C560" s="90" t="n"/>
      <c r="D560" s="90" t="n"/>
      <c r="E560" s="90" t="n"/>
      <c r="F560" s="90" t="n"/>
      <c r="G560" s="91" t="n"/>
    </row>
    <row r="561" ht="15" customHeight="1">
      <c r="A561" s="73" t="inlineStr">
        <is>
          <t>Equipamento Custo Horário</t>
        </is>
      </c>
      <c r="B561" s="91" t="n"/>
      <c r="C561" s="64" t="inlineStr">
        <is>
          <t>FONTE</t>
        </is>
      </c>
      <c r="D561" s="64" t="inlineStr">
        <is>
          <t>UNID</t>
        </is>
      </c>
      <c r="E561" s="64" t="inlineStr">
        <is>
          <t>COEFICIENTE</t>
        </is>
      </c>
      <c r="F561" s="64" t="inlineStr">
        <is>
          <t>PREÇO UNITÁRIO</t>
        </is>
      </c>
      <c r="G561" s="64" t="inlineStr">
        <is>
          <t>TOTAL</t>
        </is>
      </c>
    </row>
    <row r="562" ht="21" customHeight="1">
      <c r="A562" s="78" t="inlineStr">
        <is>
          <t>50.13.75</t>
        </is>
      </c>
      <c r="B562" s="77" t="inlineStr">
        <is>
          <t>CHI/COMPACTADOR VIBRATÓRIO DE PLACA 9,0 HP DIESEL OU EQUIVALENTE</t>
        </is>
      </c>
      <c r="C562" s="78" t="inlineStr">
        <is>
          <t>SUDECAP</t>
        </is>
      </c>
      <c r="D562" s="78" t="inlineStr">
        <is>
          <t>H</t>
        </is>
      </c>
      <c r="E562" s="21" t="n">
        <v>0.01</v>
      </c>
      <c r="F562" s="22">
        <f>'COMPOSICOES AUXILIARES'!G-1</f>
        <v/>
      </c>
      <c r="G562" s="22">
        <f>ROUND(E562*F562, 2)</f>
        <v/>
      </c>
      <c r="L562" t="n">
        <v>0.01</v>
      </c>
      <c r="M562" t="n">
        <v>3.67</v>
      </c>
      <c r="N562">
        <f>(M562-F562)</f>
        <v/>
      </c>
    </row>
    <row r="563" ht="21" customHeight="1">
      <c r="A563" s="78" t="inlineStr">
        <is>
          <t>50.13.74</t>
        </is>
      </c>
      <c r="B563" s="77" t="inlineStr">
        <is>
          <t>CHP/COMPACTADOR VIBRATÓRIO DE PLACA 9,0 HP DIESEL OU EQUIVALENTE</t>
        </is>
      </c>
      <c r="C563" s="78" t="inlineStr">
        <is>
          <t>SUDECAP</t>
        </is>
      </c>
      <c r="D563" s="78" t="inlineStr">
        <is>
          <t>H</t>
        </is>
      </c>
      <c r="E563" s="21" t="n">
        <v>0.04</v>
      </c>
      <c r="F563" s="22">
        <f>'COMPOSICOES AUXILIARES'!G-1</f>
        <v/>
      </c>
      <c r="G563" s="22">
        <f>ROUND(E563*F563, 2)</f>
        <v/>
      </c>
      <c r="L563" t="n">
        <v>0.04</v>
      </c>
      <c r="M563" t="n">
        <v>10.83</v>
      </c>
      <c r="N563">
        <f>(M563-F563)</f>
        <v/>
      </c>
    </row>
    <row r="564" ht="18" customHeight="1">
      <c r="A564" s="2" t="n"/>
      <c r="B564" s="2" t="n"/>
      <c r="C564" s="2" t="n"/>
      <c r="D564" s="2" t="n"/>
      <c r="E564" s="74" t="inlineStr">
        <is>
          <t>TOTAL Equipamento Custo Horário:</t>
        </is>
      </c>
      <c r="F564" s="91" t="n"/>
      <c r="G564" s="23">
        <f>SUM(G562:G563)</f>
        <v/>
      </c>
    </row>
    <row r="565" ht="15" customHeight="1">
      <c r="A565" s="73" t="inlineStr">
        <is>
          <t>Mão de Obra</t>
        </is>
      </c>
      <c r="B565" s="91" t="n"/>
      <c r="C565" s="64" t="inlineStr">
        <is>
          <t>FONTE</t>
        </is>
      </c>
      <c r="D565" s="64" t="inlineStr">
        <is>
          <t>UNID</t>
        </is>
      </c>
      <c r="E565" s="64" t="inlineStr">
        <is>
          <t>COEFICIENTE</t>
        </is>
      </c>
      <c r="F565" s="64" t="inlineStr">
        <is>
          <t>PREÇO UNITÁRIO</t>
        </is>
      </c>
      <c r="G565" s="64" t="inlineStr">
        <is>
          <t>TOTAL</t>
        </is>
      </c>
    </row>
    <row r="566" ht="15" customHeight="1">
      <c r="A566" s="78" t="inlineStr">
        <is>
          <t>55.10.88</t>
        </is>
      </c>
      <c r="B566" s="77" t="inlineStr">
        <is>
          <t>SERVENTE</t>
        </is>
      </c>
      <c r="C566" s="78" t="inlineStr">
        <is>
          <t>SUDECAP</t>
        </is>
      </c>
      <c r="D566" s="78" t="inlineStr">
        <is>
          <t>H</t>
        </is>
      </c>
      <c r="E566" s="21">
        <f>L566*FATOR</f>
        <v/>
      </c>
      <c r="F566" s="22" t="n">
        <v>14.9</v>
      </c>
      <c r="G566" s="22">
        <f>ROUND(E566*F566, 2)</f>
        <v/>
      </c>
      <c r="L566" t="n">
        <v>0.25</v>
      </c>
      <c r="M566" t="n">
        <v>14.9</v>
      </c>
      <c r="N566">
        <f>(M566-F566)</f>
        <v/>
      </c>
    </row>
    <row r="567" ht="15" customHeight="1">
      <c r="A567" s="2" t="n"/>
      <c r="B567" s="2" t="n"/>
      <c r="C567" s="2" t="n"/>
      <c r="D567" s="2" t="n"/>
      <c r="E567" s="74" t="inlineStr">
        <is>
          <t>TOTAL Mão de Obra:</t>
        </is>
      </c>
      <c r="F567" s="91" t="n"/>
      <c r="G567" s="23">
        <f>SUM(G566:G566)</f>
        <v/>
      </c>
    </row>
    <row r="568" ht="15" customHeight="1">
      <c r="A568" s="2" t="n"/>
      <c r="B568" s="2" t="n"/>
      <c r="C568" s="2" t="n"/>
      <c r="D568" s="2" t="n"/>
      <c r="E568" s="75" t="inlineStr">
        <is>
          <t>VALOR:</t>
        </is>
      </c>
      <c r="F568" s="91" t="n"/>
      <c r="G568" s="5">
        <f>SUM(G564,G567)</f>
        <v/>
      </c>
    </row>
    <row r="569" ht="15" customHeight="1">
      <c r="A569" s="2" t="n"/>
      <c r="B569" s="2" t="n"/>
      <c r="C569" s="2" t="n"/>
      <c r="D569" s="2" t="n"/>
      <c r="E569" s="75" t="inlineStr">
        <is>
          <t>VALOR BDI (29.27%):</t>
        </is>
      </c>
      <c r="F569" s="91" t="n"/>
      <c r="G569" s="5">
        <f>ROUNDDOWN(G568*BDI,2)</f>
        <v/>
      </c>
    </row>
    <row r="570" ht="15" customHeight="1">
      <c r="A570" s="2" t="n"/>
      <c r="B570" s="2" t="n"/>
      <c r="C570" s="2" t="n"/>
      <c r="D570" s="2" t="n"/>
      <c r="E570" s="75" t="inlineStr">
        <is>
          <t>VALOR COM BDI:</t>
        </is>
      </c>
      <c r="F570" s="91" t="n"/>
      <c r="G570" s="5">
        <f>G569 + G568</f>
        <v/>
      </c>
    </row>
    <row r="571" ht="9.949999999999999" customHeight="1">
      <c r="A571" s="2" t="n"/>
      <c r="B571" s="2" t="n"/>
      <c r="C571" s="71" t="n"/>
      <c r="E571" s="2" t="n"/>
      <c r="F571" s="2" t="n"/>
      <c r="G571" s="2" t="n"/>
    </row>
    <row r="572" ht="20.1" customHeight="1">
      <c r="A572" s="72" t="inlineStr">
        <is>
          <t>3.8.1. 03.24.01 DMT &lt;= 50,00 M (M3)</t>
        </is>
      </c>
      <c r="B572" s="90" t="n"/>
      <c r="C572" s="90" t="n"/>
      <c r="D572" s="90" t="n"/>
      <c r="E572" s="90" t="n"/>
      <c r="F572" s="90" t="n"/>
      <c r="G572" s="91" t="n"/>
    </row>
    <row r="573" ht="15" customHeight="1">
      <c r="A573" s="73" t="inlineStr">
        <is>
          <t>Mão de Obra</t>
        </is>
      </c>
      <c r="B573" s="91" t="n"/>
      <c r="C573" s="64" t="inlineStr">
        <is>
          <t>FONTE</t>
        </is>
      </c>
      <c r="D573" s="64" t="inlineStr">
        <is>
          <t>UNID</t>
        </is>
      </c>
      <c r="E573" s="64" t="inlineStr">
        <is>
          <t>COEFICIENTE</t>
        </is>
      </c>
      <c r="F573" s="64" t="inlineStr">
        <is>
          <t>PREÇO UNITÁRIO</t>
        </is>
      </c>
      <c r="G573" s="64" t="inlineStr">
        <is>
          <t>TOTAL</t>
        </is>
      </c>
    </row>
    <row r="574" ht="15" customHeight="1">
      <c r="A574" s="78" t="inlineStr">
        <is>
          <t>55.10.88</t>
        </is>
      </c>
      <c r="B574" s="77" t="inlineStr">
        <is>
          <t>SERVENTE</t>
        </is>
      </c>
      <c r="C574" s="78" t="inlineStr">
        <is>
          <t>SUDECAP</t>
        </is>
      </c>
      <c r="D574" s="78" t="inlineStr">
        <is>
          <t>H</t>
        </is>
      </c>
      <c r="E574" s="21">
        <f>L574*FATOR</f>
        <v/>
      </c>
      <c r="F574" s="22" t="n">
        <v>14.9</v>
      </c>
      <c r="G574" s="22">
        <f>ROUND(E574*F574, 2)</f>
        <v/>
      </c>
      <c r="L574" t="n">
        <v>1.5</v>
      </c>
      <c r="M574" t="n">
        <v>14.9</v>
      </c>
      <c r="N574">
        <f>(M574-F574)</f>
        <v/>
      </c>
    </row>
    <row r="575" ht="15" customHeight="1">
      <c r="A575" s="2" t="n"/>
      <c r="B575" s="2" t="n"/>
      <c r="C575" s="2" t="n"/>
      <c r="D575" s="2" t="n"/>
      <c r="E575" s="74" t="inlineStr">
        <is>
          <t>TOTAL Mão de Obra:</t>
        </is>
      </c>
      <c r="F575" s="91" t="n"/>
      <c r="G575" s="23">
        <f>SUM(G574:G574)</f>
        <v/>
      </c>
    </row>
    <row r="576" ht="15" customHeight="1">
      <c r="A576" s="2" t="n"/>
      <c r="B576" s="2" t="n"/>
      <c r="C576" s="2" t="n"/>
      <c r="D576" s="2" t="n"/>
      <c r="E576" s="75" t="inlineStr">
        <is>
          <t>VALOR:</t>
        </is>
      </c>
      <c r="F576" s="91" t="n"/>
      <c r="G576" s="5">
        <f>SUM(G575)</f>
        <v/>
      </c>
    </row>
    <row r="577" ht="15" customHeight="1">
      <c r="A577" s="2" t="n"/>
      <c r="B577" s="2" t="n"/>
      <c r="C577" s="2" t="n"/>
      <c r="D577" s="2" t="n"/>
      <c r="E577" s="75" t="inlineStr">
        <is>
          <t>VALOR BDI (29.27%):</t>
        </is>
      </c>
      <c r="F577" s="91" t="n"/>
      <c r="G577" s="5">
        <f>ROUNDDOWN(G576*BDI,2)</f>
        <v/>
      </c>
    </row>
    <row r="578" ht="15" customHeight="1">
      <c r="A578" s="2" t="n"/>
      <c r="B578" s="2" t="n"/>
      <c r="C578" s="2" t="n"/>
      <c r="D578" s="2" t="n"/>
      <c r="E578" s="75" t="inlineStr">
        <is>
          <t>VALOR COM BDI:</t>
        </is>
      </c>
      <c r="F578" s="91" t="n"/>
      <c r="G578" s="5">
        <f>G577 + G576</f>
        <v/>
      </c>
    </row>
    <row r="579" ht="9.949999999999999" customHeight="1">
      <c r="A579" s="2" t="n"/>
      <c r="B579" s="2" t="n"/>
      <c r="C579" s="71" t="n"/>
      <c r="E579" s="2" t="n"/>
      <c r="F579" s="2" t="n"/>
      <c r="G579" s="2" t="n"/>
    </row>
    <row r="580" ht="20.1" customHeight="1">
      <c r="A580" s="72" t="inlineStr">
        <is>
          <t>3.9.1. 03.25.01 CAÇAMBA 5m³ (VG)</t>
        </is>
      </c>
      <c r="B580" s="90" t="n"/>
      <c r="C580" s="90" t="n"/>
      <c r="D580" s="90" t="n"/>
      <c r="E580" s="90" t="n"/>
      <c r="F580" s="90" t="n"/>
      <c r="G580" s="91" t="n"/>
    </row>
    <row r="581" ht="15" customHeight="1">
      <c r="A581" s="73" t="inlineStr">
        <is>
          <t>Material</t>
        </is>
      </c>
      <c r="B581" s="91" t="n"/>
      <c r="C581" s="64" t="inlineStr">
        <is>
          <t>FONTE</t>
        </is>
      </c>
      <c r="D581" s="64" t="inlineStr">
        <is>
          <t>UNID</t>
        </is>
      </c>
      <c r="E581" s="64" t="inlineStr">
        <is>
          <t>COEFICIENTE</t>
        </is>
      </c>
      <c r="F581" s="64" t="inlineStr">
        <is>
          <t>PREÇO UNITÁRIO</t>
        </is>
      </c>
      <c r="G581" s="64" t="inlineStr">
        <is>
          <t>TOTAL</t>
        </is>
      </c>
    </row>
    <row r="582" ht="15" customHeight="1">
      <c r="A582" s="78" t="inlineStr">
        <is>
          <t>83.30.20</t>
        </is>
      </c>
      <c r="B582" s="77" t="inlineStr">
        <is>
          <t>TRANSPORTE EM CAÇAMBA (5m³)</t>
        </is>
      </c>
      <c r="C582" s="78" t="inlineStr">
        <is>
          <t>SUDECAP</t>
        </is>
      </c>
      <c r="D582" s="78" t="inlineStr">
        <is>
          <t>UN</t>
        </is>
      </c>
      <c r="E582" s="21" t="n">
        <v>1</v>
      </c>
      <c r="F582" s="22">
        <f>ROUND(M582*FATOR, 2)</f>
        <v/>
      </c>
      <c r="G582" s="22">
        <f>ROUND(E582*F582, 2)</f>
        <v/>
      </c>
      <c r="L582" t="n">
        <v>1</v>
      </c>
      <c r="M582" t="n">
        <v>280</v>
      </c>
      <c r="N582">
        <f>(M582-F582)</f>
        <v/>
      </c>
    </row>
    <row r="583" ht="15" customHeight="1">
      <c r="A583" s="2" t="n"/>
      <c r="B583" s="2" t="n"/>
      <c r="C583" s="2" t="n"/>
      <c r="D583" s="2" t="n"/>
      <c r="E583" s="74" t="inlineStr">
        <is>
          <t>TOTAL Material:</t>
        </is>
      </c>
      <c r="F583" s="91" t="n"/>
      <c r="G583" s="23">
        <f>SUM(G582:G582)</f>
        <v/>
      </c>
    </row>
    <row r="584" ht="15" customHeight="1">
      <c r="A584" s="2" t="n"/>
      <c r="B584" s="2" t="n"/>
      <c r="C584" s="2" t="n"/>
      <c r="D584" s="2" t="n"/>
      <c r="E584" s="75" t="inlineStr">
        <is>
          <t>VALOR:</t>
        </is>
      </c>
      <c r="F584" s="91" t="n"/>
      <c r="G584" s="5">
        <f>SUM(G583)</f>
        <v/>
      </c>
    </row>
    <row r="585" ht="15" customHeight="1">
      <c r="A585" s="2" t="n"/>
      <c r="B585" s="2" t="n"/>
      <c r="C585" s="2" t="n"/>
      <c r="D585" s="2" t="n"/>
      <c r="E585" s="75" t="inlineStr">
        <is>
          <t>VALOR BDI (29.27%):</t>
        </is>
      </c>
      <c r="F585" s="91" t="n"/>
      <c r="G585" s="5">
        <f>ROUNDDOWN(G584*BDI,2)</f>
        <v/>
      </c>
    </row>
    <row r="586" ht="15" customHeight="1">
      <c r="A586" s="2" t="n"/>
      <c r="B586" s="2" t="n"/>
      <c r="C586" s="2" t="n"/>
      <c r="D586" s="2" t="n"/>
      <c r="E586" s="75" t="inlineStr">
        <is>
          <t>VALOR COM BDI:</t>
        </is>
      </c>
      <c r="F586" s="91" t="n"/>
      <c r="G586" s="5">
        <f>G585 + G584</f>
        <v/>
      </c>
    </row>
    <row r="587" ht="9.949999999999999" customHeight="1">
      <c r="A587" s="2" t="n"/>
      <c r="B587" s="2" t="n"/>
      <c r="C587" s="71" t="n"/>
      <c r="E587" s="2" t="n"/>
      <c r="F587" s="2" t="n"/>
      <c r="G587" s="2" t="n"/>
    </row>
    <row r="588" ht="20.1" customHeight="1">
      <c r="A588" s="72" t="inlineStr">
        <is>
          <t>4.1.1. 04.03.26 ESTACA ESCAVADA COM TRADO MANUAL, D=25CM, INCLUSIVE CONCRETO EXCLUSIVE ARMAÇÃO (M)</t>
        </is>
      </c>
      <c r="B588" s="90" t="n"/>
      <c r="C588" s="90" t="n"/>
      <c r="D588" s="90" t="n"/>
      <c r="E588" s="90" t="n"/>
      <c r="F588" s="90" t="n"/>
      <c r="G588" s="91" t="n"/>
    </row>
    <row r="589" ht="15" customHeight="1">
      <c r="A589" s="73" t="inlineStr">
        <is>
          <t>Mão de Obra</t>
        </is>
      </c>
      <c r="B589" s="91" t="n"/>
      <c r="C589" s="64" t="inlineStr">
        <is>
          <t>FONTE</t>
        </is>
      </c>
      <c r="D589" s="64" t="inlineStr">
        <is>
          <t>UNID</t>
        </is>
      </c>
      <c r="E589" s="64" t="inlineStr">
        <is>
          <t>COEFICIENTE</t>
        </is>
      </c>
      <c r="F589" s="64" t="inlineStr">
        <is>
          <t>PREÇO UNITÁRIO</t>
        </is>
      </c>
      <c r="G589" s="64" t="inlineStr">
        <is>
          <t>TOTAL</t>
        </is>
      </c>
    </row>
    <row r="590" ht="15" customHeight="1">
      <c r="A590" s="78" t="inlineStr">
        <is>
          <t>55.10.75</t>
        </is>
      </c>
      <c r="B590" s="77" t="inlineStr">
        <is>
          <t>PEDREIRO</t>
        </is>
      </c>
      <c r="C590" s="78" t="inlineStr">
        <is>
          <t>SUDECAP</t>
        </is>
      </c>
      <c r="D590" s="78" t="inlineStr">
        <is>
          <t>H</t>
        </is>
      </c>
      <c r="E590" s="21">
        <f>L590*FATOR</f>
        <v/>
      </c>
      <c r="F590" s="22" t="n">
        <v>21.08</v>
      </c>
      <c r="G590" s="22">
        <f>ROUND(E590*F590, 2)</f>
        <v/>
      </c>
      <c r="L590" t="n">
        <v>0.795</v>
      </c>
      <c r="M590" t="n">
        <v>21.08</v>
      </c>
      <c r="N590">
        <f>(M590-F590)</f>
        <v/>
      </c>
    </row>
    <row r="591" ht="15" customHeight="1">
      <c r="A591" s="78" t="inlineStr">
        <is>
          <t>55.10.88</t>
        </is>
      </c>
      <c r="B591" s="77" t="inlineStr">
        <is>
          <t>SERVENTE</t>
        </is>
      </c>
      <c r="C591" s="78" t="inlineStr">
        <is>
          <t>SUDECAP</t>
        </is>
      </c>
      <c r="D591" s="78" t="inlineStr">
        <is>
          <t>H</t>
        </is>
      </c>
      <c r="E591" s="21">
        <f>L591*FATOR</f>
        <v/>
      </c>
      <c r="F591" s="22" t="n">
        <v>14.9</v>
      </c>
      <c r="G591" s="22">
        <f>ROUND(E591*F591, 2)</f>
        <v/>
      </c>
      <c r="L591" t="n">
        <v>0.998</v>
      </c>
      <c r="M591" t="n">
        <v>14.9</v>
      </c>
      <c r="N591">
        <f>(M591-F591)</f>
        <v/>
      </c>
    </row>
    <row r="592" ht="15" customHeight="1">
      <c r="A592" s="2" t="n"/>
      <c r="B592" s="2" t="n"/>
      <c r="C592" s="2" t="n"/>
      <c r="D592" s="2" t="n"/>
      <c r="E592" s="74" t="inlineStr">
        <is>
          <t>TOTAL Mão de Obra:</t>
        </is>
      </c>
      <c r="F592" s="91" t="n"/>
      <c r="G592" s="23">
        <f>SUM(G590:G591)</f>
        <v/>
      </c>
    </row>
    <row r="593" ht="15" customHeight="1">
      <c r="A593" s="73" t="inlineStr">
        <is>
          <t>Serviço</t>
        </is>
      </c>
      <c r="B593" s="91" t="n"/>
      <c r="C593" s="64" t="inlineStr">
        <is>
          <t>FONTE</t>
        </is>
      </c>
      <c r="D593" s="64" t="inlineStr">
        <is>
          <t>UNID</t>
        </is>
      </c>
      <c r="E593" s="64" t="inlineStr">
        <is>
          <t>COEFICIENTE</t>
        </is>
      </c>
      <c r="F593" s="64" t="inlineStr">
        <is>
          <t>PREÇO UNITÁRIO</t>
        </is>
      </c>
      <c r="G593" s="64" t="inlineStr">
        <is>
          <t>TOTAL</t>
        </is>
      </c>
    </row>
    <row r="594" ht="15" customHeight="1">
      <c r="A594" s="78" t="inlineStr">
        <is>
          <t>40.08.25</t>
        </is>
      </c>
      <c r="B594" s="77" t="inlineStr">
        <is>
          <t>CONCRETO FCK &gt;= 25 MPA, B1-B2 CALCARIA - PREPARO</t>
        </is>
      </c>
      <c r="C594" s="78" t="inlineStr">
        <is>
          <t>SUDECAP</t>
        </is>
      </c>
      <c r="D594" s="78" t="inlineStr">
        <is>
          <t>M3</t>
        </is>
      </c>
      <c r="E594" s="21" t="n">
        <v>0.062</v>
      </c>
      <c r="F594" s="22">
        <f>'COMPOSICOES AUXILIARES'!G-1</f>
        <v/>
      </c>
      <c r="G594" s="22">
        <f>ROUND(E594*F594, 2)</f>
        <v/>
      </c>
      <c r="L594" t="n">
        <v>0.062</v>
      </c>
      <c r="M594" t="n">
        <v>582.36</v>
      </c>
      <c r="N594">
        <f>(M594-F594)</f>
        <v/>
      </c>
    </row>
    <row r="595" ht="15" customHeight="1">
      <c r="A595" s="78" t="inlineStr">
        <is>
          <t>40.16.01</t>
        </is>
      </c>
      <c r="B595" s="77" t="inlineStr">
        <is>
          <t>LANÇAMENTO DE CONCRETO CONVENCIONAL EM FUNDAÇÕES</t>
        </is>
      </c>
      <c r="C595" s="78" t="inlineStr">
        <is>
          <t>SUDECAP</t>
        </is>
      </c>
      <c r="D595" s="78" t="inlineStr">
        <is>
          <t>M3</t>
        </is>
      </c>
      <c r="E595" s="21" t="n">
        <v>0.062</v>
      </c>
      <c r="F595" s="22">
        <f>'COMPOSICOES AUXILIARES'!G-1</f>
        <v/>
      </c>
      <c r="G595" s="22">
        <f>ROUND(E595*F595, 2)</f>
        <v/>
      </c>
      <c r="L595" t="n">
        <v>0.062</v>
      </c>
      <c r="M595" t="n">
        <v>64.48</v>
      </c>
      <c r="N595">
        <f>(M595-F595)</f>
        <v/>
      </c>
    </row>
    <row r="596" ht="15" customHeight="1">
      <c r="A596" s="2" t="n"/>
      <c r="B596" s="2" t="n"/>
      <c r="C596" s="2" t="n"/>
      <c r="D596" s="2" t="n"/>
      <c r="E596" s="74" t="inlineStr">
        <is>
          <t>TOTAL Serviço:</t>
        </is>
      </c>
      <c r="F596" s="91" t="n"/>
      <c r="G596" s="23">
        <f>SUM(G594:G595)</f>
        <v/>
      </c>
    </row>
    <row r="597" ht="15" customHeight="1">
      <c r="A597" s="2" t="n"/>
      <c r="B597" s="2" t="n"/>
      <c r="C597" s="2" t="n"/>
      <c r="D597" s="2" t="n"/>
      <c r="E597" s="75" t="inlineStr">
        <is>
          <t>VALOR:</t>
        </is>
      </c>
      <c r="F597" s="91" t="n"/>
      <c r="G597" s="5">
        <f>SUM(G596,G592)</f>
        <v/>
      </c>
    </row>
    <row r="598" ht="15" customHeight="1">
      <c r="A598" s="2" t="n"/>
      <c r="B598" s="2" t="n"/>
      <c r="C598" s="2" t="n"/>
      <c r="D598" s="2" t="n"/>
      <c r="E598" s="75" t="inlineStr">
        <is>
          <t>VALOR BDI (29.27%):</t>
        </is>
      </c>
      <c r="F598" s="91" t="n"/>
      <c r="G598" s="5">
        <f>ROUNDDOWN(G597*BDI,2)</f>
        <v/>
      </c>
    </row>
    <row r="599" ht="15" customHeight="1">
      <c r="A599" s="2" t="n"/>
      <c r="B599" s="2" t="n"/>
      <c r="C599" s="2" t="n"/>
      <c r="D599" s="2" t="n"/>
      <c r="E599" s="75" t="inlineStr">
        <is>
          <t>VALOR COM BDI:</t>
        </is>
      </c>
      <c r="F599" s="91" t="n"/>
      <c r="G599" s="5">
        <f>G598 + G597</f>
        <v/>
      </c>
    </row>
    <row r="600" ht="9.949999999999999" customHeight="1">
      <c r="A600" s="2" t="n"/>
      <c r="B600" s="2" t="n"/>
      <c r="C600" s="71" t="n"/>
      <c r="E600" s="2" t="n"/>
      <c r="F600" s="2" t="n"/>
      <c r="G600" s="2" t="n"/>
    </row>
    <row r="601" ht="20.1" customHeight="1">
      <c r="A601" s="72" t="inlineStr">
        <is>
          <t>4.2.1. 04.04.01 MOBILIZAÇAO E DESMOBILIZAÇAO DE EQUIPAMENTO (UN)</t>
        </is>
      </c>
      <c r="B601" s="90" t="n"/>
      <c r="C601" s="90" t="n"/>
      <c r="D601" s="90" t="n"/>
      <c r="E601" s="90" t="n"/>
      <c r="F601" s="90" t="n"/>
      <c r="G601" s="91" t="n"/>
    </row>
    <row r="602" ht="15" customHeight="1">
      <c r="A602" s="73" t="inlineStr">
        <is>
          <t>Material</t>
        </is>
      </c>
      <c r="B602" s="91" t="n"/>
      <c r="C602" s="64" t="inlineStr">
        <is>
          <t>FONTE</t>
        </is>
      </c>
      <c r="D602" s="64" t="inlineStr">
        <is>
          <t>UNID</t>
        </is>
      </c>
      <c r="E602" s="64" t="inlineStr">
        <is>
          <t>COEFICIENTE</t>
        </is>
      </c>
      <c r="F602" s="64" t="inlineStr">
        <is>
          <t>PREÇO UNITÁRIO</t>
        </is>
      </c>
      <c r="G602" s="64" t="inlineStr">
        <is>
          <t>TOTAL</t>
        </is>
      </c>
    </row>
    <row r="603" ht="15" customHeight="1">
      <c r="A603" s="78" t="inlineStr">
        <is>
          <t>89.18.01</t>
        </is>
      </c>
      <c r="B603" s="77" t="inlineStr">
        <is>
          <t>MOBILIZAÇAO E DESMOB.DE TRADO P/ESTACA ESC.MECANIC</t>
        </is>
      </c>
      <c r="C603" s="78" t="inlineStr">
        <is>
          <t>SUDECAP</t>
        </is>
      </c>
      <c r="D603" s="78" t="inlineStr">
        <is>
          <t>UN</t>
        </is>
      </c>
      <c r="E603" s="21" t="n">
        <v>1</v>
      </c>
      <c r="F603" s="22">
        <f>ROUND(M603*FATOR, 2)</f>
        <v/>
      </c>
      <c r="G603" s="22">
        <f>ROUND(E603*F603, 2)</f>
        <v/>
      </c>
      <c r="L603" t="n">
        <v>1</v>
      </c>
      <c r="M603" t="n">
        <v>3500</v>
      </c>
      <c r="N603">
        <f>(M603-F603)</f>
        <v/>
      </c>
    </row>
    <row r="604" ht="15" customHeight="1">
      <c r="A604" s="2" t="n"/>
      <c r="B604" s="2" t="n"/>
      <c r="C604" s="2" t="n"/>
      <c r="D604" s="2" t="n"/>
      <c r="E604" s="74" t="inlineStr">
        <is>
          <t>TOTAL Material:</t>
        </is>
      </c>
      <c r="F604" s="91" t="n"/>
      <c r="G604" s="23">
        <f>SUM(G603:G603)</f>
        <v/>
      </c>
    </row>
    <row r="605" ht="15" customHeight="1">
      <c r="A605" s="2" t="n"/>
      <c r="B605" s="2" t="n"/>
      <c r="C605" s="2" t="n"/>
      <c r="D605" s="2" t="n"/>
      <c r="E605" s="75" t="inlineStr">
        <is>
          <t>VALOR:</t>
        </is>
      </c>
      <c r="F605" s="91" t="n"/>
      <c r="G605" s="5">
        <f>SUM(G604)</f>
        <v/>
      </c>
    </row>
    <row r="606" ht="15" customHeight="1">
      <c r="A606" s="2" t="n"/>
      <c r="B606" s="2" t="n"/>
      <c r="C606" s="2" t="n"/>
      <c r="D606" s="2" t="n"/>
      <c r="E606" s="75" t="inlineStr">
        <is>
          <t>VALOR BDI (29.27%):</t>
        </is>
      </c>
      <c r="F606" s="91" t="n"/>
      <c r="G606" s="5">
        <f>ROUNDDOWN(G605*BDI,2)</f>
        <v/>
      </c>
    </row>
    <row r="607" ht="15" customHeight="1">
      <c r="A607" s="2" t="n"/>
      <c r="B607" s="2" t="n"/>
      <c r="C607" s="2" t="n"/>
      <c r="D607" s="2" t="n"/>
      <c r="E607" s="75" t="inlineStr">
        <is>
          <t>VALOR COM BDI:</t>
        </is>
      </c>
      <c r="F607" s="91" t="n"/>
      <c r="G607" s="5">
        <f>G606 + G605</f>
        <v/>
      </c>
    </row>
    <row r="608" ht="9.949999999999999" customHeight="1">
      <c r="A608" s="2" t="n"/>
      <c r="B608" s="2" t="n"/>
      <c r="C608" s="71" t="n"/>
      <c r="E608" s="2" t="n"/>
      <c r="F608" s="2" t="n"/>
      <c r="G608" s="2" t="n"/>
    </row>
    <row r="609" ht="20.1" customHeight="1">
      <c r="A609" s="72" t="inlineStr">
        <is>
          <t>4.2.2. CPU 04.04.90 ESTACA TRADO MECANIZADO, SEM FLUIDO ESTABILIZANTE, D=30CM, INCL. CONCRETO, EXCL.  ARMAÇÃO  - BASEADA DA SUDECAP (04.04.08) (M)</t>
        </is>
      </c>
      <c r="B609" s="90" t="n"/>
      <c r="C609" s="90" t="n"/>
      <c r="D609" s="90" t="n"/>
      <c r="E609" s="90" t="n"/>
      <c r="F609" s="90" t="n"/>
      <c r="G609" s="91" t="n"/>
    </row>
    <row r="610" ht="15" customHeight="1">
      <c r="A610" s="73" t="inlineStr">
        <is>
          <t>Material</t>
        </is>
      </c>
      <c r="B610" s="91" t="n"/>
      <c r="C610" s="64" t="inlineStr">
        <is>
          <t>FONTE</t>
        </is>
      </c>
      <c r="D610" s="64" t="inlineStr">
        <is>
          <t>UNID</t>
        </is>
      </c>
      <c r="E610" s="64" t="inlineStr">
        <is>
          <t>COEFICIENTE</t>
        </is>
      </c>
      <c r="F610" s="64" t="inlineStr">
        <is>
          <t>PREÇO UNITÁRIO</t>
        </is>
      </c>
      <c r="G610" s="64" t="inlineStr">
        <is>
          <t>TOTAL</t>
        </is>
      </c>
    </row>
    <row r="611" ht="21" customHeight="1">
      <c r="A611" s="78" t="inlineStr">
        <is>
          <t>89.07.52</t>
        </is>
      </c>
      <c r="B611" s="77" t="inlineStr">
        <is>
          <t>CONCRETO USINADO FCK&gt;=25 MPA - BRITA 0 E 1 - SLUMP 13+-3 CM CONSUMO MÍNIMO 280KG REF 38405</t>
        </is>
      </c>
      <c r="C611" s="78" t="inlineStr">
        <is>
          <t>SUDECAP</t>
        </is>
      </c>
      <c r="D611" s="78" t="inlineStr">
        <is>
          <t>M3</t>
        </is>
      </c>
      <c r="E611" s="21" t="n">
        <v>0.0791</v>
      </c>
      <c r="F611" s="22">
        <f>ROUND(M611*FATOR, 2)</f>
        <v/>
      </c>
      <c r="G611" s="22">
        <f>ROUND(E611*F611, 2)</f>
        <v/>
      </c>
      <c r="L611" t="n">
        <v>0.0791</v>
      </c>
      <c r="M611" t="n">
        <v>587.26</v>
      </c>
      <c r="N611">
        <f>(M611-F611)</f>
        <v/>
      </c>
    </row>
    <row r="612" ht="15" customHeight="1">
      <c r="A612" s="78" t="inlineStr">
        <is>
          <t>89.18.04</t>
        </is>
      </c>
      <c r="B612" s="77" t="inlineStr">
        <is>
          <t>ESTACA BROCA MECANIZADA - PERFURAÇAO D= 40CM</t>
        </is>
      </c>
      <c r="C612" s="78" t="inlineStr">
        <is>
          <t>SUDECAP</t>
        </is>
      </c>
      <c r="D612" s="78" t="inlineStr">
        <is>
          <t>M</t>
        </is>
      </c>
      <c r="E612" s="21" t="n">
        <v>1</v>
      </c>
      <c r="F612" s="22">
        <f>ROUND(M612*FATOR, 2)</f>
        <v/>
      </c>
      <c r="G612" s="22">
        <f>ROUND(E612*F612, 2)</f>
        <v/>
      </c>
      <c r="L612" t="n">
        <v>1</v>
      </c>
      <c r="M612" t="n">
        <v>28</v>
      </c>
      <c r="N612">
        <f>(M612-F612)</f>
        <v/>
      </c>
    </row>
    <row r="613" ht="15" customHeight="1">
      <c r="A613" s="2" t="n"/>
      <c r="B613" s="2" t="n"/>
      <c r="C613" s="2" t="n"/>
      <c r="D613" s="2" t="n"/>
      <c r="E613" s="74" t="inlineStr">
        <is>
          <t>TOTAL Material:</t>
        </is>
      </c>
      <c r="F613" s="91" t="n"/>
      <c r="G613" s="23">
        <f>SUM(G611:G612)</f>
        <v/>
      </c>
    </row>
    <row r="614" ht="15" customHeight="1">
      <c r="A614" s="73" t="inlineStr">
        <is>
          <t>Mão de Obra</t>
        </is>
      </c>
      <c r="B614" s="91" t="n"/>
      <c r="C614" s="64" t="inlineStr">
        <is>
          <t>FONTE</t>
        </is>
      </c>
      <c r="D614" s="64" t="inlineStr">
        <is>
          <t>UNID</t>
        </is>
      </c>
      <c r="E614" s="64" t="inlineStr">
        <is>
          <t>COEFICIENTE</t>
        </is>
      </c>
      <c r="F614" s="64" t="inlineStr">
        <is>
          <t>PREÇO UNITÁRIO</t>
        </is>
      </c>
      <c r="G614" s="64" t="inlineStr">
        <is>
          <t>TOTAL</t>
        </is>
      </c>
    </row>
    <row r="615" ht="15" customHeight="1">
      <c r="A615" s="78" t="inlineStr">
        <is>
          <t>55.10.88</t>
        </is>
      </c>
      <c r="B615" s="77" t="inlineStr">
        <is>
          <t>SERVENTE</t>
        </is>
      </c>
      <c r="C615" s="78" t="inlineStr">
        <is>
          <t>SUDECAP</t>
        </is>
      </c>
      <c r="D615" s="78" t="inlineStr">
        <is>
          <t>H</t>
        </is>
      </c>
      <c r="E615" s="21">
        <f>L615*FATOR</f>
        <v/>
      </c>
      <c r="F615" s="22" t="n">
        <v>14.9</v>
      </c>
      <c r="G615" s="22">
        <f>ROUND(E615*F615, 2)</f>
        <v/>
      </c>
      <c r="L615" t="n">
        <v>0.2795</v>
      </c>
      <c r="M615" t="n">
        <v>14.9</v>
      </c>
      <c r="N615">
        <f>(M615-F615)</f>
        <v/>
      </c>
    </row>
    <row r="616" ht="15" customHeight="1">
      <c r="A616" s="2" t="n"/>
      <c r="B616" s="2" t="n"/>
      <c r="C616" s="2" t="n"/>
      <c r="D616" s="2" t="n"/>
      <c r="E616" s="74" t="inlineStr">
        <is>
          <t>TOTAL Mão de Obra:</t>
        </is>
      </c>
      <c r="F616" s="91" t="n"/>
      <c r="G616" s="23">
        <f>SUM(G615:G615)</f>
        <v/>
      </c>
    </row>
    <row r="617" ht="15" customHeight="1">
      <c r="A617" s="2" t="n"/>
      <c r="B617" s="2" t="n"/>
      <c r="C617" s="2" t="n"/>
      <c r="D617" s="2" t="n"/>
      <c r="E617" s="75" t="inlineStr">
        <is>
          <t>VALOR:</t>
        </is>
      </c>
      <c r="F617" s="91" t="n"/>
      <c r="G617" s="5">
        <f>SUM(G613,G616)</f>
        <v/>
      </c>
    </row>
    <row r="618" ht="15" customHeight="1">
      <c r="A618" s="2" t="n"/>
      <c r="B618" s="2" t="n"/>
      <c r="C618" s="2" t="n"/>
      <c r="D618" s="2" t="n"/>
      <c r="E618" s="75" t="inlineStr">
        <is>
          <t>VALOR BDI (29.27%):</t>
        </is>
      </c>
      <c r="F618" s="91" t="n"/>
      <c r="G618" s="5">
        <f>ROUNDDOWN(G617*BDI,2)</f>
        <v/>
      </c>
    </row>
    <row r="619" ht="15" customHeight="1">
      <c r="A619" s="2" t="n"/>
      <c r="B619" s="2" t="n"/>
      <c r="C619" s="2" t="n"/>
      <c r="D619" s="2" t="n"/>
      <c r="E619" s="75" t="inlineStr">
        <is>
          <t>VALOR COM BDI:</t>
        </is>
      </c>
      <c r="F619" s="91" t="n"/>
      <c r="G619" s="5">
        <f>G618 + G617</f>
        <v/>
      </c>
    </row>
    <row r="620" ht="9.949999999999999" customHeight="1">
      <c r="A620" s="2" t="n"/>
      <c r="B620" s="2" t="n"/>
      <c r="C620" s="71" t="n"/>
      <c r="E620" s="2" t="n"/>
      <c r="F620" s="2" t="n"/>
      <c r="G620" s="2" t="n"/>
    </row>
    <row r="621" ht="20.1" customHeight="1">
      <c r="A621" s="72" t="inlineStr">
        <is>
          <t>4.3.1. 04.13.19 FORMA PARA BLOCO DE COROAMENTO EM CHAPA DE MADEIRA COMPENSADA RESINADA 12MM, 3 APROVEITAMENTOS - FABRICAÇÃO, MONTAGEM E DESMONTAGEM (M2)</t>
        </is>
      </c>
      <c r="B621" s="90" t="n"/>
      <c r="C621" s="90" t="n"/>
      <c r="D621" s="90" t="n"/>
      <c r="E621" s="90" t="n"/>
      <c r="F621" s="90" t="n"/>
      <c r="G621" s="91" t="n"/>
    </row>
    <row r="622" ht="15" customHeight="1">
      <c r="A622" s="73" t="inlineStr">
        <is>
          <t>Material</t>
        </is>
      </c>
      <c r="B622" s="91" t="n"/>
      <c r="C622" s="64" t="inlineStr">
        <is>
          <t>FONTE</t>
        </is>
      </c>
      <c r="D622" s="64" t="inlineStr">
        <is>
          <t>UNID</t>
        </is>
      </c>
      <c r="E622" s="64" t="inlineStr">
        <is>
          <t>COEFICIENTE</t>
        </is>
      </c>
      <c r="F622" s="64" t="inlineStr">
        <is>
          <t>PREÇO UNITÁRIO</t>
        </is>
      </c>
      <c r="G622" s="64" t="inlineStr">
        <is>
          <t>TOTAL</t>
        </is>
      </c>
    </row>
    <row r="623" ht="21" customHeight="1">
      <c r="A623" s="78" t="inlineStr">
        <is>
          <t>71.14.08</t>
        </is>
      </c>
      <c r="B623" s="77" t="inlineStr">
        <is>
          <t>CHAPA DE MADEIRA COMPENSADA RESINADA PARA FORMA DE CONCRETO, DE *2,2 X 1,1* M, E = 12 MM</t>
        </is>
      </c>
      <c r="C623" s="78" t="inlineStr">
        <is>
          <t>SUDECAP</t>
        </is>
      </c>
      <c r="D623" s="78" t="inlineStr">
        <is>
          <t>M2</t>
        </is>
      </c>
      <c r="E623" s="21" t="n">
        <v>0.445</v>
      </c>
      <c r="F623" s="22">
        <f>ROUND(M623*FATOR, 2)</f>
        <v/>
      </c>
      <c r="G623" s="22">
        <f>ROUND(E623*F623, 2)</f>
        <v/>
      </c>
      <c r="L623" t="n">
        <v>0.445</v>
      </c>
      <c r="M623" t="n">
        <v>27.88</v>
      </c>
      <c r="N623">
        <f>(M623-F623)</f>
        <v/>
      </c>
    </row>
    <row r="624" ht="15" customHeight="1">
      <c r="A624" s="78" t="inlineStr">
        <is>
          <t>73.80.10</t>
        </is>
      </c>
      <c r="B624" s="77" t="inlineStr">
        <is>
          <t>DESMOLDANTE PARA FORMA DE MADEIRA</t>
        </is>
      </c>
      <c r="C624" s="78" t="inlineStr">
        <is>
          <t>SUDECAP</t>
        </is>
      </c>
      <c r="D624" s="78" t="inlineStr">
        <is>
          <t>L</t>
        </is>
      </c>
      <c r="E624" s="21" t="n">
        <v>0.01</v>
      </c>
      <c r="F624" s="22">
        <f>ROUND(M624*FATOR, 2)</f>
        <v/>
      </c>
      <c r="G624" s="22">
        <f>ROUND(E624*F624, 2)</f>
        <v/>
      </c>
      <c r="L624" t="n">
        <v>0.01</v>
      </c>
      <c r="M624" t="n">
        <v>9.02</v>
      </c>
      <c r="N624">
        <f>(M624-F624)</f>
        <v/>
      </c>
    </row>
    <row r="625" ht="15" customHeight="1">
      <c r="A625" s="78" t="inlineStr">
        <is>
          <t>71.04.10</t>
        </is>
      </c>
      <c r="B625" s="77" t="inlineStr">
        <is>
          <t>PEÇA DE MADEIRA DE REFLORESTAMENTO 2,5X7,5 CM</t>
        </is>
      </c>
      <c r="C625" s="78" t="inlineStr">
        <is>
          <t>SUDECAP</t>
        </is>
      </c>
      <c r="D625" s="78" t="inlineStr">
        <is>
          <t>M</t>
        </is>
      </c>
      <c r="E625" s="21" t="n">
        <v>2.315</v>
      </c>
      <c r="F625" s="22">
        <f>ROUND(M625*FATOR, 2)</f>
        <v/>
      </c>
      <c r="G625" s="22">
        <f>ROUND(E625*F625, 2)</f>
        <v/>
      </c>
      <c r="L625" t="n">
        <v>2.315</v>
      </c>
      <c r="M625" t="n">
        <v>6.63</v>
      </c>
      <c r="N625">
        <f>(M625-F625)</f>
        <v/>
      </c>
    </row>
    <row r="626" ht="15" customHeight="1">
      <c r="A626" s="78" t="inlineStr">
        <is>
          <t>71.04.09</t>
        </is>
      </c>
      <c r="B626" s="77" t="inlineStr">
        <is>
          <t>PEÇA DE MADEIRA DE REFLORESTAMENTO 7,5X7,5 CM</t>
        </is>
      </c>
      <c r="C626" s="78" t="inlineStr">
        <is>
          <t>SUDECAP</t>
        </is>
      </c>
      <c r="D626" s="78" t="inlineStr">
        <is>
          <t>M</t>
        </is>
      </c>
      <c r="E626" s="21" t="n">
        <v>2.071</v>
      </c>
      <c r="F626" s="22">
        <f>ROUND(M626*FATOR, 2)</f>
        <v/>
      </c>
      <c r="G626" s="22">
        <f>ROUND(E626*F626, 2)</f>
        <v/>
      </c>
      <c r="L626" t="n">
        <v>2.071</v>
      </c>
      <c r="M626" t="n">
        <v>8.52</v>
      </c>
      <c r="N626">
        <f>(M626-F626)</f>
        <v/>
      </c>
    </row>
    <row r="627" ht="15" customHeight="1">
      <c r="A627" s="78" t="inlineStr">
        <is>
          <t>77.05.53</t>
        </is>
      </c>
      <c r="B627" s="77" t="inlineStr">
        <is>
          <t>PREGO DE ACO POLIDO COM CABECA 15 X 18 (1 1/2 X 13)</t>
        </is>
      </c>
      <c r="C627" s="78" t="inlineStr">
        <is>
          <t>SUDECAP</t>
        </is>
      </c>
      <c r="D627" s="78" t="inlineStr">
        <is>
          <t>KG</t>
        </is>
      </c>
      <c r="E627" s="21" t="n">
        <v>0.015</v>
      </c>
      <c r="F627" s="22">
        <f>ROUND(M627*FATOR, 2)</f>
        <v/>
      </c>
      <c r="G627" s="22">
        <f>ROUND(E627*F627, 2)</f>
        <v/>
      </c>
      <c r="L627" t="n">
        <v>0.015</v>
      </c>
      <c r="M627" t="n">
        <v>27.51</v>
      </c>
      <c r="N627">
        <f>(M627-F627)</f>
        <v/>
      </c>
    </row>
    <row r="628" ht="15" customHeight="1">
      <c r="A628" s="78" t="inlineStr">
        <is>
          <t>77.05.51</t>
        </is>
      </c>
      <c r="B628" s="77" t="inlineStr">
        <is>
          <t>PREGO DE ACO POLIDO COM CABECA 18 X 30 (2 3/4 X 10)</t>
        </is>
      </c>
      <c r="C628" s="78" t="inlineStr">
        <is>
          <t>SUDECAP</t>
        </is>
      </c>
      <c r="D628" s="78" t="inlineStr">
        <is>
          <t>KG</t>
        </is>
      </c>
      <c r="E628" s="21" t="n">
        <v>0.07199999999999999</v>
      </c>
      <c r="F628" s="22">
        <f>ROUND(M628*FATOR, 2)</f>
        <v/>
      </c>
      <c r="G628" s="22">
        <f>ROUND(E628*F628, 2)</f>
        <v/>
      </c>
      <c r="L628" t="n">
        <v>0.07199999999999999</v>
      </c>
      <c r="M628" t="n">
        <v>14.17</v>
      </c>
      <c r="N628">
        <f>(M628-F628)</f>
        <v/>
      </c>
    </row>
    <row r="629" ht="21" customHeight="1">
      <c r="A629" s="78" t="inlineStr">
        <is>
          <t>71.01.10</t>
        </is>
      </c>
      <c r="B629" s="77" t="inlineStr">
        <is>
          <t>TÁBUA DE MADEIRA DE REFLORESTAMENTO APARELHADA E=2,5 L=30 CM (1"X12")</t>
        </is>
      </c>
      <c r="C629" s="78" t="inlineStr">
        <is>
          <t>SUDECAP</t>
        </is>
      </c>
      <c r="D629" s="78" t="inlineStr">
        <is>
          <t>M2</t>
        </is>
      </c>
      <c r="E629" s="21" t="n">
        <v>0.24</v>
      </c>
      <c r="F629" s="22">
        <f>ROUND(M629*FATOR, 2)</f>
        <v/>
      </c>
      <c r="G629" s="22">
        <f>ROUND(E629*F629, 2)</f>
        <v/>
      </c>
      <c r="L629" t="n">
        <v>0.24</v>
      </c>
      <c r="M629" t="n">
        <v>36.56</v>
      </c>
      <c r="N629">
        <f>(M629-F629)</f>
        <v/>
      </c>
    </row>
    <row r="630" ht="15" customHeight="1">
      <c r="A630" s="2" t="n"/>
      <c r="B630" s="2" t="n"/>
      <c r="C630" s="2" t="n"/>
      <c r="D630" s="2" t="n"/>
      <c r="E630" s="74" t="inlineStr">
        <is>
          <t>TOTAL Material:</t>
        </is>
      </c>
      <c r="F630" s="91" t="n"/>
      <c r="G630" s="23">
        <f>SUM(G623:G629)</f>
        <v/>
      </c>
    </row>
    <row r="631" ht="15" customHeight="1">
      <c r="A631" s="73" t="inlineStr">
        <is>
          <t>Mão de Obra</t>
        </is>
      </c>
      <c r="B631" s="91" t="n"/>
      <c r="C631" s="64" t="inlineStr">
        <is>
          <t>FONTE</t>
        </is>
      </c>
      <c r="D631" s="64" t="inlineStr">
        <is>
          <t>UNID</t>
        </is>
      </c>
      <c r="E631" s="64" t="inlineStr">
        <is>
          <t>COEFICIENTE</t>
        </is>
      </c>
      <c r="F631" s="64" t="inlineStr">
        <is>
          <t>PREÇO UNITÁRIO</t>
        </is>
      </c>
      <c r="G631" s="64" t="inlineStr">
        <is>
          <t>TOTAL</t>
        </is>
      </c>
    </row>
    <row r="632" ht="15" customHeight="1">
      <c r="A632" s="78" t="inlineStr">
        <is>
          <t>55.10.05</t>
        </is>
      </c>
      <c r="B632" s="77" t="inlineStr">
        <is>
          <t>AJUDANTE</t>
        </is>
      </c>
      <c r="C632" s="78" t="inlineStr">
        <is>
          <t>SUDECAP</t>
        </is>
      </c>
      <c r="D632" s="78" t="inlineStr">
        <is>
          <t>H</t>
        </is>
      </c>
      <c r="E632" s="21">
        <f>L632*FATOR</f>
        <v/>
      </c>
      <c r="F632" s="22" t="n">
        <v>14.89</v>
      </c>
      <c r="G632" s="22">
        <f>ROUND(E632*F632, 2)</f>
        <v/>
      </c>
      <c r="L632" t="n">
        <v>0.9175</v>
      </c>
      <c r="M632" t="n">
        <v>14.89</v>
      </c>
      <c r="N632">
        <f>(M632-F632)</f>
        <v/>
      </c>
    </row>
    <row r="633" ht="15" customHeight="1">
      <c r="A633" s="78" t="inlineStr">
        <is>
          <t>55.10.50</t>
        </is>
      </c>
      <c r="B633" s="77" t="inlineStr">
        <is>
          <t>CARPINTEIRO</t>
        </is>
      </c>
      <c r="C633" s="78" t="inlineStr">
        <is>
          <t>SUDECAP</t>
        </is>
      </c>
      <c r="D633" s="78" t="inlineStr">
        <is>
          <t>H</t>
        </is>
      </c>
      <c r="E633" s="21">
        <f>L633*FATOR</f>
        <v/>
      </c>
      <c r="F633" s="22" t="n">
        <v>21.08</v>
      </c>
      <c r="G633" s="22">
        <f>ROUND(E633*F633, 2)</f>
        <v/>
      </c>
      <c r="L633" t="n">
        <v>2.3915</v>
      </c>
      <c r="M633" t="n">
        <v>21.08</v>
      </c>
      <c r="N633">
        <f>(M633-F633)</f>
        <v/>
      </c>
    </row>
    <row r="634" ht="15" customHeight="1">
      <c r="A634" s="2" t="n"/>
      <c r="B634" s="2" t="n"/>
      <c r="C634" s="2" t="n"/>
      <c r="D634" s="2" t="n"/>
      <c r="E634" s="74" t="inlineStr">
        <is>
          <t>TOTAL Mão de Obra:</t>
        </is>
      </c>
      <c r="F634" s="91" t="n"/>
      <c r="G634" s="23">
        <f>SUM(G632:G633)</f>
        <v/>
      </c>
    </row>
    <row r="635" ht="15" customHeight="1">
      <c r="A635" s="2" t="n"/>
      <c r="B635" s="2" t="n"/>
      <c r="C635" s="2" t="n"/>
      <c r="D635" s="2" t="n"/>
      <c r="E635" s="75" t="inlineStr">
        <is>
          <t>VALOR:</t>
        </is>
      </c>
      <c r="F635" s="91" t="n"/>
      <c r="G635" s="5">
        <f>SUM(G630,G634)</f>
        <v/>
      </c>
    </row>
    <row r="636" ht="15" customHeight="1">
      <c r="A636" s="2" t="n"/>
      <c r="B636" s="2" t="n"/>
      <c r="C636" s="2" t="n"/>
      <c r="D636" s="2" t="n"/>
      <c r="E636" s="75" t="inlineStr">
        <is>
          <t>VALOR BDI (29.27%):</t>
        </is>
      </c>
      <c r="F636" s="91" t="n"/>
      <c r="G636" s="5">
        <f>ROUNDDOWN(G635*BDI,2)</f>
        <v/>
      </c>
    </row>
    <row r="637" ht="15" customHeight="1">
      <c r="A637" s="2" t="n"/>
      <c r="B637" s="2" t="n"/>
      <c r="C637" s="2" t="n"/>
      <c r="D637" s="2" t="n"/>
      <c r="E637" s="75" t="inlineStr">
        <is>
          <t>VALOR COM BDI:</t>
        </is>
      </c>
      <c r="F637" s="91" t="n"/>
      <c r="G637" s="5">
        <f>G636 + G635</f>
        <v/>
      </c>
    </row>
    <row r="638" ht="9.949999999999999" customHeight="1">
      <c r="A638" s="2" t="n"/>
      <c r="B638" s="2" t="n"/>
      <c r="C638" s="71" t="n"/>
      <c r="E638" s="2" t="n"/>
      <c r="F638" s="2" t="n"/>
      <c r="G638" s="2" t="n"/>
    </row>
    <row r="639" ht="20.1" customHeight="1">
      <c r="A639" s="72" t="inlineStr">
        <is>
          <t>4.3.2. 04.13.20 FORMA PARA BALDRAME EM CHAPA DE MADEIRA COMPENSADA RESINADA 12MM, 3 APROVEITAMENTOS - FABRICAÇÃO, MONTAGEM E DESMONTAGEM (M2)</t>
        </is>
      </c>
      <c r="B639" s="90" t="n"/>
      <c r="C639" s="90" t="n"/>
      <c r="D639" s="90" t="n"/>
      <c r="E639" s="90" t="n"/>
      <c r="F639" s="90" t="n"/>
      <c r="G639" s="91" t="n"/>
    </row>
    <row r="640" ht="15" customHeight="1">
      <c r="A640" s="73" t="inlineStr">
        <is>
          <t>Material</t>
        </is>
      </c>
      <c r="B640" s="91" t="n"/>
      <c r="C640" s="64" t="inlineStr">
        <is>
          <t>FONTE</t>
        </is>
      </c>
      <c r="D640" s="64" t="inlineStr">
        <is>
          <t>UNID</t>
        </is>
      </c>
      <c r="E640" s="64" t="inlineStr">
        <is>
          <t>COEFICIENTE</t>
        </is>
      </c>
      <c r="F640" s="64" t="inlineStr">
        <is>
          <t>PREÇO UNITÁRIO</t>
        </is>
      </c>
      <c r="G640" s="64" t="inlineStr">
        <is>
          <t>TOTAL</t>
        </is>
      </c>
    </row>
    <row r="641" ht="21" customHeight="1">
      <c r="A641" s="78" t="inlineStr">
        <is>
          <t>71.14.08</t>
        </is>
      </c>
      <c r="B641" s="77" t="inlineStr">
        <is>
          <t>CHAPA DE MADEIRA COMPENSADA RESINADA PARA FORMA DE CONCRETO, DE *2,2 X 1,1* M, E = 12 MM</t>
        </is>
      </c>
      <c r="C641" s="78" t="inlineStr">
        <is>
          <t>SUDECAP</t>
        </is>
      </c>
      <c r="D641" s="78" t="inlineStr">
        <is>
          <t>M2</t>
        </is>
      </c>
      <c r="E641" s="21" t="n">
        <v>0.42</v>
      </c>
      <c r="F641" s="22">
        <f>ROUND(M641*FATOR, 2)</f>
        <v/>
      </c>
      <c r="G641" s="22">
        <f>ROUND(E641*F641, 2)</f>
        <v/>
      </c>
      <c r="L641" t="n">
        <v>0.42</v>
      </c>
      <c r="M641" t="n">
        <v>27.88</v>
      </c>
      <c r="N641">
        <f>(M641-F641)</f>
        <v/>
      </c>
    </row>
    <row r="642" ht="15" customHeight="1">
      <c r="A642" s="78" t="inlineStr">
        <is>
          <t>73.80.10</t>
        </is>
      </c>
      <c r="B642" s="77" t="inlineStr">
        <is>
          <t>DESMOLDANTE PARA FORMA DE MADEIRA</t>
        </is>
      </c>
      <c r="C642" s="78" t="inlineStr">
        <is>
          <t>SUDECAP</t>
        </is>
      </c>
      <c r="D642" s="78" t="inlineStr">
        <is>
          <t>L</t>
        </is>
      </c>
      <c r="E642" s="21" t="n">
        <v>0.01</v>
      </c>
      <c r="F642" s="22">
        <f>ROUND(M642*FATOR, 2)</f>
        <v/>
      </c>
      <c r="G642" s="22">
        <f>ROUND(E642*F642, 2)</f>
        <v/>
      </c>
      <c r="L642" t="n">
        <v>0.01</v>
      </c>
      <c r="M642" t="n">
        <v>9.02</v>
      </c>
      <c r="N642">
        <f>(M642-F642)</f>
        <v/>
      </c>
    </row>
    <row r="643" ht="15" customHeight="1">
      <c r="A643" s="78" t="inlineStr">
        <is>
          <t>71.04.10</t>
        </is>
      </c>
      <c r="B643" s="77" t="inlineStr">
        <is>
          <t>PEÇA DE MADEIRA DE REFLORESTAMENTO 2,5X7,5 CM</t>
        </is>
      </c>
      <c r="C643" s="78" t="inlineStr">
        <is>
          <t>SUDECAP</t>
        </is>
      </c>
      <c r="D643" s="78" t="inlineStr">
        <is>
          <t>M</t>
        </is>
      </c>
      <c r="E643" s="21" t="n">
        <v>0.963</v>
      </c>
      <c r="F643" s="22">
        <f>ROUND(M643*FATOR, 2)</f>
        <v/>
      </c>
      <c r="G643" s="22">
        <f>ROUND(E643*F643, 2)</f>
        <v/>
      </c>
      <c r="L643" t="n">
        <v>0.963</v>
      </c>
      <c r="M643" t="n">
        <v>6.63</v>
      </c>
      <c r="N643">
        <f>(M643-F643)</f>
        <v/>
      </c>
    </row>
    <row r="644" ht="15" customHeight="1">
      <c r="A644" s="78" t="inlineStr">
        <is>
          <t>71.04.09</t>
        </is>
      </c>
      <c r="B644" s="77" t="inlineStr">
        <is>
          <t>PEÇA DE MADEIRA DE REFLORESTAMENTO 7,5X7,5 CM</t>
        </is>
      </c>
      <c r="C644" s="78" t="inlineStr">
        <is>
          <t>SUDECAP</t>
        </is>
      </c>
      <c r="D644" s="78" t="inlineStr">
        <is>
          <t>M</t>
        </is>
      </c>
      <c r="E644" s="21" t="n">
        <v>1.624</v>
      </c>
      <c r="F644" s="22">
        <f>ROUND(M644*FATOR, 2)</f>
        <v/>
      </c>
      <c r="G644" s="22">
        <f>ROUND(E644*F644, 2)</f>
        <v/>
      </c>
      <c r="L644" t="n">
        <v>1.624</v>
      </c>
      <c r="M644" t="n">
        <v>8.52</v>
      </c>
      <c r="N644">
        <f>(M644-F644)</f>
        <v/>
      </c>
    </row>
    <row r="645" ht="15" customHeight="1">
      <c r="A645" s="78" t="inlineStr">
        <is>
          <t>77.05.53</t>
        </is>
      </c>
      <c r="B645" s="77" t="inlineStr">
        <is>
          <t>PREGO DE ACO POLIDO COM CABECA 15 X 18 (1 1/2 X 13)</t>
        </is>
      </c>
      <c r="C645" s="78" t="inlineStr">
        <is>
          <t>SUDECAP</t>
        </is>
      </c>
      <c r="D645" s="78" t="inlineStr">
        <is>
          <t>KG</t>
        </is>
      </c>
      <c r="E645" s="21" t="n">
        <v>0.005</v>
      </c>
      <c r="F645" s="22">
        <f>ROUND(M645*FATOR, 2)</f>
        <v/>
      </c>
      <c r="G645" s="22">
        <f>ROUND(E645*F645, 2)</f>
        <v/>
      </c>
      <c r="L645" t="n">
        <v>0.005</v>
      </c>
      <c r="M645" t="n">
        <v>27.51</v>
      </c>
      <c r="N645">
        <f>(M645-F645)</f>
        <v/>
      </c>
    </row>
    <row r="646" ht="15" customHeight="1">
      <c r="A646" s="78" t="inlineStr">
        <is>
          <t>77.05.51</t>
        </is>
      </c>
      <c r="B646" s="77" t="inlineStr">
        <is>
          <t>PREGO DE ACO POLIDO COM CABECA 18 X 30 (2 3/4 X 10)</t>
        </is>
      </c>
      <c r="C646" s="78" t="inlineStr">
        <is>
          <t>SUDECAP</t>
        </is>
      </c>
      <c r="D646" s="78" t="inlineStr">
        <is>
          <t>KG</t>
        </is>
      </c>
      <c r="E646" s="21" t="n">
        <v>0.035</v>
      </c>
      <c r="F646" s="22">
        <f>ROUND(M646*FATOR, 2)</f>
        <v/>
      </c>
      <c r="G646" s="22">
        <f>ROUND(E646*F646, 2)</f>
        <v/>
      </c>
      <c r="L646" t="n">
        <v>0.035</v>
      </c>
      <c r="M646" t="n">
        <v>14.17</v>
      </c>
      <c r="N646">
        <f>(M646-F646)</f>
        <v/>
      </c>
    </row>
    <row r="647" ht="15" customHeight="1">
      <c r="A647" s="2" t="n"/>
      <c r="B647" s="2" t="n"/>
      <c r="C647" s="2" t="n"/>
      <c r="D647" s="2" t="n"/>
      <c r="E647" s="74" t="inlineStr">
        <is>
          <t>TOTAL Material:</t>
        </is>
      </c>
      <c r="F647" s="91" t="n"/>
      <c r="G647" s="23">
        <f>SUM(G641:G646)</f>
        <v/>
      </c>
    </row>
    <row r="648" ht="15" customHeight="1">
      <c r="A648" s="73" t="inlineStr">
        <is>
          <t>Mão de Obra</t>
        </is>
      </c>
      <c r="B648" s="91" t="n"/>
      <c r="C648" s="64" t="inlineStr">
        <is>
          <t>FONTE</t>
        </is>
      </c>
      <c r="D648" s="64" t="inlineStr">
        <is>
          <t>UNID</t>
        </is>
      </c>
      <c r="E648" s="64" t="inlineStr">
        <is>
          <t>COEFICIENTE</t>
        </is>
      </c>
      <c r="F648" s="64" t="inlineStr">
        <is>
          <t>PREÇO UNITÁRIO</t>
        </is>
      </c>
      <c r="G648" s="64" t="inlineStr">
        <is>
          <t>TOTAL</t>
        </is>
      </c>
    </row>
    <row r="649" ht="15" customHeight="1">
      <c r="A649" s="78" t="inlineStr">
        <is>
          <t>55.10.05</t>
        </is>
      </c>
      <c r="B649" s="77" t="inlineStr">
        <is>
          <t>AJUDANTE</t>
        </is>
      </c>
      <c r="C649" s="78" t="inlineStr">
        <is>
          <t>SUDECAP</t>
        </is>
      </c>
      <c r="D649" s="78" t="inlineStr">
        <is>
          <t>H</t>
        </is>
      </c>
      <c r="E649" s="21">
        <f>L649*FATOR</f>
        <v/>
      </c>
      <c r="F649" s="22" t="n">
        <v>14.89</v>
      </c>
      <c r="G649" s="22">
        <f>ROUND(E649*F649, 2)</f>
        <v/>
      </c>
      <c r="L649" t="n">
        <v>0.744</v>
      </c>
      <c r="M649" t="n">
        <v>14.89</v>
      </c>
      <c r="N649">
        <f>(M649-F649)</f>
        <v/>
      </c>
    </row>
    <row r="650" ht="15" customHeight="1">
      <c r="A650" s="78" t="inlineStr">
        <is>
          <t>55.10.50</t>
        </is>
      </c>
      <c r="B650" s="77" t="inlineStr">
        <is>
          <t>CARPINTEIRO</t>
        </is>
      </c>
      <c r="C650" s="78" t="inlineStr">
        <is>
          <t>SUDECAP</t>
        </is>
      </c>
      <c r="D650" s="78" t="inlineStr">
        <is>
          <t>H</t>
        </is>
      </c>
      <c r="E650" s="21">
        <f>L650*FATOR</f>
        <v/>
      </c>
      <c r="F650" s="22" t="n">
        <v>21.08</v>
      </c>
      <c r="G650" s="22">
        <f>ROUND(E650*F650, 2)</f>
        <v/>
      </c>
      <c r="L650" t="n">
        <v>1.8435</v>
      </c>
      <c r="M650" t="n">
        <v>21.08</v>
      </c>
      <c r="N650">
        <f>(M650-F650)</f>
        <v/>
      </c>
    </row>
    <row r="651" ht="15" customHeight="1">
      <c r="A651" s="2" t="n"/>
      <c r="B651" s="2" t="n"/>
      <c r="C651" s="2" t="n"/>
      <c r="D651" s="2" t="n"/>
      <c r="E651" s="74" t="inlineStr">
        <is>
          <t>TOTAL Mão de Obra:</t>
        </is>
      </c>
      <c r="F651" s="91" t="n"/>
      <c r="G651" s="23">
        <f>SUM(G649:G650)</f>
        <v/>
      </c>
    </row>
    <row r="652" ht="15" customHeight="1">
      <c r="A652" s="2" t="n"/>
      <c r="B652" s="2" t="n"/>
      <c r="C652" s="2" t="n"/>
      <c r="D652" s="2" t="n"/>
      <c r="E652" s="75" t="inlineStr">
        <is>
          <t>VALOR:</t>
        </is>
      </c>
      <c r="F652" s="91" t="n"/>
      <c r="G652" s="5">
        <f>SUM(G647,G651)</f>
        <v/>
      </c>
    </row>
    <row r="653" ht="15" customHeight="1">
      <c r="A653" s="2" t="n"/>
      <c r="B653" s="2" t="n"/>
      <c r="C653" s="2" t="n"/>
      <c r="D653" s="2" t="n"/>
      <c r="E653" s="75" t="inlineStr">
        <is>
          <t>VALOR BDI (29.27%):</t>
        </is>
      </c>
      <c r="F653" s="91" t="n"/>
      <c r="G653" s="5">
        <f>ROUNDDOWN(G652*BDI,2)</f>
        <v/>
      </c>
    </row>
    <row r="654" ht="15" customHeight="1">
      <c r="A654" s="2" t="n"/>
      <c r="B654" s="2" t="n"/>
      <c r="C654" s="2" t="n"/>
      <c r="D654" s="2" t="n"/>
      <c r="E654" s="75" t="inlineStr">
        <is>
          <t>VALOR COM BDI:</t>
        </is>
      </c>
      <c r="F654" s="91" t="n"/>
      <c r="G654" s="5">
        <f>G653 + G652</f>
        <v/>
      </c>
    </row>
    <row r="655" ht="9.949999999999999" customHeight="1">
      <c r="A655" s="2" t="n"/>
      <c r="B655" s="2" t="n"/>
      <c r="C655" s="71" t="n"/>
      <c r="E655" s="2" t="n"/>
      <c r="F655" s="2" t="n"/>
      <c r="G655" s="2" t="n"/>
    </row>
    <row r="656" ht="20.1" customHeight="1">
      <c r="A656" s="72" t="inlineStr">
        <is>
          <t>4.3.3. 19.10.12 FORMA PARA ALA DE REDE TUBULAR EM CHAPA DE MADEIRA COMPENSADA RESINADA 12MM, TRAVAMENTO METÁLICO, 3 APROVEITAMENTOS - FABRICAÇÃO, MONTAGEM E DESMONTAGEM (M2)</t>
        </is>
      </c>
      <c r="B656" s="90" t="n"/>
      <c r="C656" s="90" t="n"/>
      <c r="D656" s="90" t="n"/>
      <c r="E656" s="90" t="n"/>
      <c r="F656" s="90" t="n"/>
      <c r="G656" s="91" t="n"/>
    </row>
    <row r="657" ht="15" customHeight="1">
      <c r="A657" s="73" t="inlineStr">
        <is>
          <t>Material</t>
        </is>
      </c>
      <c r="B657" s="91" t="n"/>
      <c r="C657" s="64" t="inlineStr">
        <is>
          <t>FONTE</t>
        </is>
      </c>
      <c r="D657" s="64" t="inlineStr">
        <is>
          <t>UNID</t>
        </is>
      </c>
      <c r="E657" s="64" t="inlineStr">
        <is>
          <t>COEFICIENTE</t>
        </is>
      </c>
      <c r="F657" s="64" t="inlineStr">
        <is>
          <t>PREÇO UNITÁRIO</t>
        </is>
      </c>
      <c r="G657" s="64" t="inlineStr">
        <is>
          <t>TOTAL</t>
        </is>
      </c>
    </row>
    <row r="658" ht="21" customHeight="1">
      <c r="A658" s="78" t="inlineStr">
        <is>
          <t>71.14.08</t>
        </is>
      </c>
      <c r="B658" s="77" t="inlineStr">
        <is>
          <t>CHAPA DE MADEIRA COMPENSADA RESINADA PARA FORMA DE CONCRETO, DE *2,2 X 1,1* M, E = 12 MM</t>
        </is>
      </c>
      <c r="C658" s="78" t="inlineStr">
        <is>
          <t>SUDECAP</t>
        </is>
      </c>
      <c r="D658" s="78" t="inlineStr">
        <is>
          <t>M2</t>
        </is>
      </c>
      <c r="E658" s="21" t="n">
        <v>0.3675</v>
      </c>
      <c r="F658" s="22">
        <f>ROUND(M658*FATOR, 2)</f>
        <v/>
      </c>
      <c r="G658" s="22">
        <f>ROUND(E658*F658, 2)</f>
        <v/>
      </c>
      <c r="L658" t="n">
        <v>0.3675</v>
      </c>
      <c r="M658" t="n">
        <v>27.88</v>
      </c>
      <c r="N658">
        <f>(M658-F658)</f>
        <v/>
      </c>
    </row>
    <row r="659" ht="15" customHeight="1">
      <c r="A659" s="78" t="inlineStr">
        <is>
          <t>73.80.10</t>
        </is>
      </c>
      <c r="B659" s="77" t="inlineStr">
        <is>
          <t>DESMOLDANTE PARA FORMA DE MADEIRA</t>
        </is>
      </c>
      <c r="C659" s="78" t="inlineStr">
        <is>
          <t>SUDECAP</t>
        </is>
      </c>
      <c r="D659" s="78" t="inlineStr">
        <is>
          <t>L</t>
        </is>
      </c>
      <c r="E659" s="21" t="n">
        <v>0.01</v>
      </c>
      <c r="F659" s="22">
        <f>ROUND(M659*FATOR, 2)</f>
        <v/>
      </c>
      <c r="G659" s="22">
        <f>ROUND(E659*F659, 2)</f>
        <v/>
      </c>
      <c r="L659" t="n">
        <v>0.01</v>
      </c>
      <c r="M659" t="n">
        <v>9.02</v>
      </c>
      <c r="N659">
        <f>(M659-F659)</f>
        <v/>
      </c>
    </row>
    <row r="660" ht="21" customHeight="1">
      <c r="A660" s="78" t="inlineStr">
        <is>
          <t>66.05.07</t>
        </is>
      </c>
      <c r="B660" s="77" t="inlineStr">
        <is>
          <t>LOCAÇÃO DE APRUMADOR METÁLICO DE PILAR, COM ALTURA E ÂNGULOS REGULÁVEIS, EXTENSÃO DE 1,50 A 2,80 M</t>
        </is>
      </c>
      <c r="C660" s="78" t="inlineStr">
        <is>
          <t>SUDECAP</t>
        </is>
      </c>
      <c r="D660" s="78" t="inlineStr">
        <is>
          <t>UNMES</t>
        </is>
      </c>
      <c r="E660" s="21" t="n">
        <v>0.095</v>
      </c>
      <c r="F660" s="22">
        <f>ROUND(M660*FATOR, 2)</f>
        <v/>
      </c>
      <c r="G660" s="22">
        <f>ROUND(E660*F660, 2)</f>
        <v/>
      </c>
      <c r="L660" t="n">
        <v>0.095</v>
      </c>
      <c r="M660" t="n">
        <v>9.4</v>
      </c>
      <c r="N660">
        <f>(M660-F660)</f>
        <v/>
      </c>
    </row>
    <row r="661" ht="21" customHeight="1">
      <c r="A661" s="78" t="inlineStr">
        <is>
          <t>66.05.08</t>
        </is>
      </c>
      <c r="B661" s="77" t="inlineStr">
        <is>
          <t>LOCAÇÃO DE BARRA DE ANCORAGEM DE 0,80 A 1,20 M DE EXTENSÃO COM ROSCA DE 5/8”, INCLUINDO PORCA E FLANGE</t>
        </is>
      </c>
      <c r="C661" s="78" t="inlineStr">
        <is>
          <t>SUDECAP</t>
        </is>
      </c>
      <c r="D661" s="78" t="inlineStr">
        <is>
          <t>UNMES</t>
        </is>
      </c>
      <c r="E661" s="21" t="n">
        <v>0.3561</v>
      </c>
      <c r="F661" s="22">
        <f>ROUND(M661*FATOR, 2)</f>
        <v/>
      </c>
      <c r="G661" s="22">
        <f>ROUND(E661*F661, 2)</f>
        <v/>
      </c>
      <c r="L661" t="n">
        <v>0.3561</v>
      </c>
      <c r="M661" t="n">
        <v>1.8</v>
      </c>
      <c r="N661">
        <f>(M661-F661)</f>
        <v/>
      </c>
    </row>
    <row r="662" ht="29.1" customHeight="1">
      <c r="A662" s="78" t="inlineStr">
        <is>
          <t>66.05.09</t>
        </is>
      </c>
      <c r="B662" s="77" t="inlineStr">
        <is>
          <t>LOCAÇÃO DE VIGA SANDUÍCHE METÁLICA VAZADA PARA TRAVAMENTO DE PILARES, ALTURA DE 8 CM, LARGURA DE 6 CM E EXTENSÃO DE 2 M</t>
        </is>
      </c>
      <c r="C662" s="78" t="inlineStr">
        <is>
          <t>SUDECAP</t>
        </is>
      </c>
      <c r="D662" s="78" t="inlineStr">
        <is>
          <t>UNMES</t>
        </is>
      </c>
      <c r="E662" s="21" t="n">
        <v>0.1611</v>
      </c>
      <c r="F662" s="22">
        <f>ROUND(M662*FATOR, 2)</f>
        <v/>
      </c>
      <c r="G662" s="22">
        <f>ROUND(E662*F662, 2)</f>
        <v/>
      </c>
      <c r="L662" t="n">
        <v>0.1611</v>
      </c>
      <c r="M662" t="n">
        <v>14.1</v>
      </c>
      <c r="N662">
        <f>(M662-F662)</f>
        <v/>
      </c>
    </row>
    <row r="663" ht="15" customHeight="1">
      <c r="A663" s="78" t="inlineStr">
        <is>
          <t>71.04.09</t>
        </is>
      </c>
      <c r="B663" s="77" t="inlineStr">
        <is>
          <t>PEÇA DE MADEIRA DE REFLORESTAMENTO 7,5X7,5 CM</t>
        </is>
      </c>
      <c r="C663" s="78" t="inlineStr">
        <is>
          <t>SUDECAP</t>
        </is>
      </c>
      <c r="D663" s="78" t="inlineStr">
        <is>
          <t>M</t>
        </is>
      </c>
      <c r="E663" s="21" t="n">
        <v>1.2437</v>
      </c>
      <c r="F663" s="22">
        <f>ROUND(M663*FATOR, 2)</f>
        <v/>
      </c>
      <c r="G663" s="22">
        <f>ROUND(E663*F663, 2)</f>
        <v/>
      </c>
      <c r="L663" t="n">
        <v>1.2437</v>
      </c>
      <c r="M663" t="n">
        <v>8.52</v>
      </c>
      <c r="N663">
        <f>(M663-F663)</f>
        <v/>
      </c>
    </row>
    <row r="664" ht="15" customHeight="1">
      <c r="A664" s="78" t="inlineStr">
        <is>
          <t>77.05.51</t>
        </is>
      </c>
      <c r="B664" s="77" t="inlineStr">
        <is>
          <t>PREGO DE ACO POLIDO COM CABECA 18 X 30 (2 3/4 X 10)</t>
        </is>
      </c>
      <c r="C664" s="78" t="inlineStr">
        <is>
          <t>SUDECAP</t>
        </is>
      </c>
      <c r="D664" s="78" t="inlineStr">
        <is>
          <t>KG</t>
        </is>
      </c>
      <c r="E664" s="21" t="n">
        <v>0.0312</v>
      </c>
      <c r="F664" s="22">
        <f>ROUND(M664*FATOR, 2)</f>
        <v/>
      </c>
      <c r="G664" s="22">
        <f>ROUND(E664*F664, 2)</f>
        <v/>
      </c>
      <c r="L664" t="n">
        <v>0.0312</v>
      </c>
      <c r="M664" t="n">
        <v>14.17</v>
      </c>
      <c r="N664">
        <f>(M664-F664)</f>
        <v/>
      </c>
    </row>
    <row r="665" ht="15" customHeight="1">
      <c r="A665" s="2" t="n"/>
      <c r="B665" s="2" t="n"/>
      <c r="C665" s="2" t="n"/>
      <c r="D665" s="2" t="n"/>
      <c r="E665" s="74" t="inlineStr">
        <is>
          <t>TOTAL Material:</t>
        </is>
      </c>
      <c r="F665" s="91" t="n"/>
      <c r="G665" s="23">
        <f>SUM(G658:G664)</f>
        <v/>
      </c>
    </row>
    <row r="666" ht="15" customHeight="1">
      <c r="A666" s="73" t="inlineStr">
        <is>
          <t>Mão de Obra</t>
        </is>
      </c>
      <c r="B666" s="91" t="n"/>
      <c r="C666" s="64" t="inlineStr">
        <is>
          <t>FONTE</t>
        </is>
      </c>
      <c r="D666" s="64" t="inlineStr">
        <is>
          <t>UNID</t>
        </is>
      </c>
      <c r="E666" s="64" t="inlineStr">
        <is>
          <t>COEFICIENTE</t>
        </is>
      </c>
      <c r="F666" s="64" t="inlineStr">
        <is>
          <t>PREÇO UNITÁRIO</t>
        </is>
      </c>
      <c r="G666" s="64" t="inlineStr">
        <is>
          <t>TOTAL</t>
        </is>
      </c>
    </row>
    <row r="667" ht="15" customHeight="1">
      <c r="A667" s="78" t="inlineStr">
        <is>
          <t>55.10.05</t>
        </is>
      </c>
      <c r="B667" s="77" t="inlineStr">
        <is>
          <t>AJUDANTE</t>
        </is>
      </c>
      <c r="C667" s="78" t="inlineStr">
        <is>
          <t>SUDECAP</t>
        </is>
      </c>
      <c r="D667" s="78" t="inlineStr">
        <is>
          <t>H</t>
        </is>
      </c>
      <c r="E667" s="21">
        <f>L667*FATOR</f>
        <v/>
      </c>
      <c r="F667" s="22" t="n">
        <v>14.89</v>
      </c>
      <c r="G667" s="22">
        <f>ROUND(E667*F667, 2)</f>
        <v/>
      </c>
      <c r="L667" t="n">
        <v>0.0549</v>
      </c>
      <c r="M667" t="n">
        <v>14.89</v>
      </c>
      <c r="N667">
        <f>(M667-F667)</f>
        <v/>
      </c>
    </row>
    <row r="668" ht="15" customHeight="1">
      <c r="A668" s="78" t="inlineStr">
        <is>
          <t>55.10.50</t>
        </is>
      </c>
      <c r="B668" s="77" t="inlineStr">
        <is>
          <t>CARPINTEIRO</t>
        </is>
      </c>
      <c r="C668" s="78" t="inlineStr">
        <is>
          <t>SUDECAP</t>
        </is>
      </c>
      <c r="D668" s="78" t="inlineStr">
        <is>
          <t>H</t>
        </is>
      </c>
      <c r="E668" s="21">
        <f>L668*FATOR</f>
        <v/>
      </c>
      <c r="F668" s="22" t="n">
        <v>21.08</v>
      </c>
      <c r="G668" s="22">
        <f>ROUND(E668*F668, 2)</f>
        <v/>
      </c>
      <c r="L668" t="n">
        <v>1.5588</v>
      </c>
      <c r="M668" t="n">
        <v>21.08</v>
      </c>
      <c r="N668">
        <f>(M668-F668)</f>
        <v/>
      </c>
    </row>
    <row r="669" ht="15" customHeight="1">
      <c r="A669" s="2" t="n"/>
      <c r="B669" s="2" t="n"/>
      <c r="C669" s="2" t="n"/>
      <c r="D669" s="2" t="n"/>
      <c r="E669" s="74" t="inlineStr">
        <is>
          <t>TOTAL Mão de Obra:</t>
        </is>
      </c>
      <c r="F669" s="91" t="n"/>
      <c r="G669" s="23">
        <f>SUM(G667:G668)</f>
        <v/>
      </c>
    </row>
    <row r="670" ht="15" customHeight="1">
      <c r="A670" s="2" t="n"/>
      <c r="B670" s="2" t="n"/>
      <c r="C670" s="2" t="n"/>
      <c r="D670" s="2" t="n"/>
      <c r="E670" s="75" t="inlineStr">
        <is>
          <t>VALOR:</t>
        </is>
      </c>
      <c r="F670" s="91" t="n"/>
      <c r="G670" s="5">
        <f>SUM(G665,G669)</f>
        <v/>
      </c>
    </row>
    <row r="671" ht="15" customHeight="1">
      <c r="A671" s="2" t="n"/>
      <c r="B671" s="2" t="n"/>
      <c r="C671" s="2" t="n"/>
      <c r="D671" s="2" t="n"/>
      <c r="E671" s="75" t="inlineStr">
        <is>
          <t>VALOR BDI (29.27%):</t>
        </is>
      </c>
      <c r="F671" s="91" t="n"/>
      <c r="G671" s="5">
        <f>ROUNDDOWN(G670*BDI,2)</f>
        <v/>
      </c>
    </row>
    <row r="672" ht="15" customHeight="1">
      <c r="A672" s="2" t="n"/>
      <c r="B672" s="2" t="n"/>
      <c r="C672" s="2" t="n"/>
      <c r="D672" s="2" t="n"/>
      <c r="E672" s="75" t="inlineStr">
        <is>
          <t>VALOR COM BDI:</t>
        </is>
      </c>
      <c r="F672" s="91" t="n"/>
      <c r="G672" s="5">
        <f>G671 + G670</f>
        <v/>
      </c>
    </row>
    <row r="673" ht="9.949999999999999" customHeight="1">
      <c r="A673" s="2" t="n"/>
      <c r="B673" s="2" t="n"/>
      <c r="C673" s="71" t="n"/>
      <c r="E673" s="2" t="n"/>
      <c r="F673" s="2" t="n"/>
      <c r="G673" s="2" t="n"/>
    </row>
    <row r="674" ht="20.1" customHeight="1">
      <c r="A674" s="72" t="inlineStr">
        <is>
          <t>4.4.1. 04.15.31 AÇO CA-60 D = 4,2 MM, CORTE, DOBRA E COLOCAÇAO EM FUNDAÇÃO REF 96543 (KG)</t>
        </is>
      </c>
      <c r="B674" s="90" t="n"/>
      <c r="C674" s="90" t="n"/>
      <c r="D674" s="90" t="n"/>
      <c r="E674" s="90" t="n"/>
      <c r="F674" s="90" t="n"/>
      <c r="G674" s="91" t="n"/>
    </row>
    <row r="675" ht="15" customHeight="1">
      <c r="A675" s="73" t="inlineStr">
        <is>
          <t>Material</t>
        </is>
      </c>
      <c r="B675" s="91" t="n"/>
      <c r="C675" s="64" t="inlineStr">
        <is>
          <t>FONTE</t>
        </is>
      </c>
      <c r="D675" s="64" t="inlineStr">
        <is>
          <t>UNID</t>
        </is>
      </c>
      <c r="E675" s="64" t="inlineStr">
        <is>
          <t>COEFICIENTE</t>
        </is>
      </c>
      <c r="F675" s="64" t="inlineStr">
        <is>
          <t>PREÇO UNITÁRIO</t>
        </is>
      </c>
      <c r="G675" s="64" t="inlineStr">
        <is>
          <t>TOTAL</t>
        </is>
      </c>
    </row>
    <row r="676" ht="15" customHeight="1">
      <c r="A676" s="78" t="inlineStr">
        <is>
          <t>60.05.48</t>
        </is>
      </c>
      <c r="B676" s="77" t="inlineStr">
        <is>
          <t>ACO CA-60, 4,2 MM, VERGALHAO REF 43059</t>
        </is>
      </c>
      <c r="C676" s="78" t="inlineStr">
        <is>
          <t>SUDECAP</t>
        </is>
      </c>
      <c r="D676" s="78" t="inlineStr">
        <is>
          <t>KG</t>
        </is>
      </c>
      <c r="E676" s="21" t="n">
        <v>1.07</v>
      </c>
      <c r="F676" s="22">
        <f>ROUND(M676*FATOR, 2)</f>
        <v/>
      </c>
      <c r="G676" s="22">
        <f>ROUND(E676*F676, 2)</f>
        <v/>
      </c>
      <c r="L676" t="n">
        <v>1.07</v>
      </c>
      <c r="M676" t="n">
        <v>7.39</v>
      </c>
      <c r="N676">
        <f>(M676-F676)</f>
        <v/>
      </c>
    </row>
    <row r="677" ht="15" customHeight="1">
      <c r="A677" s="78" t="inlineStr">
        <is>
          <t>60.35.44</t>
        </is>
      </c>
      <c r="B677" s="77" t="inlineStr">
        <is>
          <t>ARAME RECOZIDO (PG-7) 18 BWG, 1,24 MM (0,009 KG/M)</t>
        </is>
      </c>
      <c r="C677" s="78" t="inlineStr">
        <is>
          <t>SUDECAP</t>
        </is>
      </c>
      <c r="D677" s="78" t="inlineStr">
        <is>
          <t>KG</t>
        </is>
      </c>
      <c r="E677" s="21" t="n">
        <v>0.025</v>
      </c>
      <c r="F677" s="22">
        <f>ROUND(M677*FATOR, 2)</f>
        <v/>
      </c>
      <c r="G677" s="22">
        <f>ROUND(E677*F677, 2)</f>
        <v/>
      </c>
      <c r="L677" t="n">
        <v>0.025</v>
      </c>
      <c r="M677" t="n">
        <v>16.96</v>
      </c>
      <c r="N677">
        <f>(M677-F677)</f>
        <v/>
      </c>
    </row>
    <row r="678" ht="29.1" customHeight="1">
      <c r="A678" s="78" t="inlineStr">
        <is>
          <t>60.05.91</t>
        </is>
      </c>
      <c r="B678" s="77" t="inlineStr">
        <is>
          <t>ESPAÇADOR / DISTANCIADOR CIRCULAR COM ENTRADA LATERAL, EM PLASTICO, PARA VERGALHAO *4,2 A 12,5* MM, COBRIMENTO 20 MM REF 39017</t>
        </is>
      </c>
      <c r="C678" s="78" t="inlineStr">
        <is>
          <t>SUDECAP</t>
        </is>
      </c>
      <c r="D678" s="78" t="inlineStr">
        <is>
          <t>UN</t>
        </is>
      </c>
      <c r="E678" s="21" t="n">
        <v>1.9665</v>
      </c>
      <c r="F678" s="22">
        <f>ROUND(M678*FATOR, 2)</f>
        <v/>
      </c>
      <c r="G678" s="22">
        <f>ROUND(E678*F678, 2)</f>
        <v/>
      </c>
      <c r="L678" t="n">
        <v>1.9665</v>
      </c>
      <c r="M678" t="n">
        <v>0.2</v>
      </c>
      <c r="N678">
        <f>(M678-F678)</f>
        <v/>
      </c>
    </row>
    <row r="679" ht="15" customHeight="1">
      <c r="A679" s="2" t="n"/>
      <c r="B679" s="2" t="n"/>
      <c r="C679" s="2" t="n"/>
      <c r="D679" s="2" t="n"/>
      <c r="E679" s="74" t="inlineStr">
        <is>
          <t>TOTAL Material:</t>
        </is>
      </c>
      <c r="F679" s="91" t="n"/>
      <c r="G679" s="23">
        <f>SUM(G676:G678)</f>
        <v/>
      </c>
    </row>
    <row r="680" ht="15" customHeight="1">
      <c r="A680" s="73" t="inlineStr">
        <is>
          <t>Mão de Obra</t>
        </is>
      </c>
      <c r="B680" s="91" t="n"/>
      <c r="C680" s="64" t="inlineStr">
        <is>
          <t>FONTE</t>
        </is>
      </c>
      <c r="D680" s="64" t="inlineStr">
        <is>
          <t>UNID</t>
        </is>
      </c>
      <c r="E680" s="64" t="inlineStr">
        <is>
          <t>COEFICIENTE</t>
        </is>
      </c>
      <c r="F680" s="64" t="inlineStr">
        <is>
          <t>PREÇO UNITÁRIO</t>
        </is>
      </c>
      <c r="G680" s="64" t="inlineStr">
        <is>
          <t>TOTAL</t>
        </is>
      </c>
    </row>
    <row r="681" ht="15" customHeight="1">
      <c r="A681" s="78" t="inlineStr">
        <is>
          <t>55.10.35</t>
        </is>
      </c>
      <c r="B681" s="77" t="inlineStr">
        <is>
          <t>ARMADOR</t>
        </is>
      </c>
      <c r="C681" s="78" t="inlineStr">
        <is>
          <t>SUDECAP</t>
        </is>
      </c>
      <c r="D681" s="78" t="inlineStr">
        <is>
          <t>H</t>
        </is>
      </c>
      <c r="E681" s="21">
        <f>L681*FATOR</f>
        <v/>
      </c>
      <c r="F681" s="22" t="n">
        <v>21.08</v>
      </c>
      <c r="G681" s="22">
        <f>ROUND(E681*F681, 2)</f>
        <v/>
      </c>
      <c r="L681" t="n">
        <v>0.2526</v>
      </c>
      <c r="M681" t="n">
        <v>21.08</v>
      </c>
      <c r="N681">
        <f>(M681-F681)</f>
        <v/>
      </c>
    </row>
    <row r="682" ht="15" customHeight="1">
      <c r="A682" s="78" t="inlineStr">
        <is>
          <t>55.10.88</t>
        </is>
      </c>
      <c r="B682" s="77" t="inlineStr">
        <is>
          <t>SERVENTE</t>
        </is>
      </c>
      <c r="C682" s="78" t="inlineStr">
        <is>
          <t>SUDECAP</t>
        </is>
      </c>
      <c r="D682" s="78" t="inlineStr">
        <is>
          <t>H</t>
        </is>
      </c>
      <c r="E682" s="21">
        <f>L682*FATOR</f>
        <v/>
      </c>
      <c r="F682" s="22" t="n">
        <v>14.9</v>
      </c>
      <c r="G682" s="22">
        <f>ROUND(E682*F682, 2)</f>
        <v/>
      </c>
      <c r="L682" t="n">
        <v>0.073</v>
      </c>
      <c r="M682" t="n">
        <v>14.9</v>
      </c>
      <c r="N682">
        <f>(M682-F682)</f>
        <v/>
      </c>
    </row>
    <row r="683" ht="15" customHeight="1">
      <c r="A683" s="2" t="n"/>
      <c r="B683" s="2" t="n"/>
      <c r="C683" s="2" t="n"/>
      <c r="D683" s="2" t="n"/>
      <c r="E683" s="74" t="inlineStr">
        <is>
          <t>TOTAL Mão de Obra:</t>
        </is>
      </c>
      <c r="F683" s="91" t="n"/>
      <c r="G683" s="23">
        <f>SUM(G681:G682)</f>
        <v/>
      </c>
    </row>
    <row r="684" ht="15" customHeight="1">
      <c r="A684" s="2" t="n"/>
      <c r="B684" s="2" t="n"/>
      <c r="C684" s="2" t="n"/>
      <c r="D684" s="2" t="n"/>
      <c r="E684" s="75" t="inlineStr">
        <is>
          <t>VALOR:</t>
        </is>
      </c>
      <c r="F684" s="91" t="n"/>
      <c r="G684" s="5">
        <f>SUM(G679,G683)</f>
        <v/>
      </c>
    </row>
    <row r="685" ht="15" customHeight="1">
      <c r="A685" s="2" t="n"/>
      <c r="B685" s="2" t="n"/>
      <c r="C685" s="2" t="n"/>
      <c r="D685" s="2" t="n"/>
      <c r="E685" s="75" t="inlineStr">
        <is>
          <t>VALOR BDI (29.27%):</t>
        </is>
      </c>
      <c r="F685" s="91" t="n"/>
      <c r="G685" s="5">
        <f>ROUNDDOWN(G684*BDI,2)</f>
        <v/>
      </c>
    </row>
    <row r="686" ht="15" customHeight="1">
      <c r="A686" s="2" t="n"/>
      <c r="B686" s="2" t="n"/>
      <c r="C686" s="2" t="n"/>
      <c r="D686" s="2" t="n"/>
      <c r="E686" s="75" t="inlineStr">
        <is>
          <t>VALOR COM BDI:</t>
        </is>
      </c>
      <c r="F686" s="91" t="n"/>
      <c r="G686" s="5">
        <f>G685 + G684</f>
        <v/>
      </c>
    </row>
    <row r="687" ht="9.949999999999999" customHeight="1">
      <c r="A687" s="2" t="n"/>
      <c r="B687" s="2" t="n"/>
      <c r="C687" s="71" t="n"/>
      <c r="E687" s="2" t="n"/>
      <c r="F687" s="2" t="n"/>
      <c r="G687" s="2" t="n"/>
    </row>
    <row r="688" ht="20.1" customHeight="1">
      <c r="A688" s="72" t="inlineStr">
        <is>
          <t>4.4.2. 04.15.32 AÇO CA-60 D = 5 MM, CORTE, DOBRA E COLOCAÇAO EM FUNDAÇÃO REF 96543 (KG)</t>
        </is>
      </c>
      <c r="B688" s="90" t="n"/>
      <c r="C688" s="90" t="n"/>
      <c r="D688" s="90" t="n"/>
      <c r="E688" s="90" t="n"/>
      <c r="F688" s="90" t="n"/>
      <c r="G688" s="91" t="n"/>
    </row>
    <row r="689" ht="15" customHeight="1">
      <c r="A689" s="73" t="inlineStr">
        <is>
          <t>Material</t>
        </is>
      </c>
      <c r="B689" s="91" t="n"/>
      <c r="C689" s="64" t="inlineStr">
        <is>
          <t>FONTE</t>
        </is>
      </c>
      <c r="D689" s="64" t="inlineStr">
        <is>
          <t>UNID</t>
        </is>
      </c>
      <c r="E689" s="64" t="inlineStr">
        <is>
          <t>COEFICIENTE</t>
        </is>
      </c>
      <c r="F689" s="64" t="inlineStr">
        <is>
          <t>PREÇO UNITÁRIO</t>
        </is>
      </c>
      <c r="G689" s="64" t="inlineStr">
        <is>
          <t>TOTAL</t>
        </is>
      </c>
    </row>
    <row r="690" ht="15" customHeight="1">
      <c r="A690" s="78" t="inlineStr">
        <is>
          <t>60.05.50</t>
        </is>
      </c>
      <c r="B690" s="77" t="inlineStr">
        <is>
          <t>ACO CA-60, 5,0 MM, VERGALHAO REF 43059</t>
        </is>
      </c>
      <c r="C690" s="78" t="inlineStr">
        <is>
          <t>SUDECAP</t>
        </is>
      </c>
      <c r="D690" s="78" t="inlineStr">
        <is>
          <t>KG</t>
        </is>
      </c>
      <c r="E690" s="21" t="n">
        <v>1.07</v>
      </c>
      <c r="F690" s="22">
        <f>ROUND(M690*FATOR, 2)</f>
        <v/>
      </c>
      <c r="G690" s="22">
        <f>ROUND(E690*F690, 2)</f>
        <v/>
      </c>
      <c r="L690" t="n">
        <v>1.07</v>
      </c>
      <c r="M690" t="n">
        <v>7.39</v>
      </c>
      <c r="N690">
        <f>(M690-F690)</f>
        <v/>
      </c>
    </row>
    <row r="691" ht="15" customHeight="1">
      <c r="A691" s="78" t="inlineStr">
        <is>
          <t>60.35.44</t>
        </is>
      </c>
      <c r="B691" s="77" t="inlineStr">
        <is>
          <t>ARAME RECOZIDO (PG-7) 18 BWG, 1,24 MM (0,009 KG/M)</t>
        </is>
      </c>
      <c r="C691" s="78" t="inlineStr">
        <is>
          <t>SUDECAP</t>
        </is>
      </c>
      <c r="D691" s="78" t="inlineStr">
        <is>
          <t>KG</t>
        </is>
      </c>
      <c r="E691" s="21" t="n">
        <v>0.025</v>
      </c>
      <c r="F691" s="22">
        <f>ROUND(M691*FATOR, 2)</f>
        <v/>
      </c>
      <c r="G691" s="22">
        <f>ROUND(E691*F691, 2)</f>
        <v/>
      </c>
      <c r="L691" t="n">
        <v>0.025</v>
      </c>
      <c r="M691" t="n">
        <v>16.96</v>
      </c>
      <c r="N691">
        <f>(M691-F691)</f>
        <v/>
      </c>
    </row>
    <row r="692" ht="29.1" customHeight="1">
      <c r="A692" s="78" t="inlineStr">
        <is>
          <t>60.05.91</t>
        </is>
      </c>
      <c r="B692" s="77" t="inlineStr">
        <is>
          <t>ESPAÇADOR / DISTANCIADOR CIRCULAR COM ENTRADA LATERAL, EM PLASTICO, PARA VERGALHAO *4,2 A 12,5* MM, COBRIMENTO 20 MM REF 39017</t>
        </is>
      </c>
      <c r="C692" s="78" t="inlineStr">
        <is>
          <t>SUDECAP</t>
        </is>
      </c>
      <c r="D692" s="78" t="inlineStr">
        <is>
          <t>UN</t>
        </is>
      </c>
      <c r="E692" s="21" t="n">
        <v>1.9665</v>
      </c>
      <c r="F692" s="22">
        <f>ROUND(M692*FATOR, 2)</f>
        <v/>
      </c>
      <c r="G692" s="22">
        <f>ROUND(E692*F692, 2)</f>
        <v/>
      </c>
      <c r="L692" t="n">
        <v>1.9665</v>
      </c>
      <c r="M692" t="n">
        <v>0.2</v>
      </c>
      <c r="N692">
        <f>(M692-F692)</f>
        <v/>
      </c>
    </row>
    <row r="693" ht="15" customHeight="1">
      <c r="A693" s="2" t="n"/>
      <c r="B693" s="2" t="n"/>
      <c r="C693" s="2" t="n"/>
      <c r="D693" s="2" t="n"/>
      <c r="E693" s="74" t="inlineStr">
        <is>
          <t>TOTAL Material:</t>
        </is>
      </c>
      <c r="F693" s="91" t="n"/>
      <c r="G693" s="23">
        <f>SUM(G690:G692)</f>
        <v/>
      </c>
    </row>
    <row r="694" ht="15" customHeight="1">
      <c r="A694" s="73" t="inlineStr">
        <is>
          <t>Mão de Obra</t>
        </is>
      </c>
      <c r="B694" s="91" t="n"/>
      <c r="C694" s="64" t="inlineStr">
        <is>
          <t>FONTE</t>
        </is>
      </c>
      <c r="D694" s="64" t="inlineStr">
        <is>
          <t>UNID</t>
        </is>
      </c>
      <c r="E694" s="64" t="inlineStr">
        <is>
          <t>COEFICIENTE</t>
        </is>
      </c>
      <c r="F694" s="64" t="inlineStr">
        <is>
          <t>PREÇO UNITÁRIO</t>
        </is>
      </c>
      <c r="G694" s="64" t="inlineStr">
        <is>
          <t>TOTAL</t>
        </is>
      </c>
    </row>
    <row r="695" ht="15" customHeight="1">
      <c r="A695" s="78" t="inlineStr">
        <is>
          <t>55.10.35</t>
        </is>
      </c>
      <c r="B695" s="77" t="inlineStr">
        <is>
          <t>ARMADOR</t>
        </is>
      </c>
      <c r="C695" s="78" t="inlineStr">
        <is>
          <t>SUDECAP</t>
        </is>
      </c>
      <c r="D695" s="78" t="inlineStr">
        <is>
          <t>H</t>
        </is>
      </c>
      <c r="E695" s="21">
        <f>L695*FATOR</f>
        <v/>
      </c>
      <c r="F695" s="22" t="n">
        <v>21.08</v>
      </c>
      <c r="G695" s="22">
        <f>ROUND(E695*F695, 2)</f>
        <v/>
      </c>
      <c r="L695" t="n">
        <v>0.2526</v>
      </c>
      <c r="M695" t="n">
        <v>21.08</v>
      </c>
      <c r="N695">
        <f>(M695-F695)</f>
        <v/>
      </c>
    </row>
    <row r="696" ht="15" customHeight="1">
      <c r="A696" s="78" t="inlineStr">
        <is>
          <t>55.10.88</t>
        </is>
      </c>
      <c r="B696" s="77" t="inlineStr">
        <is>
          <t>SERVENTE</t>
        </is>
      </c>
      <c r="C696" s="78" t="inlineStr">
        <is>
          <t>SUDECAP</t>
        </is>
      </c>
      <c r="D696" s="78" t="inlineStr">
        <is>
          <t>H</t>
        </is>
      </c>
      <c r="E696" s="21">
        <f>L696*FATOR</f>
        <v/>
      </c>
      <c r="F696" s="22" t="n">
        <v>14.9</v>
      </c>
      <c r="G696" s="22">
        <f>ROUND(E696*F696, 2)</f>
        <v/>
      </c>
      <c r="L696" t="n">
        <v>0.073</v>
      </c>
      <c r="M696" t="n">
        <v>14.9</v>
      </c>
      <c r="N696">
        <f>(M696-F696)</f>
        <v/>
      </c>
    </row>
    <row r="697" ht="15" customHeight="1">
      <c r="A697" s="2" t="n"/>
      <c r="B697" s="2" t="n"/>
      <c r="C697" s="2" t="n"/>
      <c r="D697" s="2" t="n"/>
      <c r="E697" s="74" t="inlineStr">
        <is>
          <t>TOTAL Mão de Obra:</t>
        </is>
      </c>
      <c r="F697" s="91" t="n"/>
      <c r="G697" s="23">
        <f>SUM(G695:G696)</f>
        <v/>
      </c>
    </row>
    <row r="698" ht="15" customHeight="1">
      <c r="A698" s="2" t="n"/>
      <c r="B698" s="2" t="n"/>
      <c r="C698" s="2" t="n"/>
      <c r="D698" s="2" t="n"/>
      <c r="E698" s="75" t="inlineStr">
        <is>
          <t>VALOR:</t>
        </is>
      </c>
      <c r="F698" s="91" t="n"/>
      <c r="G698" s="5">
        <f>SUM(G693,G697)</f>
        <v/>
      </c>
    </row>
    <row r="699" ht="15" customHeight="1">
      <c r="A699" s="2" t="n"/>
      <c r="B699" s="2" t="n"/>
      <c r="C699" s="2" t="n"/>
      <c r="D699" s="2" t="n"/>
      <c r="E699" s="75" t="inlineStr">
        <is>
          <t>VALOR BDI (29.27%):</t>
        </is>
      </c>
      <c r="F699" s="91" t="n"/>
      <c r="G699" s="5">
        <f>ROUNDDOWN(G698*BDI,2)</f>
        <v/>
      </c>
    </row>
    <row r="700" ht="15" customHeight="1">
      <c r="A700" s="2" t="n"/>
      <c r="B700" s="2" t="n"/>
      <c r="C700" s="2" t="n"/>
      <c r="D700" s="2" t="n"/>
      <c r="E700" s="75" t="inlineStr">
        <is>
          <t>VALOR COM BDI:</t>
        </is>
      </c>
      <c r="F700" s="91" t="n"/>
      <c r="G700" s="5">
        <f>G699 + G698</f>
        <v/>
      </c>
    </row>
    <row r="701" ht="9.949999999999999" customHeight="1">
      <c r="A701" s="2" t="n"/>
      <c r="B701" s="2" t="n"/>
      <c r="C701" s="71" t="n"/>
      <c r="E701" s="2" t="n"/>
      <c r="F701" s="2" t="n"/>
      <c r="G701" s="2" t="n"/>
    </row>
    <row r="702" ht="20.1" customHeight="1">
      <c r="A702" s="72" t="inlineStr">
        <is>
          <t>4.4.3. 04.15.41 AÇO CA-50 D = 6,3 MM, CORTE, DOBRA E COLOCAÇAO EM FUNDAÇÃO REF 96544 (KG)</t>
        </is>
      </c>
      <c r="B702" s="90" t="n"/>
      <c r="C702" s="90" t="n"/>
      <c r="D702" s="90" t="n"/>
      <c r="E702" s="90" t="n"/>
      <c r="F702" s="90" t="n"/>
      <c r="G702" s="91" t="n"/>
    </row>
    <row r="703" ht="15" customHeight="1">
      <c r="A703" s="73" t="inlineStr">
        <is>
          <t>Material</t>
        </is>
      </c>
      <c r="B703" s="91" t="n"/>
      <c r="C703" s="64" t="inlineStr">
        <is>
          <t>FONTE</t>
        </is>
      </c>
      <c r="D703" s="64" t="inlineStr">
        <is>
          <t>UNID</t>
        </is>
      </c>
      <c r="E703" s="64" t="inlineStr">
        <is>
          <t>COEFICIENTE</t>
        </is>
      </c>
      <c r="F703" s="64" t="inlineStr">
        <is>
          <t>PREÇO UNITÁRIO</t>
        </is>
      </c>
      <c r="G703" s="64" t="inlineStr">
        <is>
          <t>TOTAL</t>
        </is>
      </c>
    </row>
    <row r="704" ht="15" customHeight="1">
      <c r="A704" s="78" t="inlineStr">
        <is>
          <t>60.05.27</t>
        </is>
      </c>
      <c r="B704" s="77" t="inlineStr">
        <is>
          <t>ACO CA-50, 6,3 MM, VERGALHAO REF 32</t>
        </is>
      </c>
      <c r="C704" s="78" t="inlineStr">
        <is>
          <t>SUDECAP</t>
        </is>
      </c>
      <c r="D704" s="78" t="inlineStr">
        <is>
          <t>KG</t>
        </is>
      </c>
      <c r="E704" s="21" t="n">
        <v>1.07</v>
      </c>
      <c r="F704" s="22">
        <f>ROUND(M704*FATOR, 2)</f>
        <v/>
      </c>
      <c r="G704" s="22">
        <f>ROUND(E704*F704, 2)</f>
        <v/>
      </c>
      <c r="L704" t="n">
        <v>1.07</v>
      </c>
      <c r="M704" t="n">
        <v>7.17</v>
      </c>
      <c r="N704">
        <f>(M704-F704)</f>
        <v/>
      </c>
    </row>
    <row r="705" ht="15" customHeight="1">
      <c r="A705" s="78" t="inlineStr">
        <is>
          <t>60.35.44</t>
        </is>
      </c>
      <c r="B705" s="77" t="inlineStr">
        <is>
          <t>ARAME RECOZIDO (PG-7) 18 BWG, 1,24 MM (0,009 KG/M)</t>
        </is>
      </c>
      <c r="C705" s="78" t="inlineStr">
        <is>
          <t>SUDECAP</t>
        </is>
      </c>
      <c r="D705" s="78" t="inlineStr">
        <is>
          <t>KG</t>
        </is>
      </c>
      <c r="E705" s="21" t="n">
        <v>0.025</v>
      </c>
      <c r="F705" s="22">
        <f>ROUND(M705*FATOR, 2)</f>
        <v/>
      </c>
      <c r="G705" s="22">
        <f>ROUND(E705*F705, 2)</f>
        <v/>
      </c>
      <c r="L705" t="n">
        <v>0.025</v>
      </c>
      <c r="M705" t="n">
        <v>16.96</v>
      </c>
      <c r="N705">
        <f>(M705-F705)</f>
        <v/>
      </c>
    </row>
    <row r="706" ht="29.1" customHeight="1">
      <c r="A706" s="78" t="inlineStr">
        <is>
          <t>60.05.91</t>
        </is>
      </c>
      <c r="B706" s="77" t="inlineStr">
        <is>
          <t>ESPAÇADOR / DISTANCIADOR CIRCULAR COM ENTRADA LATERAL, EM PLASTICO, PARA VERGALHAO *4,2 A 12,5* MM, COBRIMENTO 20 MM REF 39017</t>
        </is>
      </c>
      <c r="C706" s="78" t="inlineStr">
        <is>
          <t>SUDECAP</t>
        </is>
      </c>
      <c r="D706" s="78" t="inlineStr">
        <is>
          <t>UN</t>
        </is>
      </c>
      <c r="E706" s="21" t="n">
        <v>1.19</v>
      </c>
      <c r="F706" s="22">
        <f>ROUND(M706*FATOR, 2)</f>
        <v/>
      </c>
      <c r="G706" s="22">
        <f>ROUND(E706*F706, 2)</f>
        <v/>
      </c>
      <c r="L706" t="n">
        <v>1.19</v>
      </c>
      <c r="M706" t="n">
        <v>0.2</v>
      </c>
      <c r="N706">
        <f>(M706-F706)</f>
        <v/>
      </c>
    </row>
    <row r="707" ht="15" customHeight="1">
      <c r="A707" s="2" t="n"/>
      <c r="B707" s="2" t="n"/>
      <c r="C707" s="2" t="n"/>
      <c r="D707" s="2" t="n"/>
      <c r="E707" s="74" t="inlineStr">
        <is>
          <t>TOTAL Material:</t>
        </is>
      </c>
      <c r="F707" s="91" t="n"/>
      <c r="G707" s="23">
        <f>SUM(G704:G706)</f>
        <v/>
      </c>
    </row>
    <row r="708" ht="15" customHeight="1">
      <c r="A708" s="73" t="inlineStr">
        <is>
          <t>Mão de Obra</t>
        </is>
      </c>
      <c r="B708" s="91" t="n"/>
      <c r="C708" s="64" t="inlineStr">
        <is>
          <t>FONTE</t>
        </is>
      </c>
      <c r="D708" s="64" t="inlineStr">
        <is>
          <t>UNID</t>
        </is>
      </c>
      <c r="E708" s="64" t="inlineStr">
        <is>
          <t>COEFICIENTE</t>
        </is>
      </c>
      <c r="F708" s="64" t="inlineStr">
        <is>
          <t>PREÇO UNITÁRIO</t>
        </is>
      </c>
      <c r="G708" s="64" t="inlineStr">
        <is>
          <t>TOTAL</t>
        </is>
      </c>
    </row>
    <row r="709" ht="15" customHeight="1">
      <c r="A709" s="78" t="inlineStr">
        <is>
          <t>55.10.35</t>
        </is>
      </c>
      <c r="B709" s="77" t="inlineStr">
        <is>
          <t>ARMADOR</t>
        </is>
      </c>
      <c r="C709" s="78" t="inlineStr">
        <is>
          <t>SUDECAP</t>
        </is>
      </c>
      <c r="D709" s="78" t="inlineStr">
        <is>
          <t>H</t>
        </is>
      </c>
      <c r="E709" s="21">
        <f>L709*FATOR</f>
        <v/>
      </c>
      <c r="F709" s="22" t="n">
        <v>21.08</v>
      </c>
      <c r="G709" s="22">
        <f>ROUND(E709*F709, 2)</f>
        <v/>
      </c>
      <c r="L709" t="n">
        <v>0.182</v>
      </c>
      <c r="M709" t="n">
        <v>21.08</v>
      </c>
      <c r="N709">
        <f>(M709-F709)</f>
        <v/>
      </c>
    </row>
    <row r="710" ht="15" customHeight="1">
      <c r="A710" s="78" t="inlineStr">
        <is>
          <t>55.10.88</t>
        </is>
      </c>
      <c r="B710" s="77" t="inlineStr">
        <is>
          <t>SERVENTE</t>
        </is>
      </c>
      <c r="C710" s="78" t="inlineStr">
        <is>
          <t>SUDECAP</t>
        </is>
      </c>
      <c r="D710" s="78" t="inlineStr">
        <is>
          <t>H</t>
        </is>
      </c>
      <c r="E710" s="21">
        <f>L710*FATOR</f>
        <v/>
      </c>
      <c r="F710" s="22" t="n">
        <v>14.9</v>
      </c>
      <c r="G710" s="22">
        <f>ROUND(E710*F710, 2)</f>
        <v/>
      </c>
      <c r="L710" t="n">
        <v>0.0541</v>
      </c>
      <c r="M710" t="n">
        <v>14.9</v>
      </c>
      <c r="N710">
        <f>(M710-F710)</f>
        <v/>
      </c>
    </row>
    <row r="711" ht="15" customHeight="1">
      <c r="A711" s="2" t="n"/>
      <c r="B711" s="2" t="n"/>
      <c r="C711" s="2" t="n"/>
      <c r="D711" s="2" t="n"/>
      <c r="E711" s="74" t="inlineStr">
        <is>
          <t>TOTAL Mão de Obra:</t>
        </is>
      </c>
      <c r="F711" s="91" t="n"/>
      <c r="G711" s="23">
        <f>SUM(G709:G710)</f>
        <v/>
      </c>
    </row>
    <row r="712" ht="15" customHeight="1">
      <c r="A712" s="2" t="n"/>
      <c r="B712" s="2" t="n"/>
      <c r="C712" s="2" t="n"/>
      <c r="D712" s="2" t="n"/>
      <c r="E712" s="75" t="inlineStr">
        <is>
          <t>VALOR:</t>
        </is>
      </c>
      <c r="F712" s="91" t="n"/>
      <c r="G712" s="5">
        <f>SUM(G707,G711)</f>
        <v/>
      </c>
    </row>
    <row r="713" ht="15" customHeight="1">
      <c r="A713" s="2" t="n"/>
      <c r="B713" s="2" t="n"/>
      <c r="C713" s="2" t="n"/>
      <c r="D713" s="2" t="n"/>
      <c r="E713" s="75" t="inlineStr">
        <is>
          <t>VALOR BDI (29.27%):</t>
        </is>
      </c>
      <c r="F713" s="91" t="n"/>
      <c r="G713" s="5">
        <f>ROUNDDOWN(G712*BDI,2)</f>
        <v/>
      </c>
    </row>
    <row r="714" ht="15" customHeight="1">
      <c r="A714" s="2" t="n"/>
      <c r="B714" s="2" t="n"/>
      <c r="C714" s="2" t="n"/>
      <c r="D714" s="2" t="n"/>
      <c r="E714" s="75" t="inlineStr">
        <is>
          <t>VALOR COM BDI:</t>
        </is>
      </c>
      <c r="F714" s="91" t="n"/>
      <c r="G714" s="5">
        <f>G713 + G712</f>
        <v/>
      </c>
    </row>
    <row r="715" ht="9.949999999999999" customHeight="1">
      <c r="A715" s="2" t="n"/>
      <c r="B715" s="2" t="n"/>
      <c r="C715" s="71" t="n"/>
      <c r="E715" s="2" t="n"/>
      <c r="F715" s="2" t="n"/>
      <c r="G715" s="2" t="n"/>
    </row>
    <row r="716" ht="20.1" customHeight="1">
      <c r="A716" s="72" t="inlineStr">
        <is>
          <t>4.4.4. 04.15.42 AÇO CA-50 D = 8 MM, CORTE, DOBRA E COLOCAÇAO EM FUNDAÇÃO REF 96545 (KG)</t>
        </is>
      </c>
      <c r="B716" s="90" t="n"/>
      <c r="C716" s="90" t="n"/>
      <c r="D716" s="90" t="n"/>
      <c r="E716" s="90" t="n"/>
      <c r="F716" s="90" t="n"/>
      <c r="G716" s="91" t="n"/>
    </row>
    <row r="717" ht="15" customHeight="1">
      <c r="A717" s="73" t="inlineStr">
        <is>
          <t>Material</t>
        </is>
      </c>
      <c r="B717" s="91" t="n"/>
      <c r="C717" s="64" t="inlineStr">
        <is>
          <t>FONTE</t>
        </is>
      </c>
      <c r="D717" s="64" t="inlineStr">
        <is>
          <t>UNID</t>
        </is>
      </c>
      <c r="E717" s="64" t="inlineStr">
        <is>
          <t>COEFICIENTE</t>
        </is>
      </c>
      <c r="F717" s="64" t="inlineStr">
        <is>
          <t>PREÇO UNITÁRIO</t>
        </is>
      </c>
      <c r="G717" s="64" t="inlineStr">
        <is>
          <t>TOTAL</t>
        </is>
      </c>
    </row>
    <row r="718" ht="15" customHeight="1">
      <c r="A718" s="78" t="inlineStr">
        <is>
          <t>60.05.28</t>
        </is>
      </c>
      <c r="B718" s="77" t="inlineStr">
        <is>
          <t>ACO CA-50, 8,0 MM, VERGALHAO REF 33</t>
        </is>
      </c>
      <c r="C718" s="78" t="inlineStr">
        <is>
          <t>SUDECAP</t>
        </is>
      </c>
      <c r="D718" s="78" t="inlineStr">
        <is>
          <t>KG</t>
        </is>
      </c>
      <c r="E718" s="21" t="n">
        <v>1.11</v>
      </c>
      <c r="F718" s="22">
        <f>ROUND(M718*FATOR, 2)</f>
        <v/>
      </c>
      <c r="G718" s="22">
        <f>ROUND(E718*F718, 2)</f>
        <v/>
      </c>
      <c r="L718" t="n">
        <v>1.11</v>
      </c>
      <c r="M718" t="n">
        <v>7.01</v>
      </c>
      <c r="N718">
        <f>(M718-F718)</f>
        <v/>
      </c>
    </row>
    <row r="719" ht="15" customHeight="1">
      <c r="A719" s="78" t="inlineStr">
        <is>
          <t>60.35.44</t>
        </is>
      </c>
      <c r="B719" s="77" t="inlineStr">
        <is>
          <t>ARAME RECOZIDO (PG-7) 18 BWG, 1,24 MM (0,009 KG/M)</t>
        </is>
      </c>
      <c r="C719" s="78" t="inlineStr">
        <is>
          <t>SUDECAP</t>
        </is>
      </c>
      <c r="D719" s="78" t="inlineStr">
        <is>
          <t>KG</t>
        </is>
      </c>
      <c r="E719" s="21" t="n">
        <v>0.025</v>
      </c>
      <c r="F719" s="22">
        <f>ROUND(M719*FATOR, 2)</f>
        <v/>
      </c>
      <c r="G719" s="22">
        <f>ROUND(E719*F719, 2)</f>
        <v/>
      </c>
      <c r="L719" t="n">
        <v>0.025</v>
      </c>
      <c r="M719" t="n">
        <v>16.96</v>
      </c>
      <c r="N719">
        <f>(M719-F719)</f>
        <v/>
      </c>
    </row>
    <row r="720" ht="29.1" customHeight="1">
      <c r="A720" s="78" t="inlineStr">
        <is>
          <t>60.05.91</t>
        </is>
      </c>
      <c r="B720" s="77" t="inlineStr">
        <is>
          <t>ESPAÇADOR / DISTANCIADOR CIRCULAR COM ENTRADA LATERAL, EM PLASTICO, PARA VERGALHAO *4,2 A 12,5* MM, COBRIMENTO 20 MM REF 39017</t>
        </is>
      </c>
      <c r="C720" s="78" t="inlineStr">
        <is>
          <t>SUDECAP</t>
        </is>
      </c>
      <c r="D720" s="78" t="inlineStr">
        <is>
          <t>UN</t>
        </is>
      </c>
      <c r="E720" s="21" t="n">
        <v>0.724</v>
      </c>
      <c r="F720" s="22">
        <f>ROUND(M720*FATOR, 2)</f>
        <v/>
      </c>
      <c r="G720" s="22">
        <f>ROUND(E720*F720, 2)</f>
        <v/>
      </c>
      <c r="L720" t="n">
        <v>0.724</v>
      </c>
      <c r="M720" t="n">
        <v>0.2</v>
      </c>
      <c r="N720">
        <f>(M720-F720)</f>
        <v/>
      </c>
    </row>
    <row r="721" ht="15" customHeight="1">
      <c r="A721" s="2" t="n"/>
      <c r="B721" s="2" t="n"/>
      <c r="C721" s="2" t="n"/>
      <c r="D721" s="2" t="n"/>
      <c r="E721" s="74" t="inlineStr">
        <is>
          <t>TOTAL Material:</t>
        </is>
      </c>
      <c r="F721" s="91" t="n"/>
      <c r="G721" s="23">
        <f>SUM(G718:G720)</f>
        <v/>
      </c>
    </row>
    <row r="722" ht="15" customHeight="1">
      <c r="A722" s="73" t="inlineStr">
        <is>
          <t>Mão de Obra</t>
        </is>
      </c>
      <c r="B722" s="91" t="n"/>
      <c r="C722" s="64" t="inlineStr">
        <is>
          <t>FONTE</t>
        </is>
      </c>
      <c r="D722" s="64" t="inlineStr">
        <is>
          <t>UNID</t>
        </is>
      </c>
      <c r="E722" s="64" t="inlineStr">
        <is>
          <t>COEFICIENTE</t>
        </is>
      </c>
      <c r="F722" s="64" t="inlineStr">
        <is>
          <t>PREÇO UNITÁRIO</t>
        </is>
      </c>
      <c r="G722" s="64" t="inlineStr">
        <is>
          <t>TOTAL</t>
        </is>
      </c>
    </row>
    <row r="723" ht="15" customHeight="1">
      <c r="A723" s="78" t="inlineStr">
        <is>
          <t>55.10.35</t>
        </is>
      </c>
      <c r="B723" s="77" t="inlineStr">
        <is>
          <t>ARMADOR</t>
        </is>
      </c>
      <c r="C723" s="78" t="inlineStr">
        <is>
          <t>SUDECAP</t>
        </is>
      </c>
      <c r="D723" s="78" t="inlineStr">
        <is>
          <t>H</t>
        </is>
      </c>
      <c r="E723" s="21">
        <f>L723*FATOR</f>
        <v/>
      </c>
      <c r="F723" s="22" t="n">
        <v>21.08</v>
      </c>
      <c r="G723" s="22">
        <f>ROUND(E723*F723, 2)</f>
        <v/>
      </c>
      <c r="L723" t="n">
        <v>0.1317</v>
      </c>
      <c r="M723" t="n">
        <v>21.08</v>
      </c>
      <c r="N723">
        <f>(M723-F723)</f>
        <v/>
      </c>
    </row>
    <row r="724" ht="15" customHeight="1">
      <c r="A724" s="78" t="inlineStr">
        <is>
          <t>55.10.88</t>
        </is>
      </c>
      <c r="B724" s="77" t="inlineStr">
        <is>
          <t>SERVENTE</t>
        </is>
      </c>
      <c r="C724" s="78" t="inlineStr">
        <is>
          <t>SUDECAP</t>
        </is>
      </c>
      <c r="D724" s="78" t="inlineStr">
        <is>
          <t>H</t>
        </is>
      </c>
      <c r="E724" s="21">
        <f>L724*FATOR</f>
        <v/>
      </c>
      <c r="F724" s="22" t="n">
        <v>14.9</v>
      </c>
      <c r="G724" s="22">
        <f>ROUND(E724*F724, 2)</f>
        <v/>
      </c>
      <c r="L724" t="n">
        <v>0.0401</v>
      </c>
      <c r="M724" t="n">
        <v>14.9</v>
      </c>
      <c r="N724">
        <f>(M724-F724)</f>
        <v/>
      </c>
    </row>
    <row r="725" ht="15" customHeight="1">
      <c r="A725" s="2" t="n"/>
      <c r="B725" s="2" t="n"/>
      <c r="C725" s="2" t="n"/>
      <c r="D725" s="2" t="n"/>
      <c r="E725" s="74" t="inlineStr">
        <is>
          <t>TOTAL Mão de Obra:</t>
        </is>
      </c>
      <c r="F725" s="91" t="n"/>
      <c r="G725" s="23">
        <f>SUM(G723:G724)</f>
        <v/>
      </c>
    </row>
    <row r="726" ht="15" customHeight="1">
      <c r="A726" s="2" t="n"/>
      <c r="B726" s="2" t="n"/>
      <c r="C726" s="2" t="n"/>
      <c r="D726" s="2" t="n"/>
      <c r="E726" s="75" t="inlineStr">
        <is>
          <t>VALOR:</t>
        </is>
      </c>
      <c r="F726" s="91" t="n"/>
      <c r="G726" s="5">
        <f>SUM(G721,G725)</f>
        <v/>
      </c>
    </row>
    <row r="727" ht="15" customHeight="1">
      <c r="A727" s="2" t="n"/>
      <c r="B727" s="2" t="n"/>
      <c r="C727" s="2" t="n"/>
      <c r="D727" s="2" t="n"/>
      <c r="E727" s="75" t="inlineStr">
        <is>
          <t>VALOR BDI (29.27%):</t>
        </is>
      </c>
      <c r="F727" s="91" t="n"/>
      <c r="G727" s="5">
        <f>ROUNDDOWN(G726*BDI,2)</f>
        <v/>
      </c>
    </row>
    <row r="728" ht="15" customHeight="1">
      <c r="A728" s="2" t="n"/>
      <c r="B728" s="2" t="n"/>
      <c r="C728" s="2" t="n"/>
      <c r="D728" s="2" t="n"/>
      <c r="E728" s="75" t="inlineStr">
        <is>
          <t>VALOR COM BDI:</t>
        </is>
      </c>
      <c r="F728" s="91" t="n"/>
      <c r="G728" s="5">
        <f>G727 + G726</f>
        <v/>
      </c>
    </row>
    <row r="729" ht="9.949999999999999" customHeight="1">
      <c r="A729" s="2" t="n"/>
      <c r="B729" s="2" t="n"/>
      <c r="C729" s="71" t="n"/>
      <c r="E729" s="2" t="n"/>
      <c r="F729" s="2" t="n"/>
      <c r="G729" s="2" t="n"/>
    </row>
    <row r="730" ht="20.1" customHeight="1">
      <c r="A730" s="72" t="inlineStr">
        <is>
          <t>4.4.5. 04.15.43 AÇO CA-50 D = 10 MM, CORTE, DOBRA E COLOCAÇAO EM FUNDAÇÃO REF 96546 (KG)</t>
        </is>
      </c>
      <c r="B730" s="90" t="n"/>
      <c r="C730" s="90" t="n"/>
      <c r="D730" s="90" t="n"/>
      <c r="E730" s="90" t="n"/>
      <c r="F730" s="90" t="n"/>
      <c r="G730" s="91" t="n"/>
    </row>
    <row r="731" ht="15" customHeight="1">
      <c r="A731" s="73" t="inlineStr">
        <is>
          <t>Material</t>
        </is>
      </c>
      <c r="B731" s="91" t="n"/>
      <c r="C731" s="64" t="inlineStr">
        <is>
          <t>FONTE</t>
        </is>
      </c>
      <c r="D731" s="64" t="inlineStr">
        <is>
          <t>UNID</t>
        </is>
      </c>
      <c r="E731" s="64" t="inlineStr">
        <is>
          <t>COEFICIENTE</t>
        </is>
      </c>
      <c r="F731" s="64" t="inlineStr">
        <is>
          <t>PREÇO UNITÁRIO</t>
        </is>
      </c>
      <c r="G731" s="64" t="inlineStr">
        <is>
          <t>TOTAL</t>
        </is>
      </c>
    </row>
    <row r="732" ht="15" customHeight="1">
      <c r="A732" s="78" t="inlineStr">
        <is>
          <t>60.05.29</t>
        </is>
      </c>
      <c r="B732" s="77" t="inlineStr">
        <is>
          <t>ACO CA-50, 10,0 MM, VERGALHAO REF 34</t>
        </is>
      </c>
      <c r="C732" s="78" t="inlineStr">
        <is>
          <t>SUDECAP</t>
        </is>
      </c>
      <c r="D732" s="78" t="inlineStr">
        <is>
          <t>KG</t>
        </is>
      </c>
      <c r="E732" s="21" t="n">
        <v>1.11</v>
      </c>
      <c r="F732" s="22">
        <f>ROUND(M732*FATOR, 2)</f>
        <v/>
      </c>
      <c r="G732" s="22">
        <f>ROUND(E732*F732, 2)</f>
        <v/>
      </c>
      <c r="L732" t="n">
        <v>1.11</v>
      </c>
      <c r="M732" t="n">
        <v>6.74</v>
      </c>
      <c r="N732">
        <f>(M732-F732)</f>
        <v/>
      </c>
    </row>
    <row r="733" ht="15" customHeight="1">
      <c r="A733" s="78" t="inlineStr">
        <is>
          <t>60.35.44</t>
        </is>
      </c>
      <c r="B733" s="77" t="inlineStr">
        <is>
          <t>ARAME RECOZIDO (PG-7) 18 BWG, 1,24 MM (0,009 KG/M)</t>
        </is>
      </c>
      <c r="C733" s="78" t="inlineStr">
        <is>
          <t>SUDECAP</t>
        </is>
      </c>
      <c r="D733" s="78" t="inlineStr">
        <is>
          <t>KG</t>
        </is>
      </c>
      <c r="E733" s="21" t="n">
        <v>0.025</v>
      </c>
      <c r="F733" s="22">
        <f>ROUND(M733*FATOR, 2)</f>
        <v/>
      </c>
      <c r="G733" s="22">
        <f>ROUND(E733*F733, 2)</f>
        <v/>
      </c>
      <c r="L733" t="n">
        <v>0.025</v>
      </c>
      <c r="M733" t="n">
        <v>16.96</v>
      </c>
      <c r="N733">
        <f>(M733-F733)</f>
        <v/>
      </c>
    </row>
    <row r="734" ht="29.1" customHeight="1">
      <c r="A734" s="78" t="inlineStr">
        <is>
          <t>60.05.91</t>
        </is>
      </c>
      <c r="B734" s="77" t="inlineStr">
        <is>
          <t>ESPAÇADOR / DISTANCIADOR CIRCULAR COM ENTRADA LATERAL, EM PLASTICO, PARA VERGALHAO *4,2 A 12,5* MM, COBRIMENTO 20 MM REF 39017</t>
        </is>
      </c>
      <c r="C734" s="78" t="inlineStr">
        <is>
          <t>SUDECAP</t>
        </is>
      </c>
      <c r="D734" s="78" t="inlineStr">
        <is>
          <t>UN</t>
        </is>
      </c>
      <c r="E734" s="21" t="n">
        <v>0.4655</v>
      </c>
      <c r="F734" s="22">
        <f>ROUND(M734*FATOR, 2)</f>
        <v/>
      </c>
      <c r="G734" s="22">
        <f>ROUND(E734*F734, 2)</f>
        <v/>
      </c>
      <c r="L734" t="n">
        <v>0.4655</v>
      </c>
      <c r="M734" t="n">
        <v>0.2</v>
      </c>
      <c r="N734">
        <f>(M734-F734)</f>
        <v/>
      </c>
    </row>
    <row r="735" ht="15" customHeight="1">
      <c r="A735" s="2" t="n"/>
      <c r="B735" s="2" t="n"/>
      <c r="C735" s="2" t="n"/>
      <c r="D735" s="2" t="n"/>
      <c r="E735" s="74" t="inlineStr">
        <is>
          <t>TOTAL Material:</t>
        </is>
      </c>
      <c r="F735" s="91" t="n"/>
      <c r="G735" s="23">
        <f>SUM(G732:G734)</f>
        <v/>
      </c>
    </row>
    <row r="736" ht="15" customHeight="1">
      <c r="A736" s="73" t="inlineStr">
        <is>
          <t>Mão de Obra</t>
        </is>
      </c>
      <c r="B736" s="91" t="n"/>
      <c r="C736" s="64" t="inlineStr">
        <is>
          <t>FONTE</t>
        </is>
      </c>
      <c r="D736" s="64" t="inlineStr">
        <is>
          <t>UNID</t>
        </is>
      </c>
      <c r="E736" s="64" t="inlineStr">
        <is>
          <t>COEFICIENTE</t>
        </is>
      </c>
      <c r="F736" s="64" t="inlineStr">
        <is>
          <t>PREÇO UNITÁRIO</t>
        </is>
      </c>
      <c r="G736" s="64" t="inlineStr">
        <is>
          <t>TOTAL</t>
        </is>
      </c>
    </row>
    <row r="737" ht="15" customHeight="1">
      <c r="A737" s="78" t="inlineStr">
        <is>
          <t>55.10.35</t>
        </is>
      </c>
      <c r="B737" s="77" t="inlineStr">
        <is>
          <t>ARMADOR</t>
        </is>
      </c>
      <c r="C737" s="78" t="inlineStr">
        <is>
          <t>SUDECAP</t>
        </is>
      </c>
      <c r="D737" s="78" t="inlineStr">
        <is>
          <t>H</t>
        </is>
      </c>
      <c r="E737" s="21">
        <f>L737*FATOR</f>
        <v/>
      </c>
      <c r="F737" s="22" t="n">
        <v>21.08</v>
      </c>
      <c r="G737" s="22">
        <f>ROUND(E737*F737, 2)</f>
        <v/>
      </c>
      <c r="L737" t="n">
        <v>0.0978</v>
      </c>
      <c r="M737" t="n">
        <v>21.08</v>
      </c>
      <c r="N737">
        <f>(M737-F737)</f>
        <v/>
      </c>
    </row>
    <row r="738" ht="15" customHeight="1">
      <c r="A738" s="78" t="inlineStr">
        <is>
          <t>55.10.88</t>
        </is>
      </c>
      <c r="B738" s="77" t="inlineStr">
        <is>
          <t>SERVENTE</t>
        </is>
      </c>
      <c r="C738" s="78" t="inlineStr">
        <is>
          <t>SUDECAP</t>
        </is>
      </c>
      <c r="D738" s="78" t="inlineStr">
        <is>
          <t>H</t>
        </is>
      </c>
      <c r="E738" s="21">
        <f>L738*FATOR</f>
        <v/>
      </c>
      <c r="F738" s="22" t="n">
        <v>14.9</v>
      </c>
      <c r="G738" s="22">
        <f>ROUND(E738*F738, 2)</f>
        <v/>
      </c>
      <c r="L738" t="n">
        <v>0.0304</v>
      </c>
      <c r="M738" t="n">
        <v>14.9</v>
      </c>
      <c r="N738">
        <f>(M738-F738)</f>
        <v/>
      </c>
    </row>
    <row r="739" ht="15" customHeight="1">
      <c r="A739" s="2" t="n"/>
      <c r="B739" s="2" t="n"/>
      <c r="C739" s="2" t="n"/>
      <c r="D739" s="2" t="n"/>
      <c r="E739" s="74" t="inlineStr">
        <is>
          <t>TOTAL Mão de Obra:</t>
        </is>
      </c>
      <c r="F739" s="91" t="n"/>
      <c r="G739" s="23">
        <f>SUM(G737:G738)</f>
        <v/>
      </c>
    </row>
    <row r="740" ht="15" customHeight="1">
      <c r="A740" s="2" t="n"/>
      <c r="B740" s="2" t="n"/>
      <c r="C740" s="2" t="n"/>
      <c r="D740" s="2" t="n"/>
      <c r="E740" s="75" t="inlineStr">
        <is>
          <t>VALOR:</t>
        </is>
      </c>
      <c r="F740" s="91" t="n"/>
      <c r="G740" s="5">
        <f>SUM(G735,G739)</f>
        <v/>
      </c>
    </row>
    <row r="741" ht="15" customHeight="1">
      <c r="A741" s="2" t="n"/>
      <c r="B741" s="2" t="n"/>
      <c r="C741" s="2" t="n"/>
      <c r="D741" s="2" t="n"/>
      <c r="E741" s="75" t="inlineStr">
        <is>
          <t>VALOR BDI (29.27%):</t>
        </is>
      </c>
      <c r="F741" s="91" t="n"/>
      <c r="G741" s="5">
        <f>ROUNDDOWN(G740*BDI,2)</f>
        <v/>
      </c>
    </row>
    <row r="742" ht="15" customHeight="1">
      <c r="A742" s="2" t="n"/>
      <c r="B742" s="2" t="n"/>
      <c r="C742" s="2" t="n"/>
      <c r="D742" s="2" t="n"/>
      <c r="E742" s="75" t="inlineStr">
        <is>
          <t>VALOR COM BDI:</t>
        </is>
      </c>
      <c r="F742" s="91" t="n"/>
      <c r="G742" s="5">
        <f>G741 + G740</f>
        <v/>
      </c>
    </row>
    <row r="743" ht="9.949999999999999" customHeight="1">
      <c r="A743" s="2" t="n"/>
      <c r="B743" s="2" t="n"/>
      <c r="C743" s="71" t="n"/>
      <c r="E743" s="2" t="n"/>
      <c r="F743" s="2" t="n"/>
      <c r="G743" s="2" t="n"/>
    </row>
    <row r="744" ht="20.1" customHeight="1">
      <c r="A744" s="72" t="inlineStr">
        <is>
          <t>4.4.6. 04.15.44 AÇO CA-50 D = 12,5 MM, CORTE, DOBRA E COLOCAÇAO EM FUNDAÇÃO REF 96547 (KG)</t>
        </is>
      </c>
      <c r="B744" s="90" t="n"/>
      <c r="C744" s="90" t="n"/>
      <c r="D744" s="90" t="n"/>
      <c r="E744" s="90" t="n"/>
      <c r="F744" s="90" t="n"/>
      <c r="G744" s="91" t="n"/>
    </row>
    <row r="745" ht="15" customHeight="1">
      <c r="A745" s="73" t="inlineStr">
        <is>
          <t>Material</t>
        </is>
      </c>
      <c r="B745" s="91" t="n"/>
      <c r="C745" s="64" t="inlineStr">
        <is>
          <t>FONTE</t>
        </is>
      </c>
      <c r="D745" s="64" t="inlineStr">
        <is>
          <t>UNID</t>
        </is>
      </c>
      <c r="E745" s="64" t="inlineStr">
        <is>
          <t>COEFICIENTE</t>
        </is>
      </c>
      <c r="F745" s="64" t="inlineStr">
        <is>
          <t>PREÇO UNITÁRIO</t>
        </is>
      </c>
      <c r="G745" s="64" t="inlineStr">
        <is>
          <t>TOTAL</t>
        </is>
      </c>
    </row>
    <row r="746" ht="15" customHeight="1">
      <c r="A746" s="78" t="inlineStr">
        <is>
          <t>60.05.30</t>
        </is>
      </c>
      <c r="B746" s="77" t="inlineStr">
        <is>
          <t>ACO CA-50, 12,5 MM, VERGALHAO REF 43055</t>
        </is>
      </c>
      <c r="C746" s="78" t="inlineStr">
        <is>
          <t>SUDECAP</t>
        </is>
      </c>
      <c r="D746" s="78" t="inlineStr">
        <is>
          <t>KG</t>
        </is>
      </c>
      <c r="E746" s="21" t="n">
        <v>1.11</v>
      </c>
      <c r="F746" s="22">
        <f>ROUND(M746*FATOR, 2)</f>
        <v/>
      </c>
      <c r="G746" s="22">
        <f>ROUND(E746*F746, 2)</f>
        <v/>
      </c>
      <c r="L746" t="n">
        <v>1.11</v>
      </c>
      <c r="M746" t="n">
        <v>6.5</v>
      </c>
      <c r="N746">
        <f>(M746-F746)</f>
        <v/>
      </c>
    </row>
    <row r="747" ht="15" customHeight="1">
      <c r="A747" s="78" t="inlineStr">
        <is>
          <t>60.35.44</t>
        </is>
      </c>
      <c r="B747" s="77" t="inlineStr">
        <is>
          <t>ARAME RECOZIDO (PG-7) 18 BWG, 1,24 MM (0,009 KG/M)</t>
        </is>
      </c>
      <c r="C747" s="78" t="inlineStr">
        <is>
          <t>SUDECAP</t>
        </is>
      </c>
      <c r="D747" s="78" t="inlineStr">
        <is>
          <t>KG</t>
        </is>
      </c>
      <c r="E747" s="21" t="n">
        <v>0.025</v>
      </c>
      <c r="F747" s="22">
        <f>ROUND(M747*FATOR, 2)</f>
        <v/>
      </c>
      <c r="G747" s="22">
        <f>ROUND(E747*F747, 2)</f>
        <v/>
      </c>
      <c r="L747" t="n">
        <v>0.025</v>
      </c>
      <c r="M747" t="n">
        <v>16.96</v>
      </c>
      <c r="N747">
        <f>(M747-F747)</f>
        <v/>
      </c>
    </row>
    <row r="748" ht="29.1" customHeight="1">
      <c r="A748" s="78" t="inlineStr">
        <is>
          <t>60.05.91</t>
        </is>
      </c>
      <c r="B748" s="77" t="inlineStr">
        <is>
          <t>ESPAÇADOR / DISTANCIADOR CIRCULAR COM ENTRADA LATERAL, EM PLASTICO, PARA VERGALHAO *4,2 A 12,5* MM, COBRIMENTO 20 MM REF 39017</t>
        </is>
      </c>
      <c r="C748" s="78" t="inlineStr">
        <is>
          <t>SUDECAP</t>
        </is>
      </c>
      <c r="D748" s="78" t="inlineStr">
        <is>
          <t>UN</t>
        </is>
      </c>
      <c r="E748" s="21" t="n">
        <v>0.306</v>
      </c>
      <c r="F748" s="22">
        <f>ROUND(M748*FATOR, 2)</f>
        <v/>
      </c>
      <c r="G748" s="22">
        <f>ROUND(E748*F748, 2)</f>
        <v/>
      </c>
      <c r="L748" t="n">
        <v>0.306</v>
      </c>
      <c r="M748" t="n">
        <v>0.2</v>
      </c>
      <c r="N748">
        <f>(M748-F748)</f>
        <v/>
      </c>
    </row>
    <row r="749" ht="15" customHeight="1">
      <c r="A749" s="2" t="n"/>
      <c r="B749" s="2" t="n"/>
      <c r="C749" s="2" t="n"/>
      <c r="D749" s="2" t="n"/>
      <c r="E749" s="74" t="inlineStr">
        <is>
          <t>TOTAL Material:</t>
        </is>
      </c>
      <c r="F749" s="91" t="n"/>
      <c r="G749" s="23">
        <f>SUM(G746:G748)</f>
        <v/>
      </c>
    </row>
    <row r="750" ht="15" customHeight="1">
      <c r="A750" s="73" t="inlineStr">
        <is>
          <t>Mão de Obra</t>
        </is>
      </c>
      <c r="B750" s="91" t="n"/>
      <c r="C750" s="64" t="inlineStr">
        <is>
          <t>FONTE</t>
        </is>
      </c>
      <c r="D750" s="64" t="inlineStr">
        <is>
          <t>UNID</t>
        </is>
      </c>
      <c r="E750" s="64" t="inlineStr">
        <is>
          <t>COEFICIENTE</t>
        </is>
      </c>
      <c r="F750" s="64" t="inlineStr">
        <is>
          <t>PREÇO UNITÁRIO</t>
        </is>
      </c>
      <c r="G750" s="64" t="inlineStr">
        <is>
          <t>TOTAL</t>
        </is>
      </c>
    </row>
    <row r="751" ht="15" customHeight="1">
      <c r="A751" s="78" t="inlineStr">
        <is>
          <t>55.10.35</t>
        </is>
      </c>
      <c r="B751" s="77" t="inlineStr">
        <is>
          <t>ARMADOR</t>
        </is>
      </c>
      <c r="C751" s="78" t="inlineStr">
        <is>
          <t>SUDECAP</t>
        </is>
      </c>
      <c r="D751" s="78" t="inlineStr">
        <is>
          <t>H</t>
        </is>
      </c>
      <c r="E751" s="21">
        <f>L751*FATOR</f>
        <v/>
      </c>
      <c r="F751" s="22" t="n">
        <v>21.08</v>
      </c>
      <c r="G751" s="22">
        <f>ROUND(E751*F751, 2)</f>
        <v/>
      </c>
      <c r="L751" t="n">
        <v>0.0728</v>
      </c>
      <c r="M751" t="n">
        <v>21.08</v>
      </c>
      <c r="N751">
        <f>(M751-F751)</f>
        <v/>
      </c>
    </row>
    <row r="752" ht="15" customHeight="1">
      <c r="A752" s="78" t="inlineStr">
        <is>
          <t>55.10.88</t>
        </is>
      </c>
      <c r="B752" s="77" t="inlineStr">
        <is>
          <t>SERVENTE</t>
        </is>
      </c>
      <c r="C752" s="78" t="inlineStr">
        <is>
          <t>SUDECAP</t>
        </is>
      </c>
      <c r="D752" s="78" t="inlineStr">
        <is>
          <t>H</t>
        </is>
      </c>
      <c r="E752" s="21">
        <f>L752*FATOR</f>
        <v/>
      </c>
      <c r="F752" s="22" t="n">
        <v>14.9</v>
      </c>
      <c r="G752" s="22">
        <f>ROUND(E752*F752, 2)</f>
        <v/>
      </c>
      <c r="L752" t="n">
        <v>0.0228</v>
      </c>
      <c r="M752" t="n">
        <v>14.9</v>
      </c>
      <c r="N752">
        <f>(M752-F752)</f>
        <v/>
      </c>
    </row>
    <row r="753" ht="15" customHeight="1">
      <c r="A753" s="2" t="n"/>
      <c r="B753" s="2" t="n"/>
      <c r="C753" s="2" t="n"/>
      <c r="D753" s="2" t="n"/>
      <c r="E753" s="74" t="inlineStr">
        <is>
          <t>TOTAL Mão de Obra:</t>
        </is>
      </c>
      <c r="F753" s="91" t="n"/>
      <c r="G753" s="23">
        <f>SUM(G751:G752)</f>
        <v/>
      </c>
    </row>
    <row r="754" ht="15" customHeight="1">
      <c r="A754" s="2" t="n"/>
      <c r="B754" s="2" t="n"/>
      <c r="C754" s="2" t="n"/>
      <c r="D754" s="2" t="n"/>
      <c r="E754" s="75" t="inlineStr">
        <is>
          <t>VALOR:</t>
        </is>
      </c>
      <c r="F754" s="91" t="n"/>
      <c r="G754" s="5">
        <f>SUM(G749,G753)</f>
        <v/>
      </c>
    </row>
    <row r="755" ht="15" customHeight="1">
      <c r="A755" s="2" t="n"/>
      <c r="B755" s="2" t="n"/>
      <c r="C755" s="2" t="n"/>
      <c r="D755" s="2" t="n"/>
      <c r="E755" s="75" t="inlineStr">
        <is>
          <t>VALOR BDI (29.27%):</t>
        </is>
      </c>
      <c r="F755" s="91" t="n"/>
      <c r="G755" s="5">
        <f>ROUNDDOWN(G754*BDI,2)</f>
        <v/>
      </c>
    </row>
    <row r="756" ht="15" customHeight="1">
      <c r="A756" s="2" t="n"/>
      <c r="B756" s="2" t="n"/>
      <c r="C756" s="2" t="n"/>
      <c r="D756" s="2" t="n"/>
      <c r="E756" s="75" t="inlineStr">
        <is>
          <t>VALOR COM BDI:</t>
        </is>
      </c>
      <c r="F756" s="91" t="n"/>
      <c r="G756" s="5">
        <f>G755 + G754</f>
        <v/>
      </c>
    </row>
    <row r="757" ht="9.949999999999999" customHeight="1">
      <c r="A757" s="2" t="n"/>
      <c r="B757" s="2" t="n"/>
      <c r="C757" s="71" t="n"/>
      <c r="E757" s="2" t="n"/>
      <c r="F757" s="2" t="n"/>
      <c r="G757" s="2" t="n"/>
    </row>
    <row r="758" ht="20.1" customHeight="1">
      <c r="A758" s="72" t="inlineStr">
        <is>
          <t>4.4.7. 04.15.45 AÇO CA-50 D = 16 MM, CORTE, DOBRA E COLOCAÇAO EM FUNDAÇÃO REF 96548 (KG)</t>
        </is>
      </c>
      <c r="B758" s="90" t="n"/>
      <c r="C758" s="90" t="n"/>
      <c r="D758" s="90" t="n"/>
      <c r="E758" s="90" t="n"/>
      <c r="F758" s="90" t="n"/>
      <c r="G758" s="91" t="n"/>
    </row>
    <row r="759" ht="15" customHeight="1">
      <c r="A759" s="73" t="inlineStr">
        <is>
          <t>Material</t>
        </is>
      </c>
      <c r="B759" s="91" t="n"/>
      <c r="C759" s="64" t="inlineStr">
        <is>
          <t>FONTE</t>
        </is>
      </c>
      <c r="D759" s="64" t="inlineStr">
        <is>
          <t>UNID</t>
        </is>
      </c>
      <c r="E759" s="64" t="inlineStr">
        <is>
          <t>COEFICIENTE</t>
        </is>
      </c>
      <c r="F759" s="64" t="inlineStr">
        <is>
          <t>PREÇO UNITÁRIO</t>
        </is>
      </c>
      <c r="G759" s="64" t="inlineStr">
        <is>
          <t>TOTAL</t>
        </is>
      </c>
    </row>
    <row r="760" ht="15" customHeight="1">
      <c r="A760" s="78" t="inlineStr">
        <is>
          <t>60.05.31</t>
        </is>
      </c>
      <c r="B760" s="77" t="inlineStr">
        <is>
          <t>ACO CA-50, 16,0 MM, VERGALHAO REF 43055</t>
        </is>
      </c>
      <c r="C760" s="78" t="inlineStr">
        <is>
          <t>SUDECAP</t>
        </is>
      </c>
      <c r="D760" s="78" t="inlineStr">
        <is>
          <t>KG</t>
        </is>
      </c>
      <c r="E760" s="21" t="n">
        <v>1.11</v>
      </c>
      <c r="F760" s="22">
        <f>ROUND(M760*FATOR, 2)</f>
        <v/>
      </c>
      <c r="G760" s="22">
        <f>ROUND(E760*F760, 2)</f>
        <v/>
      </c>
      <c r="L760" t="n">
        <v>1.11</v>
      </c>
      <c r="M760" t="n">
        <v>6.5</v>
      </c>
      <c r="N760">
        <f>(M760-F760)</f>
        <v/>
      </c>
    </row>
    <row r="761" ht="15" customHeight="1">
      <c r="A761" s="78" t="inlineStr">
        <is>
          <t>60.35.44</t>
        </is>
      </c>
      <c r="B761" s="77" t="inlineStr">
        <is>
          <t>ARAME RECOZIDO (PG-7) 18 BWG, 1,24 MM (0,009 KG/M)</t>
        </is>
      </c>
      <c r="C761" s="78" t="inlineStr">
        <is>
          <t>SUDECAP</t>
        </is>
      </c>
      <c r="D761" s="78" t="inlineStr">
        <is>
          <t>KG</t>
        </is>
      </c>
      <c r="E761" s="21" t="n">
        <v>0.025</v>
      </c>
      <c r="F761" s="22">
        <f>ROUND(M761*FATOR, 2)</f>
        <v/>
      </c>
      <c r="G761" s="22">
        <f>ROUND(E761*F761, 2)</f>
        <v/>
      </c>
      <c r="L761" t="n">
        <v>0.025</v>
      </c>
      <c r="M761" t="n">
        <v>16.96</v>
      </c>
      <c r="N761">
        <f>(M761-F761)</f>
        <v/>
      </c>
    </row>
    <row r="762" ht="29.1" customHeight="1">
      <c r="A762" s="78" t="inlineStr">
        <is>
          <t>60.05.91</t>
        </is>
      </c>
      <c r="B762" s="77" t="inlineStr">
        <is>
          <t>ESPAÇADOR / DISTANCIADOR CIRCULAR COM ENTRADA LATERAL, EM PLASTICO, PARA VERGALHAO *4,2 A 12,5* MM, COBRIMENTO 20 MM REF 39017</t>
        </is>
      </c>
      <c r="C762" s="78" t="inlineStr">
        <is>
          <t>SUDECAP</t>
        </is>
      </c>
      <c r="D762" s="78" t="inlineStr">
        <is>
          <t>UN</t>
        </is>
      </c>
      <c r="E762" s="21" t="n">
        <v>0.1975</v>
      </c>
      <c r="F762" s="22">
        <f>ROUND(M762*FATOR, 2)</f>
        <v/>
      </c>
      <c r="G762" s="22">
        <f>ROUND(E762*F762, 2)</f>
        <v/>
      </c>
      <c r="L762" t="n">
        <v>0.1975</v>
      </c>
      <c r="M762" t="n">
        <v>0.2</v>
      </c>
      <c r="N762">
        <f>(M762-F762)</f>
        <v/>
      </c>
    </row>
    <row r="763" ht="15" customHeight="1">
      <c r="A763" s="2" t="n"/>
      <c r="B763" s="2" t="n"/>
      <c r="C763" s="2" t="n"/>
      <c r="D763" s="2" t="n"/>
      <c r="E763" s="74" t="inlineStr">
        <is>
          <t>TOTAL Material:</t>
        </is>
      </c>
      <c r="F763" s="91" t="n"/>
      <c r="G763" s="23">
        <f>SUM(G760:G762)</f>
        <v/>
      </c>
    </row>
    <row r="764" ht="15" customHeight="1">
      <c r="A764" s="73" t="inlineStr">
        <is>
          <t>Mão de Obra</t>
        </is>
      </c>
      <c r="B764" s="91" t="n"/>
      <c r="C764" s="64" t="inlineStr">
        <is>
          <t>FONTE</t>
        </is>
      </c>
      <c r="D764" s="64" t="inlineStr">
        <is>
          <t>UNID</t>
        </is>
      </c>
      <c r="E764" s="64" t="inlineStr">
        <is>
          <t>COEFICIENTE</t>
        </is>
      </c>
      <c r="F764" s="64" t="inlineStr">
        <is>
          <t>PREÇO UNITÁRIO</t>
        </is>
      </c>
      <c r="G764" s="64" t="inlineStr">
        <is>
          <t>TOTAL</t>
        </is>
      </c>
    </row>
    <row r="765" ht="15" customHeight="1">
      <c r="A765" s="78" t="inlineStr">
        <is>
          <t>55.10.35</t>
        </is>
      </c>
      <c r="B765" s="77" t="inlineStr">
        <is>
          <t>ARMADOR</t>
        </is>
      </c>
      <c r="C765" s="78" t="inlineStr">
        <is>
          <t>SUDECAP</t>
        </is>
      </c>
      <c r="D765" s="78" t="inlineStr">
        <is>
          <t>H</t>
        </is>
      </c>
      <c r="E765" s="21">
        <f>L765*FATOR</f>
        <v/>
      </c>
      <c r="F765" s="22" t="n">
        <v>21.08</v>
      </c>
      <c r="G765" s="22">
        <f>ROUND(E765*F765, 2)</f>
        <v/>
      </c>
      <c r="L765" t="n">
        <v>0.052</v>
      </c>
      <c r="M765" t="n">
        <v>21.08</v>
      </c>
      <c r="N765">
        <f>(M765-F765)</f>
        <v/>
      </c>
    </row>
    <row r="766" ht="15" customHeight="1">
      <c r="A766" s="78" t="inlineStr">
        <is>
          <t>55.10.88</t>
        </is>
      </c>
      <c r="B766" s="77" t="inlineStr">
        <is>
          <t>SERVENTE</t>
        </is>
      </c>
      <c r="C766" s="78" t="inlineStr">
        <is>
          <t>SUDECAP</t>
        </is>
      </c>
      <c r="D766" s="78" t="inlineStr">
        <is>
          <t>H</t>
        </is>
      </c>
      <c r="E766" s="21">
        <f>L766*FATOR</f>
        <v/>
      </c>
      <c r="F766" s="22" t="n">
        <v>14.9</v>
      </c>
      <c r="G766" s="22">
        <f>ROUND(E766*F766, 2)</f>
        <v/>
      </c>
      <c r="L766" t="n">
        <v>0.016</v>
      </c>
      <c r="M766" t="n">
        <v>14.9</v>
      </c>
      <c r="N766">
        <f>(M766-F766)</f>
        <v/>
      </c>
    </row>
    <row r="767" ht="15" customHeight="1">
      <c r="A767" s="2" t="n"/>
      <c r="B767" s="2" t="n"/>
      <c r="C767" s="2" t="n"/>
      <c r="D767" s="2" t="n"/>
      <c r="E767" s="74" t="inlineStr">
        <is>
          <t>TOTAL Mão de Obra:</t>
        </is>
      </c>
      <c r="F767" s="91" t="n"/>
      <c r="G767" s="23">
        <f>SUM(G765:G766)</f>
        <v/>
      </c>
    </row>
    <row r="768" ht="15" customHeight="1">
      <c r="A768" s="2" t="n"/>
      <c r="B768" s="2" t="n"/>
      <c r="C768" s="2" t="n"/>
      <c r="D768" s="2" t="n"/>
      <c r="E768" s="75" t="inlineStr">
        <is>
          <t>VALOR:</t>
        </is>
      </c>
      <c r="F768" s="91" t="n"/>
      <c r="G768" s="5">
        <f>SUM(G763,G767)</f>
        <v/>
      </c>
    </row>
    <row r="769" ht="15" customHeight="1">
      <c r="A769" s="2" t="n"/>
      <c r="B769" s="2" t="n"/>
      <c r="C769" s="2" t="n"/>
      <c r="D769" s="2" t="n"/>
      <c r="E769" s="75" t="inlineStr">
        <is>
          <t>VALOR BDI (29.27%):</t>
        </is>
      </c>
      <c r="F769" s="91" t="n"/>
      <c r="G769" s="5">
        <f>ROUNDDOWN(G768*BDI,2)</f>
        <v/>
      </c>
    </row>
    <row r="770" ht="15" customHeight="1">
      <c r="A770" s="2" t="n"/>
      <c r="B770" s="2" t="n"/>
      <c r="C770" s="2" t="n"/>
      <c r="D770" s="2" t="n"/>
      <c r="E770" s="75" t="inlineStr">
        <is>
          <t>VALOR COM BDI:</t>
        </is>
      </c>
      <c r="F770" s="91" t="n"/>
      <c r="G770" s="5">
        <f>G769 + G768</f>
        <v/>
      </c>
    </row>
    <row r="771" ht="9.949999999999999" customHeight="1">
      <c r="A771" s="2" t="n"/>
      <c r="B771" s="2" t="n"/>
      <c r="C771" s="71" t="n"/>
      <c r="E771" s="2" t="n"/>
      <c r="F771" s="2" t="n"/>
      <c r="G771" s="2" t="n"/>
    </row>
    <row r="772" ht="20.1" customHeight="1">
      <c r="A772" s="72" t="inlineStr">
        <is>
          <t>4.5.1. 04.21.03 CONCRETO 1:3:6, BRITA CALCARIA, PREPARADO EM OBRA E LANÇADO EM FUNDAÇÃO (M3)</t>
        </is>
      </c>
      <c r="B772" s="90" t="n"/>
      <c r="C772" s="90" t="n"/>
      <c r="D772" s="90" t="n"/>
      <c r="E772" s="90" t="n"/>
      <c r="F772" s="90" t="n"/>
      <c r="G772" s="91" t="n"/>
    </row>
    <row r="773" ht="15" customHeight="1">
      <c r="A773" s="73" t="inlineStr">
        <is>
          <t>Serviço</t>
        </is>
      </c>
      <c r="B773" s="91" t="n"/>
      <c r="C773" s="64" t="inlineStr">
        <is>
          <t>FONTE</t>
        </is>
      </c>
      <c r="D773" s="64" t="inlineStr">
        <is>
          <t>UNID</t>
        </is>
      </c>
      <c r="E773" s="64" t="inlineStr">
        <is>
          <t>COEFICIENTE</t>
        </is>
      </c>
      <c r="F773" s="64" t="inlineStr">
        <is>
          <t>PREÇO UNITÁRIO</t>
        </is>
      </c>
      <c r="G773" s="64" t="inlineStr">
        <is>
          <t>TOTAL</t>
        </is>
      </c>
    </row>
    <row r="774" ht="15" customHeight="1">
      <c r="A774" s="78" t="inlineStr">
        <is>
          <t>40.08.07</t>
        </is>
      </c>
      <c r="B774" s="77" t="inlineStr">
        <is>
          <t>CONCRETO 1:3:6, B1-B2 CALCARIA - PREPARO</t>
        </is>
      </c>
      <c r="C774" s="78" t="inlineStr">
        <is>
          <t>SUDECAP</t>
        </is>
      </c>
      <c r="D774" s="78" t="inlineStr">
        <is>
          <t>M3</t>
        </is>
      </c>
      <c r="E774" s="21" t="n">
        <v>1.13</v>
      </c>
      <c r="F774" s="22">
        <f>'COMPOSICOES AUXILIARES'!G-1</f>
        <v/>
      </c>
      <c r="G774" s="22">
        <f>ROUND(E774*F774, 2)</f>
        <v/>
      </c>
      <c r="L774" t="n">
        <v>1.13</v>
      </c>
      <c r="M774" t="n">
        <v>450.23</v>
      </c>
      <c r="N774">
        <f>(M774-F774)</f>
        <v/>
      </c>
    </row>
    <row r="775" ht="15" customHeight="1">
      <c r="A775" s="78" t="inlineStr">
        <is>
          <t>40.16.01</t>
        </is>
      </c>
      <c r="B775" s="77" t="inlineStr">
        <is>
          <t>LANÇAMENTO DE CONCRETO CONVENCIONAL EM FUNDAÇÕES</t>
        </is>
      </c>
      <c r="C775" s="78" t="inlineStr">
        <is>
          <t>SUDECAP</t>
        </is>
      </c>
      <c r="D775" s="78" t="inlineStr">
        <is>
          <t>M3</t>
        </is>
      </c>
      <c r="E775" s="21" t="n">
        <v>1</v>
      </c>
      <c r="F775" s="22">
        <f>'COMPOSICOES AUXILIARES'!G-1</f>
        <v/>
      </c>
      <c r="G775" s="22">
        <f>ROUND(E775*F775, 2)</f>
        <v/>
      </c>
      <c r="L775" t="n">
        <v>1</v>
      </c>
      <c r="M775" t="n">
        <v>64.48</v>
      </c>
      <c r="N775">
        <f>(M775-F775)</f>
        <v/>
      </c>
    </row>
    <row r="776" ht="15" customHeight="1">
      <c r="A776" s="2" t="n"/>
      <c r="B776" s="2" t="n"/>
      <c r="C776" s="2" t="n"/>
      <c r="D776" s="2" t="n"/>
      <c r="E776" s="74" t="inlineStr">
        <is>
          <t>TOTAL Serviço:</t>
        </is>
      </c>
      <c r="F776" s="91" t="n"/>
      <c r="G776" s="23">
        <f>SUM(G774:G775)</f>
        <v/>
      </c>
    </row>
    <row r="777" ht="15" customHeight="1">
      <c r="A777" s="2" t="n"/>
      <c r="B777" s="2" t="n"/>
      <c r="C777" s="2" t="n"/>
      <c r="D777" s="2" t="n"/>
      <c r="E777" s="75" t="inlineStr">
        <is>
          <t>VALOR:</t>
        </is>
      </c>
      <c r="F777" s="91" t="n"/>
      <c r="G777" s="5">
        <f>SUM(G776)</f>
        <v/>
      </c>
    </row>
    <row r="778" ht="15" customHeight="1">
      <c r="A778" s="2" t="n"/>
      <c r="B778" s="2" t="n"/>
      <c r="C778" s="2" t="n"/>
      <c r="D778" s="2" t="n"/>
      <c r="E778" s="75" t="inlineStr">
        <is>
          <t>VALOR BDI (29.27%):</t>
        </is>
      </c>
      <c r="F778" s="91" t="n"/>
      <c r="G778" s="5">
        <f>ROUNDDOWN(G777*BDI,2)</f>
        <v/>
      </c>
    </row>
    <row r="779" ht="15" customHeight="1">
      <c r="A779" s="2" t="n"/>
      <c r="B779" s="2" t="n"/>
      <c r="C779" s="2" t="n"/>
      <c r="D779" s="2" t="n"/>
      <c r="E779" s="75" t="inlineStr">
        <is>
          <t>VALOR COM BDI:</t>
        </is>
      </c>
      <c r="F779" s="91" t="n"/>
      <c r="G779" s="5">
        <f>G778 + G777</f>
        <v/>
      </c>
    </row>
    <row r="780" ht="9.949999999999999" customHeight="1">
      <c r="A780" s="2" t="n"/>
      <c r="B780" s="2" t="n"/>
      <c r="C780" s="71" t="n"/>
      <c r="E780" s="2" t="n"/>
      <c r="F780" s="2" t="n"/>
      <c r="G780" s="2" t="n"/>
    </row>
    <row r="781" ht="20.1" customHeight="1">
      <c r="A781" s="72" t="inlineStr">
        <is>
          <t>4.5.2. 04.21.20 FCK &gt;= 20 MPA, BRITA CALCÁRIA, PREPARADO EM OBRA E LANÇADO EM FUNDAÇÃO (M3)</t>
        </is>
      </c>
      <c r="B781" s="90" t="n"/>
      <c r="C781" s="90" t="n"/>
      <c r="D781" s="90" t="n"/>
      <c r="E781" s="90" t="n"/>
      <c r="F781" s="90" t="n"/>
      <c r="G781" s="91" t="n"/>
    </row>
    <row r="782" ht="15" customHeight="1">
      <c r="A782" s="73" t="inlineStr">
        <is>
          <t>Serviço</t>
        </is>
      </c>
      <c r="B782" s="91" t="n"/>
      <c r="C782" s="64" t="inlineStr">
        <is>
          <t>FONTE</t>
        </is>
      </c>
      <c r="D782" s="64" t="inlineStr">
        <is>
          <t>UNID</t>
        </is>
      </c>
      <c r="E782" s="64" t="inlineStr">
        <is>
          <t>COEFICIENTE</t>
        </is>
      </c>
      <c r="F782" s="64" t="inlineStr">
        <is>
          <t>PREÇO UNITÁRIO</t>
        </is>
      </c>
      <c r="G782" s="64" t="inlineStr">
        <is>
          <t>TOTAL</t>
        </is>
      </c>
    </row>
    <row r="783" ht="15" customHeight="1">
      <c r="A783" s="78" t="inlineStr">
        <is>
          <t>40.08.23</t>
        </is>
      </c>
      <c r="B783" s="77" t="inlineStr">
        <is>
          <t>CONCRETO FCK &gt;= 20 MPA, B1-B2 CALCARIA - PREPARO</t>
        </is>
      </c>
      <c r="C783" s="78" t="inlineStr">
        <is>
          <t>SUDECAP</t>
        </is>
      </c>
      <c r="D783" s="78" t="inlineStr">
        <is>
          <t>M3</t>
        </is>
      </c>
      <c r="E783" s="21" t="n">
        <v>1.15</v>
      </c>
      <c r="F783" s="22">
        <f>'COMPOSICOES AUXILIARES'!G-1</f>
        <v/>
      </c>
      <c r="G783" s="22">
        <f>ROUND(E783*F783, 2)</f>
        <v/>
      </c>
      <c r="L783" t="n">
        <v>1.15</v>
      </c>
      <c r="M783" t="n">
        <v>544.78</v>
      </c>
      <c r="N783">
        <f>(M783-F783)</f>
        <v/>
      </c>
    </row>
    <row r="784" ht="15" customHeight="1">
      <c r="A784" s="78" t="inlineStr">
        <is>
          <t>40.16.01</t>
        </is>
      </c>
      <c r="B784" s="77" t="inlineStr">
        <is>
          <t>LANÇAMENTO DE CONCRETO CONVENCIONAL EM FUNDAÇÕES</t>
        </is>
      </c>
      <c r="C784" s="78" t="inlineStr">
        <is>
          <t>SUDECAP</t>
        </is>
      </c>
      <c r="D784" s="78" t="inlineStr">
        <is>
          <t>M3</t>
        </is>
      </c>
      <c r="E784" s="21" t="n">
        <v>1</v>
      </c>
      <c r="F784" s="22">
        <f>'COMPOSICOES AUXILIARES'!G-1</f>
        <v/>
      </c>
      <c r="G784" s="22">
        <f>ROUND(E784*F784, 2)</f>
        <v/>
      </c>
      <c r="L784" t="n">
        <v>1</v>
      </c>
      <c r="M784" t="n">
        <v>64.48</v>
      </c>
      <c r="N784">
        <f>(M784-F784)</f>
        <v/>
      </c>
    </row>
    <row r="785" ht="15" customHeight="1">
      <c r="A785" s="2" t="n"/>
      <c r="B785" s="2" t="n"/>
      <c r="C785" s="2" t="n"/>
      <c r="D785" s="2" t="n"/>
      <c r="E785" s="74" t="inlineStr">
        <is>
          <t>TOTAL Serviço:</t>
        </is>
      </c>
      <c r="F785" s="91" t="n"/>
      <c r="G785" s="23">
        <f>SUM(G783:G784)</f>
        <v/>
      </c>
    </row>
    <row r="786" ht="15" customHeight="1">
      <c r="A786" s="2" t="n"/>
      <c r="B786" s="2" t="n"/>
      <c r="C786" s="2" t="n"/>
      <c r="D786" s="2" t="n"/>
      <c r="E786" s="75" t="inlineStr">
        <is>
          <t>VALOR:</t>
        </is>
      </c>
      <c r="F786" s="91" t="n"/>
      <c r="G786" s="5">
        <f>SUM(G785)</f>
        <v/>
      </c>
    </row>
    <row r="787" ht="15" customHeight="1">
      <c r="A787" s="2" t="n"/>
      <c r="B787" s="2" t="n"/>
      <c r="C787" s="2" t="n"/>
      <c r="D787" s="2" t="n"/>
      <c r="E787" s="75" t="inlineStr">
        <is>
          <t>VALOR BDI (29.27%):</t>
        </is>
      </c>
      <c r="F787" s="91" t="n"/>
      <c r="G787" s="5">
        <f>ROUNDDOWN(G786*BDI,2)</f>
        <v/>
      </c>
    </row>
    <row r="788" ht="15" customHeight="1">
      <c r="A788" s="2" t="n"/>
      <c r="B788" s="2" t="n"/>
      <c r="C788" s="2" t="n"/>
      <c r="D788" s="2" t="n"/>
      <c r="E788" s="75" t="inlineStr">
        <is>
          <t>VALOR COM BDI:</t>
        </is>
      </c>
      <c r="F788" s="91" t="n"/>
      <c r="G788" s="5">
        <f>G787 + G786</f>
        <v/>
      </c>
    </row>
    <row r="789" ht="9.949999999999999" customHeight="1">
      <c r="A789" s="2" t="n"/>
      <c r="B789" s="2" t="n"/>
      <c r="C789" s="71" t="n"/>
      <c r="E789" s="2" t="n"/>
      <c r="F789" s="2" t="n"/>
      <c r="G789" s="2" t="n"/>
    </row>
    <row r="790" ht="20.1" customHeight="1">
      <c r="A790" s="72" t="inlineStr">
        <is>
          <t>4.5.3. 04.21.25 FCK &gt;= 25 MPA, BRITA CALCÁRIA, PREPARADO EM OBRA E LANÇADO EM FUNDAÇÃO (M3)</t>
        </is>
      </c>
      <c r="B790" s="90" t="n"/>
      <c r="C790" s="90" t="n"/>
      <c r="D790" s="90" t="n"/>
      <c r="E790" s="90" t="n"/>
      <c r="F790" s="90" t="n"/>
      <c r="G790" s="91" t="n"/>
    </row>
    <row r="791" ht="15" customHeight="1">
      <c r="A791" s="73" t="inlineStr">
        <is>
          <t>Serviço</t>
        </is>
      </c>
      <c r="B791" s="91" t="n"/>
      <c r="C791" s="64" t="inlineStr">
        <is>
          <t>FONTE</t>
        </is>
      </c>
      <c r="D791" s="64" t="inlineStr">
        <is>
          <t>UNID</t>
        </is>
      </c>
      <c r="E791" s="64" t="inlineStr">
        <is>
          <t>COEFICIENTE</t>
        </is>
      </c>
      <c r="F791" s="64" t="inlineStr">
        <is>
          <t>PREÇO UNITÁRIO</t>
        </is>
      </c>
      <c r="G791" s="64" t="inlineStr">
        <is>
          <t>TOTAL</t>
        </is>
      </c>
    </row>
    <row r="792" ht="15" customHeight="1">
      <c r="A792" s="78" t="inlineStr">
        <is>
          <t>40.08.25</t>
        </is>
      </c>
      <c r="B792" s="77" t="inlineStr">
        <is>
          <t>CONCRETO FCK &gt;= 25 MPA, B1-B2 CALCARIA - PREPARO</t>
        </is>
      </c>
      <c r="C792" s="78" t="inlineStr">
        <is>
          <t>SUDECAP</t>
        </is>
      </c>
      <c r="D792" s="78" t="inlineStr">
        <is>
          <t>M3</t>
        </is>
      </c>
      <c r="E792" s="21" t="n">
        <v>1.15</v>
      </c>
      <c r="F792" s="22">
        <f>'COMPOSICOES AUXILIARES'!G-1</f>
        <v/>
      </c>
      <c r="G792" s="22">
        <f>ROUND(E792*F792, 2)</f>
        <v/>
      </c>
      <c r="L792" t="n">
        <v>1.15</v>
      </c>
      <c r="M792" t="n">
        <v>582.36</v>
      </c>
      <c r="N792">
        <f>(M792-F792)</f>
        <v/>
      </c>
    </row>
    <row r="793" ht="15" customHeight="1">
      <c r="A793" s="78" t="inlineStr">
        <is>
          <t>40.16.01</t>
        </is>
      </c>
      <c r="B793" s="77" t="inlineStr">
        <is>
          <t>LANÇAMENTO DE CONCRETO CONVENCIONAL EM FUNDAÇÕES</t>
        </is>
      </c>
      <c r="C793" s="78" t="inlineStr">
        <is>
          <t>SUDECAP</t>
        </is>
      </c>
      <c r="D793" s="78" t="inlineStr">
        <is>
          <t>M3</t>
        </is>
      </c>
      <c r="E793" s="21" t="n">
        <v>1</v>
      </c>
      <c r="F793" s="22">
        <f>'COMPOSICOES AUXILIARES'!G-1</f>
        <v/>
      </c>
      <c r="G793" s="22">
        <f>ROUND(E793*F793, 2)</f>
        <v/>
      </c>
      <c r="L793" t="n">
        <v>1</v>
      </c>
      <c r="M793" t="n">
        <v>64.48</v>
      </c>
      <c r="N793">
        <f>(M793-F793)</f>
        <v/>
      </c>
    </row>
    <row r="794" ht="15" customHeight="1">
      <c r="A794" s="2" t="n"/>
      <c r="B794" s="2" t="n"/>
      <c r="C794" s="2" t="n"/>
      <c r="D794" s="2" t="n"/>
      <c r="E794" s="74" t="inlineStr">
        <is>
          <t>TOTAL Serviço:</t>
        </is>
      </c>
      <c r="F794" s="91" t="n"/>
      <c r="G794" s="23">
        <f>SUM(G792:G793)</f>
        <v/>
      </c>
    </row>
    <row r="795" ht="15" customHeight="1">
      <c r="A795" s="2" t="n"/>
      <c r="B795" s="2" t="n"/>
      <c r="C795" s="2" t="n"/>
      <c r="D795" s="2" t="n"/>
      <c r="E795" s="75" t="inlineStr">
        <is>
          <t>VALOR:</t>
        </is>
      </c>
      <c r="F795" s="91" t="n"/>
      <c r="G795" s="5">
        <f>SUM(G794)</f>
        <v/>
      </c>
    </row>
    <row r="796" ht="15" customHeight="1">
      <c r="A796" s="2" t="n"/>
      <c r="B796" s="2" t="n"/>
      <c r="C796" s="2" t="n"/>
      <c r="D796" s="2" t="n"/>
      <c r="E796" s="75" t="inlineStr">
        <is>
          <t>VALOR BDI (29.27%):</t>
        </is>
      </c>
      <c r="F796" s="91" t="n"/>
      <c r="G796" s="5">
        <f>ROUNDDOWN(G795*BDI,2)</f>
        <v/>
      </c>
    </row>
    <row r="797" ht="15" customHeight="1">
      <c r="A797" s="2" t="n"/>
      <c r="B797" s="2" t="n"/>
      <c r="C797" s="2" t="n"/>
      <c r="D797" s="2" t="n"/>
      <c r="E797" s="75" t="inlineStr">
        <is>
          <t>VALOR COM BDI:</t>
        </is>
      </c>
      <c r="F797" s="91" t="n"/>
      <c r="G797" s="5">
        <f>G796 + G795</f>
        <v/>
      </c>
    </row>
    <row r="798" ht="9.949999999999999" customHeight="1">
      <c r="A798" s="2" t="n"/>
      <c r="B798" s="2" t="n"/>
      <c r="C798" s="71" t="n"/>
      <c r="E798" s="2" t="n"/>
      <c r="F798" s="2" t="n"/>
      <c r="G798" s="2" t="n"/>
    </row>
    <row r="799" ht="20.1" customHeight="1">
      <c r="A799" s="72" t="inlineStr">
        <is>
          <t>5.1.1. 05.03.01 TRAÇO 1:3:6,FORNEC. E LANÇAMENTO SOBRE ENROCAMENTO (M3)</t>
        </is>
      </c>
      <c r="B799" s="90" t="n"/>
      <c r="C799" s="90" t="n"/>
      <c r="D799" s="90" t="n"/>
      <c r="E799" s="90" t="n"/>
      <c r="F799" s="90" t="n"/>
      <c r="G799" s="91" t="n"/>
    </row>
    <row r="800" ht="15" customHeight="1">
      <c r="A800" s="73" t="inlineStr">
        <is>
          <t>Equipamento Custo Horário</t>
        </is>
      </c>
      <c r="B800" s="91" t="n"/>
      <c r="C800" s="64" t="inlineStr">
        <is>
          <t>FONTE</t>
        </is>
      </c>
      <c r="D800" s="64" t="inlineStr">
        <is>
          <t>UNID</t>
        </is>
      </c>
      <c r="E800" s="64" t="inlineStr">
        <is>
          <t>COEFICIENTE</t>
        </is>
      </c>
      <c r="F800" s="64" t="inlineStr">
        <is>
          <t>PREÇO UNITÁRIO</t>
        </is>
      </c>
      <c r="G800" s="64" t="inlineStr">
        <is>
          <t>TOTAL</t>
        </is>
      </c>
    </row>
    <row r="801" ht="15" customHeight="1">
      <c r="A801" s="78" t="inlineStr">
        <is>
          <t>50.05.10</t>
        </is>
      </c>
      <c r="B801" s="77" t="inlineStr">
        <is>
          <t>CHP/BETONEIRA 400 L, SEM CARREGADOR</t>
        </is>
      </c>
      <c r="C801" s="78" t="inlineStr">
        <is>
          <t>SUDECAP</t>
        </is>
      </c>
      <c r="D801" s="78" t="inlineStr">
        <is>
          <t>H</t>
        </is>
      </c>
      <c r="E801" s="21" t="n">
        <v>1</v>
      </c>
      <c r="F801" s="22">
        <f>'COMPOSICOES AUXILIARES'!G-1</f>
        <v/>
      </c>
      <c r="G801" s="22">
        <f>ROUND(E801*F801, 2)</f>
        <v/>
      </c>
      <c r="L801" t="n">
        <v>1</v>
      </c>
      <c r="M801" t="n">
        <v>3.25</v>
      </c>
      <c r="N801">
        <f>(M801-F801)</f>
        <v/>
      </c>
    </row>
    <row r="802" ht="18" customHeight="1">
      <c r="A802" s="2" t="n"/>
      <c r="B802" s="2" t="n"/>
      <c r="C802" s="2" t="n"/>
      <c r="D802" s="2" t="n"/>
      <c r="E802" s="74" t="inlineStr">
        <is>
          <t>TOTAL Equipamento Custo Horário:</t>
        </is>
      </c>
      <c r="F802" s="91" t="n"/>
      <c r="G802" s="23">
        <f>SUM(G801:G801)</f>
        <v/>
      </c>
    </row>
    <row r="803" ht="15" customHeight="1">
      <c r="A803" s="73" t="inlineStr">
        <is>
          <t>Material</t>
        </is>
      </c>
      <c r="B803" s="91" t="n"/>
      <c r="C803" s="64" t="inlineStr">
        <is>
          <t>FONTE</t>
        </is>
      </c>
      <c r="D803" s="64" t="inlineStr">
        <is>
          <t>UNID</t>
        </is>
      </c>
      <c r="E803" s="64" t="inlineStr">
        <is>
          <t>COEFICIENTE</t>
        </is>
      </c>
      <c r="F803" s="64" t="inlineStr">
        <is>
          <t>PREÇO UNITÁRIO</t>
        </is>
      </c>
      <c r="G803" s="64" t="inlineStr">
        <is>
          <t>TOTAL</t>
        </is>
      </c>
    </row>
    <row r="804" ht="15" customHeight="1">
      <c r="A804" s="78" t="inlineStr">
        <is>
          <t>63.05.05</t>
        </is>
      </c>
      <c r="B804" s="77" t="inlineStr">
        <is>
          <t>AREIA LAVADA COM FRETE</t>
        </is>
      </c>
      <c r="C804" s="78" t="inlineStr">
        <is>
          <t>SUDECAP</t>
        </is>
      </c>
      <c r="D804" s="78" t="inlineStr">
        <is>
          <t>M3</t>
        </is>
      </c>
      <c r="E804" s="21" t="n">
        <v>0.5639999999999999</v>
      </c>
      <c r="F804" s="22">
        <f>ROUND(M804*FATOR, 2)</f>
        <v/>
      </c>
      <c r="G804" s="22">
        <f>ROUND(E804*F804, 2)</f>
        <v/>
      </c>
      <c r="L804" t="n">
        <v>0.5639999999999999</v>
      </c>
      <c r="M804" t="n">
        <v>183.12</v>
      </c>
      <c r="N804">
        <f>(M804-F804)</f>
        <v/>
      </c>
    </row>
    <row r="805" ht="15" customHeight="1">
      <c r="A805" s="78" t="inlineStr">
        <is>
          <t>63.01.03</t>
        </is>
      </c>
      <c r="B805" s="77" t="inlineStr">
        <is>
          <t>BRITAS 1, 2 OU 3, CALCÁRIA COM FRETE</t>
        </is>
      </c>
      <c r="C805" s="78" t="inlineStr">
        <is>
          <t>SUDECAP</t>
        </is>
      </c>
      <c r="D805" s="78" t="inlineStr">
        <is>
          <t>M3</t>
        </is>
      </c>
      <c r="E805" s="21" t="n">
        <v>0.882</v>
      </c>
      <c r="F805" s="22">
        <f>ROUND(M805*FATOR, 2)</f>
        <v/>
      </c>
      <c r="G805" s="22">
        <f>ROUND(E805*F805, 2)</f>
        <v/>
      </c>
      <c r="L805" t="n">
        <v>0.882</v>
      </c>
      <c r="M805" t="n">
        <v>173.18</v>
      </c>
      <c r="N805">
        <f>(M805-F805)</f>
        <v/>
      </c>
    </row>
    <row r="806" ht="15" customHeight="1">
      <c r="A806" s="78" t="inlineStr">
        <is>
          <t>62.01.05</t>
        </is>
      </c>
      <c r="B806" s="77" t="inlineStr">
        <is>
          <t>CIMENTO PORTLAND COMUM    ( CPIII-40 )  SC 50KG</t>
        </is>
      </c>
      <c r="C806" s="78" t="inlineStr">
        <is>
          <t>SUDECAP</t>
        </is>
      </c>
      <c r="D806" s="78" t="inlineStr">
        <is>
          <t>KG</t>
        </is>
      </c>
      <c r="E806" s="21" t="n">
        <v>208</v>
      </c>
      <c r="F806" s="22">
        <f>ROUND(M806*FATOR, 2)</f>
        <v/>
      </c>
      <c r="G806" s="22">
        <f>ROUND(E806*F806, 2)</f>
        <v/>
      </c>
      <c r="L806" t="n">
        <v>208</v>
      </c>
      <c r="M806" t="n">
        <v>0.7</v>
      </c>
      <c r="N806">
        <f>(M806-F806)</f>
        <v/>
      </c>
    </row>
    <row r="807" ht="15" customHeight="1">
      <c r="A807" s="2" t="n"/>
      <c r="B807" s="2" t="n"/>
      <c r="C807" s="2" t="n"/>
      <c r="D807" s="2" t="n"/>
      <c r="E807" s="74" t="inlineStr">
        <is>
          <t>TOTAL Material:</t>
        </is>
      </c>
      <c r="F807" s="91" t="n"/>
      <c r="G807" s="23">
        <f>SUM(G804:G806)</f>
        <v/>
      </c>
    </row>
    <row r="808" ht="15" customHeight="1">
      <c r="A808" s="73" t="inlineStr">
        <is>
          <t>Mão de Obra</t>
        </is>
      </c>
      <c r="B808" s="91" t="n"/>
      <c r="C808" s="64" t="inlineStr">
        <is>
          <t>FONTE</t>
        </is>
      </c>
      <c r="D808" s="64" t="inlineStr">
        <is>
          <t>UNID</t>
        </is>
      </c>
      <c r="E808" s="64" t="inlineStr">
        <is>
          <t>COEFICIENTE</t>
        </is>
      </c>
      <c r="F808" s="64" t="inlineStr">
        <is>
          <t>PREÇO UNITÁRIO</t>
        </is>
      </c>
      <c r="G808" s="64" t="inlineStr">
        <is>
          <t>TOTAL</t>
        </is>
      </c>
    </row>
    <row r="809" ht="15" customHeight="1">
      <c r="A809" s="78" t="inlineStr">
        <is>
          <t>55.10.75</t>
        </is>
      </c>
      <c r="B809" s="77" t="inlineStr">
        <is>
          <t>PEDREIRO</t>
        </is>
      </c>
      <c r="C809" s="78" t="inlineStr">
        <is>
          <t>SUDECAP</t>
        </is>
      </c>
      <c r="D809" s="78" t="inlineStr">
        <is>
          <t>H</t>
        </is>
      </c>
      <c r="E809" s="21">
        <f>L809*FATOR</f>
        <v/>
      </c>
      <c r="F809" s="22" t="n">
        <v>21.08</v>
      </c>
      <c r="G809" s="22">
        <f>ROUND(E809*F809, 2)</f>
        <v/>
      </c>
      <c r="L809" t="n">
        <v>3</v>
      </c>
      <c r="M809" t="n">
        <v>21.08</v>
      </c>
      <c r="N809">
        <f>(M809-F809)</f>
        <v/>
      </c>
    </row>
    <row r="810" ht="15" customHeight="1">
      <c r="A810" s="78" t="inlineStr">
        <is>
          <t>55.10.88</t>
        </is>
      </c>
      <c r="B810" s="77" t="inlineStr">
        <is>
          <t>SERVENTE</t>
        </is>
      </c>
      <c r="C810" s="78" t="inlineStr">
        <is>
          <t>SUDECAP</t>
        </is>
      </c>
      <c r="D810" s="78" t="inlineStr">
        <is>
          <t>H</t>
        </is>
      </c>
      <c r="E810" s="21">
        <f>L810*FATOR</f>
        <v/>
      </c>
      <c r="F810" s="22" t="n">
        <v>14.9</v>
      </c>
      <c r="G810" s="22">
        <f>ROUND(E810*F810, 2)</f>
        <v/>
      </c>
      <c r="L810" t="n">
        <v>12</v>
      </c>
      <c r="M810" t="n">
        <v>14.9</v>
      </c>
      <c r="N810">
        <f>(M810-F810)</f>
        <v/>
      </c>
    </row>
    <row r="811" ht="15" customHeight="1">
      <c r="A811" s="2" t="n"/>
      <c r="B811" s="2" t="n"/>
      <c r="C811" s="2" t="n"/>
      <c r="D811" s="2" t="n"/>
      <c r="E811" s="74" t="inlineStr">
        <is>
          <t>TOTAL Mão de Obra:</t>
        </is>
      </c>
      <c r="F811" s="91" t="n"/>
      <c r="G811" s="23">
        <f>SUM(G809:G810)</f>
        <v/>
      </c>
    </row>
    <row r="812" ht="15" customHeight="1">
      <c r="A812" s="2" t="n"/>
      <c r="B812" s="2" t="n"/>
      <c r="C812" s="2" t="n"/>
      <c r="D812" s="2" t="n"/>
      <c r="E812" s="75" t="inlineStr">
        <is>
          <t>VALOR:</t>
        </is>
      </c>
      <c r="F812" s="91" t="n"/>
      <c r="G812" s="5">
        <f>SUM(G807,G802,G811)</f>
        <v/>
      </c>
    </row>
    <row r="813" ht="15" customHeight="1">
      <c r="A813" s="2" t="n"/>
      <c r="B813" s="2" t="n"/>
      <c r="C813" s="2" t="n"/>
      <c r="D813" s="2" t="n"/>
      <c r="E813" s="75" t="inlineStr">
        <is>
          <t>VALOR BDI (29.27%):</t>
        </is>
      </c>
      <c r="F813" s="91" t="n"/>
      <c r="G813" s="5">
        <f>ROUNDDOWN(G812*BDI,2)</f>
        <v/>
      </c>
    </row>
    <row r="814" ht="15" customHeight="1">
      <c r="A814" s="2" t="n"/>
      <c r="B814" s="2" t="n"/>
      <c r="C814" s="2" t="n"/>
      <c r="D814" s="2" t="n"/>
      <c r="E814" s="75" t="inlineStr">
        <is>
          <t>VALOR COM BDI:</t>
        </is>
      </c>
      <c r="F814" s="91" t="n"/>
      <c r="G814" s="5">
        <f>G813 + G812</f>
        <v/>
      </c>
    </row>
    <row r="815" ht="9.949999999999999" customHeight="1">
      <c r="A815" s="2" t="n"/>
      <c r="B815" s="2" t="n"/>
      <c r="C815" s="71" t="n"/>
      <c r="E815" s="2" t="n"/>
      <c r="F815" s="2" t="n"/>
      <c r="G815" s="2" t="n"/>
    </row>
    <row r="816" ht="20.1" customHeight="1">
      <c r="A816" s="72" t="inlineStr">
        <is>
          <t>5.2.1. 05.04.02 FORMA PARA GALERIAS E CONTENÇÕES EM CHAPA DE MADEIRA COMPENSADA RESINADA 12MM, 3 APROVEITAMENTOS - FABRICAÇÃO, MONTAGEM E DESMONTAGEM (M2)</t>
        </is>
      </c>
      <c r="B816" s="90" t="n"/>
      <c r="C816" s="90" t="n"/>
      <c r="D816" s="90" t="n"/>
      <c r="E816" s="90" t="n"/>
      <c r="F816" s="90" t="n"/>
      <c r="G816" s="91" t="n"/>
    </row>
    <row r="817" ht="15" customHeight="1">
      <c r="A817" s="73" t="inlineStr">
        <is>
          <t>Material</t>
        </is>
      </c>
      <c r="B817" s="91" t="n"/>
      <c r="C817" s="64" t="inlineStr">
        <is>
          <t>FONTE</t>
        </is>
      </c>
      <c r="D817" s="64" t="inlineStr">
        <is>
          <t>UNID</t>
        </is>
      </c>
      <c r="E817" s="64" t="inlineStr">
        <is>
          <t>COEFICIENTE</t>
        </is>
      </c>
      <c r="F817" s="64" t="inlineStr">
        <is>
          <t>PREÇO UNITÁRIO</t>
        </is>
      </c>
      <c r="G817" s="64" t="inlineStr">
        <is>
          <t>TOTAL</t>
        </is>
      </c>
    </row>
    <row r="818" ht="15" customHeight="1">
      <c r="A818" s="78" t="inlineStr">
        <is>
          <t>60.05.67</t>
        </is>
      </c>
      <c r="B818" s="77" t="inlineStr">
        <is>
          <t>ACO CA-50, 10,0 MM, CORTADO E DOBRADO REF 43058</t>
        </is>
      </c>
      <c r="C818" s="78" t="inlineStr">
        <is>
          <t>SUDECAP</t>
        </is>
      </c>
      <c r="D818" s="78" t="inlineStr">
        <is>
          <t>KG</t>
        </is>
      </c>
      <c r="E818" s="21" t="n">
        <v>0.11</v>
      </c>
      <c r="F818" s="22">
        <f>ROUND(M818*FATOR, 2)</f>
        <v/>
      </c>
      <c r="G818" s="22">
        <f>ROUND(E818*F818, 2)</f>
        <v/>
      </c>
      <c r="L818" t="n">
        <v>0.11</v>
      </c>
      <c r="M818" t="n">
        <v>7.53</v>
      </c>
      <c r="N818">
        <f>(M818-F818)</f>
        <v/>
      </c>
    </row>
    <row r="819" ht="15" customHeight="1">
      <c r="A819" s="78" t="inlineStr">
        <is>
          <t>60.35.12</t>
        </is>
      </c>
      <c r="B819" s="77" t="inlineStr">
        <is>
          <t>ARAME GALVANIZADO 12 BWG, 2,76 MM (0,048 KG/M)</t>
        </is>
      </c>
      <c r="C819" s="78" t="inlineStr">
        <is>
          <t>SUDECAP</t>
        </is>
      </c>
      <c r="D819" s="78" t="inlineStr">
        <is>
          <t>KG</t>
        </is>
      </c>
      <c r="E819" s="21" t="n">
        <v>0.1</v>
      </c>
      <c r="F819" s="22">
        <f>ROUND(M819*FATOR, 2)</f>
        <v/>
      </c>
      <c r="G819" s="22">
        <f>ROUND(E819*F819, 2)</f>
        <v/>
      </c>
      <c r="L819" t="n">
        <v>0.1</v>
      </c>
      <c r="M819" t="n">
        <v>16.76</v>
      </c>
      <c r="N819">
        <f>(M819-F819)</f>
        <v/>
      </c>
    </row>
    <row r="820" ht="21" customHeight="1">
      <c r="A820" s="78" t="inlineStr">
        <is>
          <t>71.14.08</t>
        </is>
      </c>
      <c r="B820" s="77" t="inlineStr">
        <is>
          <t>CHAPA DE MADEIRA COMPENSADA RESINADA PARA FORMA DE CONCRETO, DE *2,2 X 1,1* M, E = 12 MM</t>
        </is>
      </c>
      <c r="C820" s="78" t="inlineStr">
        <is>
          <t>SUDECAP</t>
        </is>
      </c>
      <c r="D820" s="78" t="inlineStr">
        <is>
          <t>M2</t>
        </is>
      </c>
      <c r="E820" s="21" t="n">
        <v>0.4</v>
      </c>
      <c r="F820" s="22">
        <f>ROUND(M820*FATOR, 2)</f>
        <v/>
      </c>
      <c r="G820" s="22">
        <f>ROUND(E820*F820, 2)</f>
        <v/>
      </c>
      <c r="L820" t="n">
        <v>0.4</v>
      </c>
      <c r="M820" t="n">
        <v>27.88</v>
      </c>
      <c r="N820">
        <f>(M820-F820)</f>
        <v/>
      </c>
    </row>
    <row r="821" ht="15" customHeight="1">
      <c r="A821" s="78" t="inlineStr">
        <is>
          <t>73.80.10</t>
        </is>
      </c>
      <c r="B821" s="77" t="inlineStr">
        <is>
          <t>DESMOLDANTE PARA FORMA DE MADEIRA</t>
        </is>
      </c>
      <c r="C821" s="78" t="inlineStr">
        <is>
          <t>SUDECAP</t>
        </is>
      </c>
      <c r="D821" s="78" t="inlineStr">
        <is>
          <t>L</t>
        </is>
      </c>
      <c r="E821" s="21" t="n">
        <v>0.02</v>
      </c>
      <c r="F821" s="22">
        <f>ROUND(M821*FATOR, 2)</f>
        <v/>
      </c>
      <c r="G821" s="22">
        <f>ROUND(E821*F821, 2)</f>
        <v/>
      </c>
      <c r="L821" t="n">
        <v>0.02</v>
      </c>
      <c r="M821" t="n">
        <v>9.02</v>
      </c>
      <c r="N821">
        <f>(M821-F821)</f>
        <v/>
      </c>
    </row>
    <row r="822" ht="15" customHeight="1">
      <c r="A822" s="78" t="inlineStr">
        <is>
          <t>71.04.10</t>
        </is>
      </c>
      <c r="B822" s="77" t="inlineStr">
        <is>
          <t>PEÇA DE MADEIRA DE REFLORESTAMENTO 2,5X7,5 CM</t>
        </is>
      </c>
      <c r="C822" s="78" t="inlineStr">
        <is>
          <t>SUDECAP</t>
        </is>
      </c>
      <c r="D822" s="78" t="inlineStr">
        <is>
          <t>M</t>
        </is>
      </c>
      <c r="E822" s="21" t="n">
        <v>1.815</v>
      </c>
      <c r="F822" s="22">
        <f>ROUND(M822*FATOR, 2)</f>
        <v/>
      </c>
      <c r="G822" s="22">
        <f>ROUND(E822*F822, 2)</f>
        <v/>
      </c>
      <c r="L822" t="n">
        <v>1.815</v>
      </c>
      <c r="M822" t="n">
        <v>6.63</v>
      </c>
      <c r="N822">
        <f>(M822-F822)</f>
        <v/>
      </c>
    </row>
    <row r="823" ht="15" customHeight="1">
      <c r="A823" s="78" t="inlineStr">
        <is>
          <t>71.04.09</t>
        </is>
      </c>
      <c r="B823" s="77" t="inlineStr">
        <is>
          <t>PEÇA DE MADEIRA DE REFLORESTAMENTO 7,5X7,5 CM</t>
        </is>
      </c>
      <c r="C823" s="78" t="inlineStr">
        <is>
          <t>SUDECAP</t>
        </is>
      </c>
      <c r="D823" s="78" t="inlineStr">
        <is>
          <t>M</t>
        </is>
      </c>
      <c r="E823" s="21" t="n">
        <v>2.607</v>
      </c>
      <c r="F823" s="22">
        <f>ROUND(M823*FATOR, 2)</f>
        <v/>
      </c>
      <c r="G823" s="22">
        <f>ROUND(E823*F823, 2)</f>
        <v/>
      </c>
      <c r="L823" t="n">
        <v>2.607</v>
      </c>
      <c r="M823" t="n">
        <v>8.52</v>
      </c>
      <c r="N823">
        <f>(M823-F823)</f>
        <v/>
      </c>
    </row>
    <row r="824" ht="15" customHeight="1">
      <c r="A824" s="78" t="inlineStr">
        <is>
          <t>77.05.53</t>
        </is>
      </c>
      <c r="B824" s="77" t="inlineStr">
        <is>
          <t>PREGO DE ACO POLIDO COM CABECA 15 X 18 (1 1/2 X 13)</t>
        </is>
      </c>
      <c r="C824" s="78" t="inlineStr">
        <is>
          <t>SUDECAP</t>
        </is>
      </c>
      <c r="D824" s="78" t="inlineStr">
        <is>
          <t>KG</t>
        </is>
      </c>
      <c r="E824" s="21" t="n">
        <v>0.067</v>
      </c>
      <c r="F824" s="22">
        <f>ROUND(M824*FATOR, 2)</f>
        <v/>
      </c>
      <c r="G824" s="22">
        <f>ROUND(E824*F824, 2)</f>
        <v/>
      </c>
      <c r="L824" t="n">
        <v>0.067</v>
      </c>
      <c r="M824" t="n">
        <v>27.51</v>
      </c>
      <c r="N824">
        <f>(M824-F824)</f>
        <v/>
      </c>
    </row>
    <row r="825" ht="15" customHeight="1">
      <c r="A825" s="78" t="inlineStr">
        <is>
          <t>77.05.51</t>
        </is>
      </c>
      <c r="B825" s="77" t="inlineStr">
        <is>
          <t>PREGO DE ACO POLIDO COM CABECA 18 X 30 (2 3/4 X 10)</t>
        </is>
      </c>
      <c r="C825" s="78" t="inlineStr">
        <is>
          <t>SUDECAP</t>
        </is>
      </c>
      <c r="D825" s="78" t="inlineStr">
        <is>
          <t>KG</t>
        </is>
      </c>
      <c r="E825" s="21" t="n">
        <v>0.1</v>
      </c>
      <c r="F825" s="22">
        <f>ROUND(M825*FATOR, 2)</f>
        <v/>
      </c>
      <c r="G825" s="22">
        <f>ROUND(E825*F825, 2)</f>
        <v/>
      </c>
      <c r="L825" t="n">
        <v>0.1</v>
      </c>
      <c r="M825" t="n">
        <v>14.17</v>
      </c>
      <c r="N825">
        <f>(M825-F825)</f>
        <v/>
      </c>
    </row>
    <row r="826" ht="15" customHeight="1">
      <c r="A826" s="2" t="n"/>
      <c r="B826" s="2" t="n"/>
      <c r="C826" s="2" t="n"/>
      <c r="D826" s="2" t="n"/>
      <c r="E826" s="74" t="inlineStr">
        <is>
          <t>TOTAL Material:</t>
        </is>
      </c>
      <c r="F826" s="91" t="n"/>
      <c r="G826" s="23">
        <f>SUM(G818:G825)</f>
        <v/>
      </c>
    </row>
    <row r="827" ht="15" customHeight="1">
      <c r="A827" s="73" t="inlineStr">
        <is>
          <t>Mão de Obra</t>
        </is>
      </c>
      <c r="B827" s="91" t="n"/>
      <c r="C827" s="64" t="inlineStr">
        <is>
          <t>FONTE</t>
        </is>
      </c>
      <c r="D827" s="64" t="inlineStr">
        <is>
          <t>UNID</t>
        </is>
      </c>
      <c r="E827" s="64" t="inlineStr">
        <is>
          <t>COEFICIENTE</t>
        </is>
      </c>
      <c r="F827" s="64" t="inlineStr">
        <is>
          <t>PREÇO UNITÁRIO</t>
        </is>
      </c>
      <c r="G827" s="64" t="inlineStr">
        <is>
          <t>TOTAL</t>
        </is>
      </c>
    </row>
    <row r="828" ht="15" customHeight="1">
      <c r="A828" s="78" t="inlineStr">
        <is>
          <t>55.10.05</t>
        </is>
      </c>
      <c r="B828" s="77" t="inlineStr">
        <is>
          <t>AJUDANTE</t>
        </is>
      </c>
      <c r="C828" s="78" t="inlineStr">
        <is>
          <t>SUDECAP</t>
        </is>
      </c>
      <c r="D828" s="78" t="inlineStr">
        <is>
          <t>H</t>
        </is>
      </c>
      <c r="E828" s="21">
        <f>L828*FATOR</f>
        <v/>
      </c>
      <c r="F828" s="22" t="n">
        <v>14.89</v>
      </c>
      <c r="G828" s="22">
        <f>ROUND(E828*F828, 2)</f>
        <v/>
      </c>
      <c r="L828" t="n">
        <v>0.289</v>
      </c>
      <c r="M828" t="n">
        <v>14.89</v>
      </c>
      <c r="N828">
        <f>(M828-F828)</f>
        <v/>
      </c>
    </row>
    <row r="829" ht="15" customHeight="1">
      <c r="A829" s="78" t="inlineStr">
        <is>
          <t>55.10.50</t>
        </is>
      </c>
      <c r="B829" s="77" t="inlineStr">
        <is>
          <t>CARPINTEIRO</t>
        </is>
      </c>
      <c r="C829" s="78" t="inlineStr">
        <is>
          <t>SUDECAP</t>
        </is>
      </c>
      <c r="D829" s="78" t="inlineStr">
        <is>
          <t>H</t>
        </is>
      </c>
      <c r="E829" s="21">
        <f>L829*FATOR</f>
        <v/>
      </c>
      <c r="F829" s="22" t="n">
        <v>21.08</v>
      </c>
      <c r="G829" s="22">
        <f>ROUND(E829*F829, 2)</f>
        <v/>
      </c>
      <c r="L829" t="n">
        <v>1.192</v>
      </c>
      <c r="M829" t="n">
        <v>21.08</v>
      </c>
      <c r="N829">
        <f>(M829-F829)</f>
        <v/>
      </c>
    </row>
    <row r="830" ht="15" customHeight="1">
      <c r="A830" s="2" t="n"/>
      <c r="B830" s="2" t="n"/>
      <c r="C830" s="2" t="n"/>
      <c r="D830" s="2" t="n"/>
      <c r="E830" s="74" t="inlineStr">
        <is>
          <t>TOTAL Mão de Obra:</t>
        </is>
      </c>
      <c r="F830" s="91" t="n"/>
      <c r="G830" s="23">
        <f>SUM(G828:G829)</f>
        <v/>
      </c>
    </row>
    <row r="831" ht="15" customHeight="1">
      <c r="A831" s="2" t="n"/>
      <c r="B831" s="2" t="n"/>
      <c r="C831" s="2" t="n"/>
      <c r="D831" s="2" t="n"/>
      <c r="E831" s="75" t="inlineStr">
        <is>
          <t>VALOR:</t>
        </is>
      </c>
      <c r="F831" s="91" t="n"/>
      <c r="G831" s="5">
        <f>SUM(G826,G830)</f>
        <v/>
      </c>
    </row>
    <row r="832" ht="15" customHeight="1">
      <c r="A832" s="2" t="n"/>
      <c r="B832" s="2" t="n"/>
      <c r="C832" s="2" t="n"/>
      <c r="D832" s="2" t="n"/>
      <c r="E832" s="75" t="inlineStr">
        <is>
          <t>VALOR BDI (29.27%):</t>
        </is>
      </c>
      <c r="F832" s="91" t="n"/>
      <c r="G832" s="5">
        <f>ROUNDDOWN(G831*BDI,2)</f>
        <v/>
      </c>
    </row>
    <row r="833" ht="15" customHeight="1">
      <c r="A833" s="2" t="n"/>
      <c r="B833" s="2" t="n"/>
      <c r="C833" s="2" t="n"/>
      <c r="D833" s="2" t="n"/>
      <c r="E833" s="75" t="inlineStr">
        <is>
          <t>VALOR COM BDI:</t>
        </is>
      </c>
      <c r="F833" s="91" t="n"/>
      <c r="G833" s="5">
        <f>G832 + G831</f>
        <v/>
      </c>
    </row>
    <row r="834" ht="9.949999999999999" customHeight="1">
      <c r="A834" s="2" t="n"/>
      <c r="B834" s="2" t="n"/>
      <c r="C834" s="71" t="n"/>
      <c r="E834" s="2" t="n"/>
      <c r="F834" s="2" t="n"/>
      <c r="G834" s="2" t="n"/>
    </row>
    <row r="835" ht="20.1" customHeight="1">
      <c r="A835" s="72" t="inlineStr">
        <is>
          <t>5.3.1. 05.07.25 FCK &gt;= 25 MPA, BRITA CALCÁRIA, PREPARADO EM OBRA E LANÇADO EM GALERIAS/CONTENÇÕES (M3)</t>
        </is>
      </c>
      <c r="B835" s="90" t="n"/>
      <c r="C835" s="90" t="n"/>
      <c r="D835" s="90" t="n"/>
      <c r="E835" s="90" t="n"/>
      <c r="F835" s="90" t="n"/>
      <c r="G835" s="91" t="n"/>
    </row>
    <row r="836" ht="15" customHeight="1">
      <c r="A836" s="73" t="inlineStr">
        <is>
          <t>Serviço</t>
        </is>
      </c>
      <c r="B836" s="91" t="n"/>
      <c r="C836" s="64" t="inlineStr">
        <is>
          <t>FONTE</t>
        </is>
      </c>
      <c r="D836" s="64" t="inlineStr">
        <is>
          <t>UNID</t>
        </is>
      </c>
      <c r="E836" s="64" t="inlineStr">
        <is>
          <t>COEFICIENTE</t>
        </is>
      </c>
      <c r="F836" s="64" t="inlineStr">
        <is>
          <t>PREÇO UNITÁRIO</t>
        </is>
      </c>
      <c r="G836" s="64" t="inlineStr">
        <is>
          <t>TOTAL</t>
        </is>
      </c>
    </row>
    <row r="837" ht="15" customHeight="1">
      <c r="A837" s="78" t="inlineStr">
        <is>
          <t>40.08.25</t>
        </is>
      </c>
      <c r="B837" s="77" t="inlineStr">
        <is>
          <t>CONCRETO FCK &gt;= 25 MPA, B1-B2 CALCARIA - PREPARO</t>
        </is>
      </c>
      <c r="C837" s="78" t="inlineStr">
        <is>
          <t>SUDECAP</t>
        </is>
      </c>
      <c r="D837" s="78" t="inlineStr">
        <is>
          <t>M3</t>
        </is>
      </c>
      <c r="E837" s="21" t="n">
        <v>1.1</v>
      </c>
      <c r="F837" s="22">
        <f>'COMPOSICOES AUXILIARES'!G-1</f>
        <v/>
      </c>
      <c r="G837" s="22">
        <f>ROUND(E837*F837, 2)</f>
        <v/>
      </c>
      <c r="L837" t="n">
        <v>1.1</v>
      </c>
      <c r="M837" t="n">
        <v>582.36</v>
      </c>
      <c r="N837">
        <f>(M837-F837)</f>
        <v/>
      </c>
    </row>
    <row r="838" ht="15" customHeight="1">
      <c r="A838" s="78" t="inlineStr">
        <is>
          <t>40.16.11</t>
        </is>
      </c>
      <c r="B838" s="77" t="inlineStr">
        <is>
          <t>LANÇAMENTO DE CONCRETO CONVENCIONAL EM ESTRUTURA</t>
        </is>
      </c>
      <c r="C838" s="78" t="inlineStr">
        <is>
          <t>SUDECAP</t>
        </is>
      </c>
      <c r="D838" s="78" t="inlineStr">
        <is>
          <t>M3</t>
        </is>
      </c>
      <c r="E838" s="21" t="n">
        <v>1</v>
      </c>
      <c r="F838" s="22">
        <f>'COMPOSICOES AUXILIARES'!G-1</f>
        <v/>
      </c>
      <c r="G838" s="22">
        <f>ROUND(E838*F838, 2)</f>
        <v/>
      </c>
      <c r="L838" t="n">
        <v>1</v>
      </c>
      <c r="M838" t="n">
        <v>91.58</v>
      </c>
      <c r="N838">
        <f>(M838-F838)</f>
        <v/>
      </c>
    </row>
    <row r="839" ht="15" customHeight="1">
      <c r="A839" s="2" t="n"/>
      <c r="B839" s="2" t="n"/>
      <c r="C839" s="2" t="n"/>
      <c r="D839" s="2" t="n"/>
      <c r="E839" s="74" t="inlineStr">
        <is>
          <t>TOTAL Serviço:</t>
        </is>
      </c>
      <c r="F839" s="91" t="n"/>
      <c r="G839" s="23">
        <f>SUM(G837:G838)</f>
        <v/>
      </c>
    </row>
    <row r="840" ht="15" customHeight="1">
      <c r="A840" s="2" t="n"/>
      <c r="B840" s="2" t="n"/>
      <c r="C840" s="2" t="n"/>
      <c r="D840" s="2" t="n"/>
      <c r="E840" s="75" t="inlineStr">
        <is>
          <t>VALOR:</t>
        </is>
      </c>
      <c r="F840" s="91" t="n"/>
      <c r="G840" s="5">
        <f>SUM(G839)</f>
        <v/>
      </c>
    </row>
    <row r="841" ht="15" customHeight="1">
      <c r="A841" s="2" t="n"/>
      <c r="B841" s="2" t="n"/>
      <c r="C841" s="2" t="n"/>
      <c r="D841" s="2" t="n"/>
      <c r="E841" s="75" t="inlineStr">
        <is>
          <t>VALOR BDI (29.27%):</t>
        </is>
      </c>
      <c r="F841" s="91" t="n"/>
      <c r="G841" s="5">
        <f>ROUNDDOWN(G840*BDI,2)</f>
        <v/>
      </c>
    </row>
    <row r="842" ht="15" customHeight="1">
      <c r="A842" s="2" t="n"/>
      <c r="B842" s="2" t="n"/>
      <c r="C842" s="2" t="n"/>
      <c r="D842" s="2" t="n"/>
      <c r="E842" s="75" t="inlineStr">
        <is>
          <t>VALOR COM BDI:</t>
        </is>
      </c>
      <c r="F842" s="91" t="n"/>
      <c r="G842" s="5">
        <f>G841 + G840</f>
        <v/>
      </c>
    </row>
    <row r="843" ht="9.949999999999999" customHeight="1">
      <c r="A843" s="2" t="n"/>
      <c r="B843" s="2" t="n"/>
      <c r="C843" s="71" t="n"/>
      <c r="E843" s="2" t="n"/>
      <c r="F843" s="2" t="n"/>
      <c r="G843" s="2" t="n"/>
    </row>
    <row r="844" ht="20.1" customHeight="1">
      <c r="A844" s="72" t="inlineStr">
        <is>
          <t>5.4.1. 05.09.02 BRITA (M3)</t>
        </is>
      </c>
      <c r="B844" s="90" t="n"/>
      <c r="C844" s="90" t="n"/>
      <c r="D844" s="90" t="n"/>
      <c r="E844" s="90" t="n"/>
      <c r="F844" s="90" t="n"/>
      <c r="G844" s="91" t="n"/>
    </row>
    <row r="845" ht="15" customHeight="1">
      <c r="A845" s="73" t="inlineStr">
        <is>
          <t>Material</t>
        </is>
      </c>
      <c r="B845" s="91" t="n"/>
      <c r="C845" s="64" t="inlineStr">
        <is>
          <t>FONTE</t>
        </is>
      </c>
      <c r="D845" s="64" t="inlineStr">
        <is>
          <t>UNID</t>
        </is>
      </c>
      <c r="E845" s="64" t="inlineStr">
        <is>
          <t>COEFICIENTE</t>
        </is>
      </c>
      <c r="F845" s="64" t="inlineStr">
        <is>
          <t>PREÇO UNITÁRIO</t>
        </is>
      </c>
      <c r="G845" s="64" t="inlineStr">
        <is>
          <t>TOTAL</t>
        </is>
      </c>
    </row>
    <row r="846" ht="15" customHeight="1">
      <c r="A846" s="78" t="inlineStr">
        <is>
          <t>63.01.03</t>
        </is>
      </c>
      <c r="B846" s="77" t="inlineStr">
        <is>
          <t>BRITAS 1, 2 OU 3, CALCÁRIA COM FRETE</t>
        </is>
      </c>
      <c r="C846" s="78" t="inlineStr">
        <is>
          <t>SUDECAP</t>
        </is>
      </c>
      <c r="D846" s="78" t="inlineStr">
        <is>
          <t>M3</t>
        </is>
      </c>
      <c r="E846" s="21" t="n">
        <v>1</v>
      </c>
      <c r="F846" s="22">
        <f>ROUND(M846*FATOR, 2)</f>
        <v/>
      </c>
      <c r="G846" s="22">
        <f>ROUND(E846*F846, 2)</f>
        <v/>
      </c>
      <c r="L846" t="n">
        <v>1</v>
      </c>
      <c r="M846" t="n">
        <v>173.18</v>
      </c>
      <c r="N846">
        <f>(M846-F846)</f>
        <v/>
      </c>
    </row>
    <row r="847" ht="15" customHeight="1">
      <c r="A847" s="2" t="n"/>
      <c r="B847" s="2" t="n"/>
      <c r="C847" s="2" t="n"/>
      <c r="D847" s="2" t="n"/>
      <c r="E847" s="74" t="inlineStr">
        <is>
          <t>TOTAL Material:</t>
        </is>
      </c>
      <c r="F847" s="91" t="n"/>
      <c r="G847" s="23">
        <f>SUM(G846:G846)</f>
        <v/>
      </c>
    </row>
    <row r="848" ht="15" customHeight="1">
      <c r="A848" s="73" t="inlineStr">
        <is>
          <t>Mão de Obra</t>
        </is>
      </c>
      <c r="B848" s="91" t="n"/>
      <c r="C848" s="64" t="inlineStr">
        <is>
          <t>FONTE</t>
        </is>
      </c>
      <c r="D848" s="64" t="inlineStr">
        <is>
          <t>UNID</t>
        </is>
      </c>
      <c r="E848" s="64" t="inlineStr">
        <is>
          <t>COEFICIENTE</t>
        </is>
      </c>
      <c r="F848" s="64" t="inlineStr">
        <is>
          <t>PREÇO UNITÁRIO</t>
        </is>
      </c>
      <c r="G848" s="64" t="inlineStr">
        <is>
          <t>TOTAL</t>
        </is>
      </c>
    </row>
    <row r="849" ht="15" customHeight="1">
      <c r="A849" s="78" t="inlineStr">
        <is>
          <t>55.10.88</t>
        </is>
      </c>
      <c r="B849" s="77" t="inlineStr">
        <is>
          <t>SERVENTE</t>
        </is>
      </c>
      <c r="C849" s="78" t="inlineStr">
        <is>
          <t>SUDECAP</t>
        </is>
      </c>
      <c r="D849" s="78" t="inlineStr">
        <is>
          <t>H</t>
        </is>
      </c>
      <c r="E849" s="21">
        <f>L849*FATOR</f>
        <v/>
      </c>
      <c r="F849" s="22" t="n">
        <v>14.9</v>
      </c>
      <c r="G849" s="22">
        <f>ROUND(E849*F849, 2)</f>
        <v/>
      </c>
      <c r="L849" t="n">
        <v>2</v>
      </c>
      <c r="M849" t="n">
        <v>14.9</v>
      </c>
      <c r="N849">
        <f>(M849-F849)</f>
        <v/>
      </c>
    </row>
    <row r="850" ht="15" customHeight="1">
      <c r="A850" s="2" t="n"/>
      <c r="B850" s="2" t="n"/>
      <c r="C850" s="2" t="n"/>
      <c r="D850" s="2" t="n"/>
      <c r="E850" s="74" t="inlineStr">
        <is>
          <t>TOTAL Mão de Obra:</t>
        </is>
      </c>
      <c r="F850" s="91" t="n"/>
      <c r="G850" s="23">
        <f>SUM(G849:G849)</f>
        <v/>
      </c>
    </row>
    <row r="851" ht="15" customHeight="1">
      <c r="A851" s="2" t="n"/>
      <c r="B851" s="2" t="n"/>
      <c r="C851" s="2" t="n"/>
      <c r="D851" s="2" t="n"/>
      <c r="E851" s="75" t="inlineStr">
        <is>
          <t>VALOR:</t>
        </is>
      </c>
      <c r="F851" s="91" t="n"/>
      <c r="G851" s="5">
        <f>SUM(G847,G850)</f>
        <v/>
      </c>
    </row>
    <row r="852" ht="15" customHeight="1">
      <c r="A852" s="2" t="n"/>
      <c r="B852" s="2" t="n"/>
      <c r="C852" s="2" t="n"/>
      <c r="D852" s="2" t="n"/>
      <c r="E852" s="75" t="inlineStr">
        <is>
          <t>VALOR BDI (29.27%):</t>
        </is>
      </c>
      <c r="F852" s="91" t="n"/>
      <c r="G852" s="5">
        <f>ROUNDDOWN(G851*BDI,2)</f>
        <v/>
      </c>
    </row>
    <row r="853" ht="15" customHeight="1">
      <c r="A853" s="2" t="n"/>
      <c r="B853" s="2" t="n"/>
      <c r="C853" s="2" t="n"/>
      <c r="D853" s="2" t="n"/>
      <c r="E853" s="75" t="inlineStr">
        <is>
          <t>VALOR COM BDI:</t>
        </is>
      </c>
      <c r="F853" s="91" t="n"/>
      <c r="G853" s="5">
        <f>G852 + G851</f>
        <v/>
      </c>
    </row>
    <row r="854" ht="9.949999999999999" customHeight="1">
      <c r="A854" s="2" t="n"/>
      <c r="B854" s="2" t="n"/>
      <c r="C854" s="71" t="n"/>
      <c r="E854" s="2" t="n"/>
      <c r="F854" s="2" t="n"/>
      <c r="G854" s="2" t="n"/>
    </row>
    <row r="855" ht="20.1" customHeight="1">
      <c r="A855" s="72" t="inlineStr">
        <is>
          <t>5.4.2. 05.09.03 AREIA (COM ADENSAMENTO HIDRAULICO) (M3)</t>
        </is>
      </c>
      <c r="B855" s="90" t="n"/>
      <c r="C855" s="90" t="n"/>
      <c r="D855" s="90" t="n"/>
      <c r="E855" s="90" t="n"/>
      <c r="F855" s="90" t="n"/>
      <c r="G855" s="91" t="n"/>
    </row>
    <row r="856" ht="15" customHeight="1">
      <c r="A856" s="73" t="inlineStr">
        <is>
          <t>Equipamento Custo Horário</t>
        </is>
      </c>
      <c r="B856" s="91" t="n"/>
      <c r="C856" s="64" t="inlineStr">
        <is>
          <t>FONTE</t>
        </is>
      </c>
      <c r="D856" s="64" t="inlineStr">
        <is>
          <t>UNID</t>
        </is>
      </c>
      <c r="E856" s="64" t="inlineStr">
        <is>
          <t>COEFICIENTE</t>
        </is>
      </c>
      <c r="F856" s="64" t="inlineStr">
        <is>
          <t>PREÇO UNITÁRIO</t>
        </is>
      </c>
      <c r="G856" s="64" t="inlineStr">
        <is>
          <t>TOTAL</t>
        </is>
      </c>
    </row>
    <row r="857" ht="15" customHeight="1">
      <c r="A857" s="78" t="inlineStr">
        <is>
          <t>50.10.36</t>
        </is>
      </c>
      <c r="B857" s="77" t="inlineStr">
        <is>
          <t>CHP/CAMINHAO TANQUE FORD 1317 WE, 6.000L</t>
        </is>
      </c>
      <c r="C857" s="78" t="inlineStr">
        <is>
          <t>SUDECAP</t>
        </is>
      </c>
      <c r="D857" s="78" t="inlineStr">
        <is>
          <t>H</t>
        </is>
      </c>
      <c r="E857" s="21" t="n">
        <v>0.068</v>
      </c>
      <c r="F857" s="22">
        <f>'COMPOSICOES AUXILIARES'!G-1</f>
        <v/>
      </c>
      <c r="G857" s="22">
        <f>ROUND(E857*F857, 2)</f>
        <v/>
      </c>
      <c r="L857" t="n">
        <v>0.068</v>
      </c>
      <c r="M857" t="n">
        <v>145.78</v>
      </c>
      <c r="N857">
        <f>(M857-F857)</f>
        <v/>
      </c>
    </row>
    <row r="858" ht="18" customHeight="1">
      <c r="A858" s="2" t="n"/>
      <c r="B858" s="2" t="n"/>
      <c r="C858" s="2" t="n"/>
      <c r="D858" s="2" t="n"/>
      <c r="E858" s="74" t="inlineStr">
        <is>
          <t>TOTAL Equipamento Custo Horário:</t>
        </is>
      </c>
      <c r="F858" s="91" t="n"/>
      <c r="G858" s="23">
        <f>SUM(G857:G857)</f>
        <v/>
      </c>
    </row>
    <row r="859" ht="15" customHeight="1">
      <c r="A859" s="73" t="inlineStr">
        <is>
          <t>Material</t>
        </is>
      </c>
      <c r="B859" s="91" t="n"/>
      <c r="C859" s="64" t="inlineStr">
        <is>
          <t>FONTE</t>
        </is>
      </c>
      <c r="D859" s="64" t="inlineStr">
        <is>
          <t>UNID</t>
        </is>
      </c>
      <c r="E859" s="64" t="inlineStr">
        <is>
          <t>COEFICIENTE</t>
        </is>
      </c>
      <c r="F859" s="64" t="inlineStr">
        <is>
          <t>PREÇO UNITÁRIO</t>
        </is>
      </c>
      <c r="G859" s="64" t="inlineStr">
        <is>
          <t>TOTAL</t>
        </is>
      </c>
    </row>
    <row r="860" ht="15" customHeight="1">
      <c r="A860" s="78" t="inlineStr">
        <is>
          <t>63.04.02</t>
        </is>
      </c>
      <c r="B860" s="77" t="inlineStr">
        <is>
          <t>AREIA/CASCALHO PARA DRENO</t>
        </is>
      </c>
      <c r="C860" s="78" t="inlineStr">
        <is>
          <t>SUDECAP</t>
        </is>
      </c>
      <c r="D860" s="78" t="inlineStr">
        <is>
          <t>M3</t>
        </is>
      </c>
      <c r="E860" s="21" t="n">
        <v>1.1</v>
      </c>
      <c r="F860" s="22">
        <f>ROUND(M860*FATOR, 2)</f>
        <v/>
      </c>
      <c r="G860" s="22">
        <f>ROUND(E860*F860, 2)</f>
        <v/>
      </c>
      <c r="L860" t="n">
        <v>1.1</v>
      </c>
      <c r="M860" t="n">
        <v>117.46</v>
      </c>
      <c r="N860">
        <f>(M860-F860)</f>
        <v/>
      </c>
    </row>
    <row r="861" ht="15" customHeight="1">
      <c r="A861" s="2" t="n"/>
      <c r="B861" s="2" t="n"/>
      <c r="C861" s="2" t="n"/>
      <c r="D861" s="2" t="n"/>
      <c r="E861" s="74" t="inlineStr">
        <is>
          <t>TOTAL Material:</t>
        </is>
      </c>
      <c r="F861" s="91" t="n"/>
      <c r="G861" s="23">
        <f>SUM(G860:G860)</f>
        <v/>
      </c>
    </row>
    <row r="862" ht="15" customHeight="1">
      <c r="A862" s="73" t="inlineStr">
        <is>
          <t>Mão de Obra</t>
        </is>
      </c>
      <c r="B862" s="91" t="n"/>
      <c r="C862" s="64" t="inlineStr">
        <is>
          <t>FONTE</t>
        </is>
      </c>
      <c r="D862" s="64" t="inlineStr">
        <is>
          <t>UNID</t>
        </is>
      </c>
      <c r="E862" s="64" t="inlineStr">
        <is>
          <t>COEFICIENTE</t>
        </is>
      </c>
      <c r="F862" s="64" t="inlineStr">
        <is>
          <t>PREÇO UNITÁRIO</t>
        </is>
      </c>
      <c r="G862" s="64" t="inlineStr">
        <is>
          <t>TOTAL</t>
        </is>
      </c>
    </row>
    <row r="863" ht="15" customHeight="1">
      <c r="A863" s="78" t="inlineStr">
        <is>
          <t>55.10.88</t>
        </is>
      </c>
      <c r="B863" s="77" t="inlineStr">
        <is>
          <t>SERVENTE</t>
        </is>
      </c>
      <c r="C863" s="78" t="inlineStr">
        <is>
          <t>SUDECAP</t>
        </is>
      </c>
      <c r="D863" s="78" t="inlineStr">
        <is>
          <t>H</t>
        </is>
      </c>
      <c r="E863" s="21">
        <f>L863*FATOR</f>
        <v/>
      </c>
      <c r="F863" s="22" t="n">
        <v>14.9</v>
      </c>
      <c r="G863" s="22">
        <f>ROUND(E863*F863, 2)</f>
        <v/>
      </c>
      <c r="L863" t="n">
        <v>1.5</v>
      </c>
      <c r="M863" t="n">
        <v>14.9</v>
      </c>
      <c r="N863">
        <f>(M863-F863)</f>
        <v/>
      </c>
    </row>
    <row r="864" ht="15" customHeight="1">
      <c r="A864" s="2" t="n"/>
      <c r="B864" s="2" t="n"/>
      <c r="C864" s="2" t="n"/>
      <c r="D864" s="2" t="n"/>
      <c r="E864" s="74" t="inlineStr">
        <is>
          <t>TOTAL Mão de Obra:</t>
        </is>
      </c>
      <c r="F864" s="91" t="n"/>
      <c r="G864" s="23">
        <f>SUM(G863:G863)</f>
        <v/>
      </c>
    </row>
    <row r="865" ht="15" customHeight="1">
      <c r="A865" s="2" t="n"/>
      <c r="B865" s="2" t="n"/>
      <c r="C865" s="2" t="n"/>
      <c r="D865" s="2" t="n"/>
      <c r="E865" s="75" t="inlineStr">
        <is>
          <t>VALOR:</t>
        </is>
      </c>
      <c r="F865" s="91" t="n"/>
      <c r="G865" s="5">
        <f>SUM(G861,G858,G864)</f>
        <v/>
      </c>
    </row>
    <row r="866" ht="15" customHeight="1">
      <c r="A866" s="2" t="n"/>
      <c r="B866" s="2" t="n"/>
      <c r="C866" s="2" t="n"/>
      <c r="D866" s="2" t="n"/>
      <c r="E866" s="75" t="inlineStr">
        <is>
          <t>VALOR BDI (29.27%):</t>
        </is>
      </c>
      <c r="F866" s="91" t="n"/>
      <c r="G866" s="5">
        <f>ROUNDDOWN(G865*BDI,2)</f>
        <v/>
      </c>
    </row>
    <row r="867" ht="15" customHeight="1">
      <c r="A867" s="2" t="n"/>
      <c r="B867" s="2" t="n"/>
      <c r="C867" s="2" t="n"/>
      <c r="D867" s="2" t="n"/>
      <c r="E867" s="75" t="inlineStr">
        <is>
          <t>VALOR COM BDI:</t>
        </is>
      </c>
      <c r="F867" s="91" t="n"/>
      <c r="G867" s="5">
        <f>G866 + G865</f>
        <v/>
      </c>
    </row>
    <row r="868" ht="9.949999999999999" customHeight="1">
      <c r="A868" s="2" t="n"/>
      <c r="B868" s="2" t="n"/>
      <c r="C868" s="71" t="n"/>
      <c r="E868" s="2" t="n"/>
      <c r="F868" s="2" t="n"/>
      <c r="G868" s="2" t="n"/>
    </row>
    <row r="869" ht="20.1" customHeight="1">
      <c r="A869" s="72" t="inlineStr">
        <is>
          <t>5.5.1. 05.11.01 MANTA GEOTEXTIL - 180 G/M2 - RES.TRACAO &gt;=  9 KN/M (M2)</t>
        </is>
      </c>
      <c r="B869" s="90" t="n"/>
      <c r="C869" s="90" t="n"/>
      <c r="D869" s="90" t="n"/>
      <c r="E869" s="90" t="n"/>
      <c r="F869" s="90" t="n"/>
      <c r="G869" s="91" t="n"/>
    </row>
    <row r="870" ht="15" customHeight="1">
      <c r="A870" s="73" t="inlineStr">
        <is>
          <t>Material</t>
        </is>
      </c>
      <c r="B870" s="91" t="n"/>
      <c r="C870" s="64" t="inlineStr">
        <is>
          <t>FONTE</t>
        </is>
      </c>
      <c r="D870" s="64" t="inlineStr">
        <is>
          <t>UNID</t>
        </is>
      </c>
      <c r="E870" s="64" t="inlineStr">
        <is>
          <t>COEFICIENTE</t>
        </is>
      </c>
      <c r="F870" s="64" t="inlineStr">
        <is>
          <t>PREÇO UNITÁRIO</t>
        </is>
      </c>
      <c r="G870" s="64" t="inlineStr">
        <is>
          <t>TOTAL</t>
        </is>
      </c>
    </row>
    <row r="871" ht="15" customHeight="1">
      <c r="A871" s="78" t="inlineStr">
        <is>
          <t>61.20.08</t>
        </is>
      </c>
      <c r="B871" s="77" t="inlineStr">
        <is>
          <t>MANTA GEOTEXTIL RESIST.TRAÇAO  9 KN/M (180 G/M2)</t>
        </is>
      </c>
      <c r="C871" s="78" t="inlineStr">
        <is>
          <t>SUDECAP</t>
        </is>
      </c>
      <c r="D871" s="78" t="inlineStr">
        <is>
          <t>M2</t>
        </is>
      </c>
      <c r="E871" s="21" t="n">
        <v>1</v>
      </c>
      <c r="F871" s="22">
        <f>ROUND(M871*FATOR, 2)</f>
        <v/>
      </c>
      <c r="G871" s="22">
        <f>ROUND(E871*F871, 2)</f>
        <v/>
      </c>
      <c r="L871" t="n">
        <v>1</v>
      </c>
      <c r="M871" t="n">
        <v>2.7</v>
      </c>
      <c r="N871">
        <f>(M871-F871)</f>
        <v/>
      </c>
    </row>
    <row r="872" ht="15" customHeight="1">
      <c r="A872" s="2" t="n"/>
      <c r="B872" s="2" t="n"/>
      <c r="C872" s="2" t="n"/>
      <c r="D872" s="2" t="n"/>
      <c r="E872" s="74" t="inlineStr">
        <is>
          <t>TOTAL Material:</t>
        </is>
      </c>
      <c r="F872" s="91" t="n"/>
      <c r="G872" s="23">
        <f>SUM(G871:G871)</f>
        <v/>
      </c>
    </row>
    <row r="873" ht="15" customHeight="1">
      <c r="A873" s="73" t="inlineStr">
        <is>
          <t>Mão de Obra</t>
        </is>
      </c>
      <c r="B873" s="91" t="n"/>
      <c r="C873" s="64" t="inlineStr">
        <is>
          <t>FONTE</t>
        </is>
      </c>
      <c r="D873" s="64" t="inlineStr">
        <is>
          <t>UNID</t>
        </is>
      </c>
      <c r="E873" s="64" t="inlineStr">
        <is>
          <t>COEFICIENTE</t>
        </is>
      </c>
      <c r="F873" s="64" t="inlineStr">
        <is>
          <t>PREÇO UNITÁRIO</t>
        </is>
      </c>
      <c r="G873" s="64" t="inlineStr">
        <is>
          <t>TOTAL</t>
        </is>
      </c>
    </row>
    <row r="874" ht="15" customHeight="1">
      <c r="A874" s="78" t="inlineStr">
        <is>
          <t>55.10.75</t>
        </is>
      </c>
      <c r="B874" s="77" t="inlineStr">
        <is>
          <t>PEDREIRO</t>
        </is>
      </c>
      <c r="C874" s="78" t="inlineStr">
        <is>
          <t>SUDECAP</t>
        </is>
      </c>
      <c r="D874" s="78" t="inlineStr">
        <is>
          <t>H</t>
        </is>
      </c>
      <c r="E874" s="21">
        <f>L874*FATOR</f>
        <v/>
      </c>
      <c r="F874" s="22" t="n">
        <v>21.08</v>
      </c>
      <c r="G874" s="22">
        <f>ROUND(E874*F874, 2)</f>
        <v/>
      </c>
      <c r="L874" t="n">
        <v>0.03333</v>
      </c>
      <c r="M874" t="n">
        <v>21.08</v>
      </c>
      <c r="N874">
        <f>(M874-F874)</f>
        <v/>
      </c>
    </row>
    <row r="875" ht="15" customHeight="1">
      <c r="A875" s="78" t="inlineStr">
        <is>
          <t>55.10.88</t>
        </is>
      </c>
      <c r="B875" s="77" t="inlineStr">
        <is>
          <t>SERVENTE</t>
        </is>
      </c>
      <c r="C875" s="78" t="inlineStr">
        <is>
          <t>SUDECAP</t>
        </is>
      </c>
      <c r="D875" s="78" t="inlineStr">
        <is>
          <t>H</t>
        </is>
      </c>
      <c r="E875" s="21">
        <f>L875*FATOR</f>
        <v/>
      </c>
      <c r="F875" s="22" t="n">
        <v>14.9</v>
      </c>
      <c r="G875" s="22">
        <f>ROUND(E875*F875, 2)</f>
        <v/>
      </c>
      <c r="L875" t="n">
        <v>0.03333</v>
      </c>
      <c r="M875" t="n">
        <v>14.9</v>
      </c>
      <c r="N875">
        <f>(M875-F875)</f>
        <v/>
      </c>
    </row>
    <row r="876" ht="15" customHeight="1">
      <c r="A876" s="2" t="n"/>
      <c r="B876" s="2" t="n"/>
      <c r="C876" s="2" t="n"/>
      <c r="D876" s="2" t="n"/>
      <c r="E876" s="74" t="inlineStr">
        <is>
          <t>TOTAL Mão de Obra:</t>
        </is>
      </c>
      <c r="F876" s="91" t="n"/>
      <c r="G876" s="23">
        <f>SUM(G874:G875)</f>
        <v/>
      </c>
    </row>
    <row r="877" ht="15" customHeight="1">
      <c r="A877" s="2" t="n"/>
      <c r="B877" s="2" t="n"/>
      <c r="C877" s="2" t="n"/>
      <c r="D877" s="2" t="n"/>
      <c r="E877" s="75" t="inlineStr">
        <is>
          <t>VALOR:</t>
        </is>
      </c>
      <c r="F877" s="91" t="n"/>
      <c r="G877" s="5">
        <f>SUM(G872,G876)</f>
        <v/>
      </c>
    </row>
    <row r="878" ht="15" customHeight="1">
      <c r="A878" s="2" t="n"/>
      <c r="B878" s="2" t="n"/>
      <c r="C878" s="2" t="n"/>
      <c r="D878" s="2" t="n"/>
      <c r="E878" s="75" t="inlineStr">
        <is>
          <t>VALOR BDI (29.27%):</t>
        </is>
      </c>
      <c r="F878" s="91" t="n"/>
      <c r="G878" s="5">
        <f>ROUNDDOWN(G877*BDI,2)</f>
        <v/>
      </c>
    </row>
    <row r="879" ht="15" customHeight="1">
      <c r="A879" s="2" t="n"/>
      <c r="B879" s="2" t="n"/>
      <c r="C879" s="2" t="n"/>
      <c r="D879" s="2" t="n"/>
      <c r="E879" s="75" t="inlineStr">
        <is>
          <t>VALOR COM BDI:</t>
        </is>
      </c>
      <c r="F879" s="91" t="n"/>
      <c r="G879" s="5">
        <f>G878 + G877</f>
        <v/>
      </c>
    </row>
    <row r="880" ht="9.949999999999999" customHeight="1">
      <c r="A880" s="2" t="n"/>
      <c r="B880" s="2" t="n"/>
      <c r="C880" s="71" t="n"/>
      <c r="E880" s="2" t="n"/>
      <c r="F880" s="2" t="n"/>
      <c r="G880" s="2" t="n"/>
    </row>
    <row r="881" ht="20.1" customHeight="1">
      <c r="A881" s="72" t="inlineStr">
        <is>
          <t>5.6.1. 05.12.01 DRENO BARBACÃ DN 50 MM E COMPRIMENTO DE 0,50M (UN)</t>
        </is>
      </c>
      <c r="B881" s="90" t="n"/>
      <c r="C881" s="90" t="n"/>
      <c r="D881" s="90" t="n"/>
      <c r="E881" s="90" t="n"/>
      <c r="F881" s="90" t="n"/>
      <c r="G881" s="91" t="n"/>
    </row>
    <row r="882" ht="15" customHeight="1">
      <c r="A882" s="73" t="inlineStr">
        <is>
          <t>Material</t>
        </is>
      </c>
      <c r="B882" s="91" t="n"/>
      <c r="C882" s="64" t="inlineStr">
        <is>
          <t>FONTE</t>
        </is>
      </c>
      <c r="D882" s="64" t="inlineStr">
        <is>
          <t>UNID</t>
        </is>
      </c>
      <c r="E882" s="64" t="inlineStr">
        <is>
          <t>COEFICIENTE</t>
        </is>
      </c>
      <c r="F882" s="64" t="inlineStr">
        <is>
          <t>PREÇO UNITÁRIO</t>
        </is>
      </c>
      <c r="G882" s="64" t="inlineStr">
        <is>
          <t>TOTAL</t>
        </is>
      </c>
    </row>
    <row r="883" ht="21" customHeight="1">
      <c r="A883" s="78" t="inlineStr">
        <is>
          <t>73.24.02</t>
        </is>
      </c>
      <c r="B883" s="77" t="inlineStr">
        <is>
          <t>TUBO PVC ESGOTO P/B SERIE NORMAL (NBR 5688) D= 50MM X 6M</t>
        </is>
      </c>
      <c r="C883" s="78" t="inlineStr">
        <is>
          <t>SUDECAP</t>
        </is>
      </c>
      <c r="D883" s="78" t="inlineStr">
        <is>
          <t>UN</t>
        </is>
      </c>
      <c r="E883" s="21" t="n">
        <v>0.08334</v>
      </c>
      <c r="F883" s="22">
        <f>ROUND(M883*FATOR, 2)</f>
        <v/>
      </c>
      <c r="G883" s="22">
        <f>ROUND(E883*F883, 2)</f>
        <v/>
      </c>
      <c r="L883" t="n">
        <v>0.08334</v>
      </c>
      <c r="M883" t="n">
        <v>65.90000000000001</v>
      </c>
      <c r="N883">
        <f>(M883-F883)</f>
        <v/>
      </c>
    </row>
    <row r="884" ht="15" customHeight="1">
      <c r="A884" s="2" t="n"/>
      <c r="B884" s="2" t="n"/>
      <c r="C884" s="2" t="n"/>
      <c r="D884" s="2" t="n"/>
      <c r="E884" s="74" t="inlineStr">
        <is>
          <t>TOTAL Material:</t>
        </is>
      </c>
      <c r="F884" s="91" t="n"/>
      <c r="G884" s="23">
        <f>SUM(G883:G883)</f>
        <v/>
      </c>
    </row>
    <row r="885" ht="15" customHeight="1">
      <c r="A885" s="73" t="inlineStr">
        <is>
          <t>Mão de Obra</t>
        </is>
      </c>
      <c r="B885" s="91" t="n"/>
      <c r="C885" s="64" t="inlineStr">
        <is>
          <t>FONTE</t>
        </is>
      </c>
      <c r="D885" s="64" t="inlineStr">
        <is>
          <t>UNID</t>
        </is>
      </c>
      <c r="E885" s="64" t="inlineStr">
        <is>
          <t>COEFICIENTE</t>
        </is>
      </c>
      <c r="F885" s="64" t="inlineStr">
        <is>
          <t>PREÇO UNITÁRIO</t>
        </is>
      </c>
      <c r="G885" s="64" t="inlineStr">
        <is>
          <t>TOTAL</t>
        </is>
      </c>
    </row>
    <row r="886" ht="15" customHeight="1">
      <c r="A886" s="78" t="inlineStr">
        <is>
          <t>55.10.75</t>
        </is>
      </c>
      <c r="B886" s="77" t="inlineStr">
        <is>
          <t>PEDREIRO</t>
        </is>
      </c>
      <c r="C886" s="78" t="inlineStr">
        <is>
          <t>SUDECAP</t>
        </is>
      </c>
      <c r="D886" s="78" t="inlineStr">
        <is>
          <t>H</t>
        </is>
      </c>
      <c r="E886" s="21">
        <f>L886*FATOR</f>
        <v/>
      </c>
      <c r="F886" s="22" t="n">
        <v>21.08</v>
      </c>
      <c r="G886" s="22">
        <f>ROUND(E886*F886, 2)</f>
        <v/>
      </c>
      <c r="L886" t="n">
        <v>0.2</v>
      </c>
      <c r="M886" t="n">
        <v>21.08</v>
      </c>
      <c r="N886">
        <f>(M886-F886)</f>
        <v/>
      </c>
    </row>
    <row r="887" ht="15" customHeight="1">
      <c r="A887" s="2" t="n"/>
      <c r="B887" s="2" t="n"/>
      <c r="C887" s="2" t="n"/>
      <c r="D887" s="2" t="n"/>
      <c r="E887" s="74" t="inlineStr">
        <is>
          <t>TOTAL Mão de Obra:</t>
        </is>
      </c>
      <c r="F887" s="91" t="n"/>
      <c r="G887" s="23">
        <f>SUM(G886:G886)</f>
        <v/>
      </c>
    </row>
    <row r="888" ht="15" customHeight="1">
      <c r="A888" s="2" t="n"/>
      <c r="B888" s="2" t="n"/>
      <c r="C888" s="2" t="n"/>
      <c r="D888" s="2" t="n"/>
      <c r="E888" s="75" t="inlineStr">
        <is>
          <t>VALOR:</t>
        </is>
      </c>
      <c r="F888" s="91" t="n"/>
      <c r="G888" s="5">
        <f>SUM(G884,G887)</f>
        <v/>
      </c>
    </row>
    <row r="889" ht="15" customHeight="1">
      <c r="A889" s="2" t="n"/>
      <c r="B889" s="2" t="n"/>
      <c r="C889" s="2" t="n"/>
      <c r="D889" s="2" t="n"/>
      <c r="E889" s="75" t="inlineStr">
        <is>
          <t>VALOR BDI (29.27%):</t>
        </is>
      </c>
      <c r="F889" s="91" t="n"/>
      <c r="G889" s="5">
        <f>ROUNDDOWN(G888*BDI,2)</f>
        <v/>
      </c>
    </row>
    <row r="890" ht="15" customHeight="1">
      <c r="A890" s="2" t="n"/>
      <c r="B890" s="2" t="n"/>
      <c r="C890" s="2" t="n"/>
      <c r="D890" s="2" t="n"/>
      <c r="E890" s="75" t="inlineStr">
        <is>
          <t>VALOR COM BDI:</t>
        </is>
      </c>
      <c r="F890" s="91" t="n"/>
      <c r="G890" s="5">
        <f>G889 + G888</f>
        <v/>
      </c>
    </row>
    <row r="891" ht="9.949999999999999" customHeight="1">
      <c r="A891" s="2" t="n"/>
      <c r="B891" s="2" t="n"/>
      <c r="C891" s="71" t="n"/>
      <c r="E891" s="2" t="n"/>
      <c r="F891" s="2" t="n"/>
      <c r="G891" s="2" t="n"/>
    </row>
    <row r="892" ht="20.1" customHeight="1">
      <c r="A892" s="72" t="inlineStr">
        <is>
          <t>6.1.1. 06.01.20 FORMA PARA PILAR RETANGULAR, PÉ DIREITO SIMPLES, EM CHAPA DE MADEIRA COMPENSADA RESINADA 12MM, TRAVAMENTO METÁLICO, 3 APROVEITAMENTOS - FABRICAÇÃO, MONTAGEM E DESMONTAGEM (M2)</t>
        </is>
      </c>
      <c r="B892" s="90" t="n"/>
      <c r="C892" s="90" t="n"/>
      <c r="D892" s="90" t="n"/>
      <c r="E892" s="90" t="n"/>
      <c r="F892" s="90" t="n"/>
      <c r="G892" s="91" t="n"/>
    </row>
    <row r="893" ht="15" customHeight="1">
      <c r="A893" s="73" t="inlineStr">
        <is>
          <t>Material</t>
        </is>
      </c>
      <c r="B893" s="91" t="n"/>
      <c r="C893" s="64" t="inlineStr">
        <is>
          <t>FONTE</t>
        </is>
      </c>
      <c r="D893" s="64" t="inlineStr">
        <is>
          <t>UNID</t>
        </is>
      </c>
      <c r="E893" s="64" t="inlineStr">
        <is>
          <t>COEFICIENTE</t>
        </is>
      </c>
      <c r="F893" s="64" t="inlineStr">
        <is>
          <t>PREÇO UNITÁRIO</t>
        </is>
      </c>
      <c r="G893" s="64" t="inlineStr">
        <is>
          <t>TOTAL</t>
        </is>
      </c>
    </row>
    <row r="894" ht="21" customHeight="1">
      <c r="A894" s="78" t="inlineStr">
        <is>
          <t>71.14.08</t>
        </is>
      </c>
      <c r="B894" s="77" t="inlineStr">
        <is>
          <t>CHAPA DE MADEIRA COMPENSADA RESINADA PARA FORMA DE CONCRETO, DE *2,2 X 1,1* M, E = 12 MM</t>
        </is>
      </c>
      <c r="C894" s="78" t="inlineStr">
        <is>
          <t>SUDECAP</t>
        </is>
      </c>
      <c r="D894" s="78" t="inlineStr">
        <is>
          <t>M2</t>
        </is>
      </c>
      <c r="E894" s="21" t="n">
        <v>0.4436</v>
      </c>
      <c r="F894" s="22">
        <f>ROUND(M894*FATOR, 2)</f>
        <v/>
      </c>
      <c r="G894" s="22">
        <f>ROUND(E894*F894, 2)</f>
        <v/>
      </c>
      <c r="L894" t="n">
        <v>0.4436</v>
      </c>
      <c r="M894" t="n">
        <v>27.88</v>
      </c>
      <c r="N894">
        <f>(M894-F894)</f>
        <v/>
      </c>
    </row>
    <row r="895" ht="15" customHeight="1">
      <c r="A895" s="78" t="inlineStr">
        <is>
          <t>73.80.10</t>
        </is>
      </c>
      <c r="B895" s="77" t="inlineStr">
        <is>
          <t>DESMOLDANTE PARA FORMA DE MADEIRA</t>
        </is>
      </c>
      <c r="C895" s="78" t="inlineStr">
        <is>
          <t>SUDECAP</t>
        </is>
      </c>
      <c r="D895" s="78" t="inlineStr">
        <is>
          <t>L</t>
        </is>
      </c>
      <c r="E895" s="21" t="n">
        <v>0.01</v>
      </c>
      <c r="F895" s="22">
        <f>ROUND(M895*FATOR, 2)</f>
        <v/>
      </c>
      <c r="G895" s="22">
        <f>ROUND(E895*F895, 2)</f>
        <v/>
      </c>
      <c r="L895" t="n">
        <v>0.01</v>
      </c>
      <c r="M895" t="n">
        <v>9.02</v>
      </c>
      <c r="N895">
        <f>(M895-F895)</f>
        <v/>
      </c>
    </row>
    <row r="896" ht="21" customHeight="1">
      <c r="A896" s="78" t="inlineStr">
        <is>
          <t>66.05.07</t>
        </is>
      </c>
      <c r="B896" s="77" t="inlineStr">
        <is>
          <t>LOCAÇÃO DE APRUMADOR METÁLICO DE PILAR, COM ALTURA E ÂNGULOS REGULÁVEIS, EXTENSÃO DE 1,50 A 2,80 M</t>
        </is>
      </c>
      <c r="C896" s="78" t="inlineStr">
        <is>
          <t>SUDECAP</t>
        </is>
      </c>
      <c r="D896" s="78" t="inlineStr">
        <is>
          <t>UNMES</t>
        </is>
      </c>
      <c r="E896" s="21" t="n">
        <v>0.196</v>
      </c>
      <c r="F896" s="22">
        <f>ROUND(M896*FATOR, 2)</f>
        <v/>
      </c>
      <c r="G896" s="22">
        <f>ROUND(E896*F896, 2)</f>
        <v/>
      </c>
      <c r="L896" t="n">
        <v>0.196</v>
      </c>
      <c r="M896" t="n">
        <v>9.4</v>
      </c>
      <c r="N896">
        <f>(M896-F896)</f>
        <v/>
      </c>
    </row>
    <row r="897" ht="21" customHeight="1">
      <c r="A897" s="78" t="inlineStr">
        <is>
          <t>66.05.08</t>
        </is>
      </c>
      <c r="B897" s="77" t="inlineStr">
        <is>
          <t>LOCAÇÃO DE BARRA DE ANCORAGEM DE 0,80 A 1,20 M DE EXTENSÃO COM ROSCA DE 5/8”, INCLUINDO PORCA E FLANGE</t>
        </is>
      </c>
      <c r="C897" s="78" t="inlineStr">
        <is>
          <t>SUDECAP</t>
        </is>
      </c>
      <c r="D897" s="78" t="inlineStr">
        <is>
          <t>UNMES</t>
        </is>
      </c>
      <c r="E897" s="21" t="n">
        <v>0.785</v>
      </c>
      <c r="F897" s="22">
        <f>ROUND(M897*FATOR, 2)</f>
        <v/>
      </c>
      <c r="G897" s="22">
        <f>ROUND(E897*F897, 2)</f>
        <v/>
      </c>
      <c r="L897" t="n">
        <v>0.785</v>
      </c>
      <c r="M897" t="n">
        <v>1.8</v>
      </c>
      <c r="N897">
        <f>(M897-F897)</f>
        <v/>
      </c>
    </row>
    <row r="898" ht="29.1" customHeight="1">
      <c r="A898" s="78" t="inlineStr">
        <is>
          <t>66.05.09</t>
        </is>
      </c>
      <c r="B898" s="77" t="inlineStr">
        <is>
          <t>LOCAÇÃO DE VIGA SANDUÍCHE METÁLICA VAZADA PARA TRAVAMENTO DE PILARES, ALTURA DE 8 CM, LARGURA DE 6 CM E EXTENSÃO DE 2 M</t>
        </is>
      </c>
      <c r="C898" s="78" t="inlineStr">
        <is>
          <t>SUDECAP</t>
        </is>
      </c>
      <c r="D898" s="78" t="inlineStr">
        <is>
          <t>UNMES</t>
        </is>
      </c>
      <c r="E898" s="21" t="n">
        <v>0.393</v>
      </c>
      <c r="F898" s="22">
        <f>ROUND(M898*FATOR, 2)</f>
        <v/>
      </c>
      <c r="G898" s="22">
        <f>ROUND(E898*F898, 2)</f>
        <v/>
      </c>
      <c r="L898" t="n">
        <v>0.393</v>
      </c>
      <c r="M898" t="n">
        <v>14.1</v>
      </c>
      <c r="N898">
        <f>(M898-F898)</f>
        <v/>
      </c>
    </row>
    <row r="899" ht="15" customHeight="1">
      <c r="A899" s="78" t="inlineStr">
        <is>
          <t>71.04.10</t>
        </is>
      </c>
      <c r="B899" s="77" t="inlineStr">
        <is>
          <t>PEÇA DE MADEIRA DE REFLORESTAMENTO 2,5X7,5 CM</t>
        </is>
      </c>
      <c r="C899" s="78" t="inlineStr">
        <is>
          <t>SUDECAP</t>
        </is>
      </c>
      <c r="D899" s="78" t="inlineStr">
        <is>
          <t>M</t>
        </is>
      </c>
      <c r="E899" s="21" t="n">
        <v>3.0667</v>
      </c>
      <c r="F899" s="22">
        <f>ROUND(M899*FATOR, 2)</f>
        <v/>
      </c>
      <c r="G899" s="22">
        <f>ROUND(E899*F899, 2)</f>
        <v/>
      </c>
      <c r="L899" t="n">
        <v>3.0667</v>
      </c>
      <c r="M899" t="n">
        <v>6.63</v>
      </c>
      <c r="N899">
        <f>(M899-F899)</f>
        <v/>
      </c>
    </row>
    <row r="900" ht="15" customHeight="1">
      <c r="A900" s="78" t="inlineStr">
        <is>
          <t>71.04.09</t>
        </is>
      </c>
      <c r="B900" s="77" t="inlineStr">
        <is>
          <t>PEÇA DE MADEIRA DE REFLORESTAMENTO 7,5X7,5 CM</t>
        </is>
      </c>
      <c r="C900" s="78" t="inlineStr">
        <is>
          <t>SUDECAP</t>
        </is>
      </c>
      <c r="D900" s="78" t="inlineStr">
        <is>
          <t>M</t>
        </is>
      </c>
      <c r="E900" s="21" t="n">
        <v>0.7663</v>
      </c>
      <c r="F900" s="22">
        <f>ROUND(M900*FATOR, 2)</f>
        <v/>
      </c>
      <c r="G900" s="22">
        <f>ROUND(E900*F900, 2)</f>
        <v/>
      </c>
      <c r="L900" t="n">
        <v>0.7663</v>
      </c>
      <c r="M900" t="n">
        <v>8.52</v>
      </c>
      <c r="N900">
        <f>(M900-F900)</f>
        <v/>
      </c>
    </row>
    <row r="901" ht="15" customHeight="1">
      <c r="A901" s="78" t="inlineStr">
        <is>
          <t>77.05.53</t>
        </is>
      </c>
      <c r="B901" s="77" t="inlineStr">
        <is>
          <t>PREGO DE ACO POLIDO COM CABECA 15 X 18 (1 1/2 X 13)</t>
        </is>
      </c>
      <c r="C901" s="78" t="inlineStr">
        <is>
          <t>SUDECAP</t>
        </is>
      </c>
      <c r="D901" s="78" t="inlineStr">
        <is>
          <t>KG</t>
        </is>
      </c>
      <c r="E901" s="21" t="n">
        <v>0.06909999999999999</v>
      </c>
      <c r="F901" s="22">
        <f>ROUND(M901*FATOR, 2)</f>
        <v/>
      </c>
      <c r="G901" s="22">
        <f>ROUND(E901*F901, 2)</f>
        <v/>
      </c>
      <c r="L901" t="n">
        <v>0.06909999999999999</v>
      </c>
      <c r="M901" t="n">
        <v>27.51</v>
      </c>
      <c r="N901">
        <f>(M901-F901)</f>
        <v/>
      </c>
    </row>
    <row r="902" ht="15" customHeight="1">
      <c r="A902" s="78" t="inlineStr">
        <is>
          <t>77.05.51</t>
        </is>
      </c>
      <c r="B902" s="77" t="inlineStr">
        <is>
          <t>PREGO DE ACO POLIDO COM CABECA 18 X 30 (2 3/4 X 10)</t>
        </is>
      </c>
      <c r="C902" s="78" t="inlineStr">
        <is>
          <t>SUDECAP</t>
        </is>
      </c>
      <c r="D902" s="78" t="inlineStr">
        <is>
          <t>KG</t>
        </is>
      </c>
      <c r="E902" s="21" t="n">
        <v>0.019</v>
      </c>
      <c r="F902" s="22">
        <f>ROUND(M902*FATOR, 2)</f>
        <v/>
      </c>
      <c r="G902" s="22">
        <f>ROUND(E902*F902, 2)</f>
        <v/>
      </c>
      <c r="L902" t="n">
        <v>0.019</v>
      </c>
      <c r="M902" t="n">
        <v>14.17</v>
      </c>
      <c r="N902">
        <f>(M902-F902)</f>
        <v/>
      </c>
    </row>
    <row r="903" ht="15" customHeight="1">
      <c r="A903" s="2" t="n"/>
      <c r="B903" s="2" t="n"/>
      <c r="C903" s="2" t="n"/>
      <c r="D903" s="2" t="n"/>
      <c r="E903" s="74" t="inlineStr">
        <is>
          <t>TOTAL Material:</t>
        </is>
      </c>
      <c r="F903" s="91" t="n"/>
      <c r="G903" s="23">
        <f>SUM(G894:G902)</f>
        <v/>
      </c>
    </row>
    <row r="904" ht="15" customHeight="1">
      <c r="A904" s="73" t="inlineStr">
        <is>
          <t>Mão de Obra</t>
        </is>
      </c>
      <c r="B904" s="91" t="n"/>
      <c r="C904" s="64" t="inlineStr">
        <is>
          <t>FONTE</t>
        </is>
      </c>
      <c r="D904" s="64" t="inlineStr">
        <is>
          <t>UNID</t>
        </is>
      </c>
      <c r="E904" s="64" t="inlineStr">
        <is>
          <t>COEFICIENTE</t>
        </is>
      </c>
      <c r="F904" s="64" t="inlineStr">
        <is>
          <t>PREÇO UNITÁRIO</t>
        </is>
      </c>
      <c r="G904" s="64" t="inlineStr">
        <is>
          <t>TOTAL</t>
        </is>
      </c>
    </row>
    <row r="905" ht="15" customHeight="1">
      <c r="A905" s="78" t="inlineStr">
        <is>
          <t>55.10.05</t>
        </is>
      </c>
      <c r="B905" s="77" t="inlineStr">
        <is>
          <t>AJUDANTE</t>
        </is>
      </c>
      <c r="C905" s="78" t="inlineStr">
        <is>
          <t>SUDECAP</t>
        </is>
      </c>
      <c r="D905" s="78" t="inlineStr">
        <is>
          <t>H</t>
        </is>
      </c>
      <c r="E905" s="21">
        <f>L905*FATOR</f>
        <v/>
      </c>
      <c r="F905" s="22" t="n">
        <v>14.89</v>
      </c>
      <c r="G905" s="22">
        <f>ROUND(E905*F905, 2)</f>
        <v/>
      </c>
      <c r="L905" t="n">
        <v>0.2643</v>
      </c>
      <c r="M905" t="n">
        <v>14.89</v>
      </c>
      <c r="N905">
        <f>(M905-F905)</f>
        <v/>
      </c>
    </row>
    <row r="906" ht="15" customHeight="1">
      <c r="A906" s="78" t="inlineStr">
        <is>
          <t>55.10.50</t>
        </is>
      </c>
      <c r="B906" s="77" t="inlineStr">
        <is>
          <t>CARPINTEIRO</t>
        </is>
      </c>
      <c r="C906" s="78" t="inlineStr">
        <is>
          <t>SUDECAP</t>
        </is>
      </c>
      <c r="D906" s="78" t="inlineStr">
        <is>
          <t>H</t>
        </is>
      </c>
      <c r="E906" s="21">
        <f>L906*FATOR</f>
        <v/>
      </c>
      <c r="F906" s="22" t="n">
        <v>21.08</v>
      </c>
      <c r="G906" s="22">
        <f>ROUND(E906*F906, 2)</f>
        <v/>
      </c>
      <c r="L906" t="n">
        <v>1.3818</v>
      </c>
      <c r="M906" t="n">
        <v>21.08</v>
      </c>
      <c r="N906">
        <f>(M906-F906)</f>
        <v/>
      </c>
    </row>
    <row r="907" ht="15" customHeight="1">
      <c r="A907" s="2" t="n"/>
      <c r="B907" s="2" t="n"/>
      <c r="C907" s="2" t="n"/>
      <c r="D907" s="2" t="n"/>
      <c r="E907" s="74" t="inlineStr">
        <is>
          <t>TOTAL Mão de Obra:</t>
        </is>
      </c>
      <c r="F907" s="91" t="n"/>
      <c r="G907" s="23">
        <f>SUM(G905:G906)</f>
        <v/>
      </c>
    </row>
    <row r="908" ht="15" customHeight="1">
      <c r="A908" s="2" t="n"/>
      <c r="B908" s="2" t="n"/>
      <c r="C908" s="2" t="n"/>
      <c r="D908" s="2" t="n"/>
      <c r="E908" s="75" t="inlineStr">
        <is>
          <t>VALOR:</t>
        </is>
      </c>
      <c r="F908" s="91" t="n"/>
      <c r="G908" s="5">
        <f>SUM(G903,G907)</f>
        <v/>
      </c>
    </row>
    <row r="909" ht="15" customHeight="1">
      <c r="A909" s="2" t="n"/>
      <c r="B909" s="2" t="n"/>
      <c r="C909" s="2" t="n"/>
      <c r="D909" s="2" t="n"/>
      <c r="E909" s="75" t="inlineStr">
        <is>
          <t>VALOR BDI (29.27%):</t>
        </is>
      </c>
      <c r="F909" s="91" t="n"/>
      <c r="G909" s="5">
        <f>ROUNDDOWN(G908*BDI,2)</f>
        <v/>
      </c>
    </row>
    <row r="910" ht="15" customHeight="1">
      <c r="A910" s="2" t="n"/>
      <c r="B910" s="2" t="n"/>
      <c r="C910" s="2" t="n"/>
      <c r="D910" s="2" t="n"/>
      <c r="E910" s="75" t="inlineStr">
        <is>
          <t>VALOR COM BDI:</t>
        </is>
      </c>
      <c r="F910" s="91" t="n"/>
      <c r="G910" s="5">
        <f>G909 + G908</f>
        <v/>
      </c>
    </row>
    <row r="911" ht="9.949999999999999" customHeight="1">
      <c r="A911" s="2" t="n"/>
      <c r="B911" s="2" t="n"/>
      <c r="C911" s="71" t="n"/>
      <c r="E911" s="2" t="n"/>
      <c r="F911" s="2" t="n"/>
      <c r="G911" s="2" t="n"/>
    </row>
    <row r="912" ht="20.1" customHeight="1">
      <c r="A912" s="72" t="inlineStr">
        <is>
          <t>6.1.2. 06.01.21 FORMA PARA VIGA RETANGULAR, PÉ DIREITO SIMPLES, EM CHAPA DE MADEIRA COMPENSADA RESINADA 12MM, ESCORAMENTO METÁLICO, 3 APROVEITAMENTOS - FABRICAÇÃO, MONTAGEM E DESMONTAGEM (M2)</t>
        </is>
      </c>
      <c r="B912" s="90" t="n"/>
      <c r="C912" s="90" t="n"/>
      <c r="D912" s="90" t="n"/>
      <c r="E912" s="90" t="n"/>
      <c r="F912" s="90" t="n"/>
      <c r="G912" s="91" t="n"/>
    </row>
    <row r="913" ht="15" customHeight="1">
      <c r="A913" s="73" t="inlineStr">
        <is>
          <t>Material</t>
        </is>
      </c>
      <c r="B913" s="91" t="n"/>
      <c r="C913" s="64" t="inlineStr">
        <is>
          <t>FONTE</t>
        </is>
      </c>
      <c r="D913" s="64" t="inlineStr">
        <is>
          <t>UNID</t>
        </is>
      </c>
      <c r="E913" s="64" t="inlineStr">
        <is>
          <t>COEFICIENTE</t>
        </is>
      </c>
      <c r="F913" s="64" t="inlineStr">
        <is>
          <t>PREÇO UNITÁRIO</t>
        </is>
      </c>
      <c r="G913" s="64" t="inlineStr">
        <is>
          <t>TOTAL</t>
        </is>
      </c>
    </row>
    <row r="914" ht="21" customHeight="1">
      <c r="A914" s="78" t="inlineStr">
        <is>
          <t>71.14.08</t>
        </is>
      </c>
      <c r="B914" s="77" t="inlineStr">
        <is>
          <t>CHAPA DE MADEIRA COMPENSADA RESINADA PARA FORMA DE CONCRETO, DE *2,2 X 1,1* M, E = 12 MM</t>
        </is>
      </c>
      <c r="C914" s="78" t="inlineStr">
        <is>
          <t>SUDECAP</t>
        </is>
      </c>
      <c r="D914" s="78" t="inlineStr">
        <is>
          <t>M2</t>
        </is>
      </c>
      <c r="E914" s="21" t="n">
        <v>0.5535</v>
      </c>
      <c r="F914" s="22">
        <f>ROUND(M914*FATOR, 2)</f>
        <v/>
      </c>
      <c r="G914" s="22">
        <f>ROUND(E914*F914, 2)</f>
        <v/>
      </c>
      <c r="L914" t="n">
        <v>0.5535</v>
      </c>
      <c r="M914" t="n">
        <v>27.88</v>
      </c>
      <c r="N914">
        <f>(M914-F914)</f>
        <v/>
      </c>
    </row>
    <row r="915" ht="15" customHeight="1">
      <c r="A915" s="78" t="inlineStr">
        <is>
          <t>73.80.10</t>
        </is>
      </c>
      <c r="B915" s="77" t="inlineStr">
        <is>
          <t>DESMOLDANTE PARA FORMA DE MADEIRA</t>
        </is>
      </c>
      <c r="C915" s="78" t="inlineStr">
        <is>
          <t>SUDECAP</t>
        </is>
      </c>
      <c r="D915" s="78" t="inlineStr">
        <is>
          <t>L</t>
        </is>
      </c>
      <c r="E915" s="21" t="n">
        <v>0.01</v>
      </c>
      <c r="F915" s="22">
        <f>ROUND(M915*FATOR, 2)</f>
        <v/>
      </c>
      <c r="G915" s="22">
        <f>ROUND(E915*F915, 2)</f>
        <v/>
      </c>
      <c r="L915" t="n">
        <v>0.01</v>
      </c>
      <c r="M915" t="n">
        <v>9.02</v>
      </c>
      <c r="N915">
        <f>(M915-F915)</f>
        <v/>
      </c>
    </row>
    <row r="916" ht="21" customHeight="1">
      <c r="A916" s="78" t="inlineStr">
        <is>
          <t>66.05.08</t>
        </is>
      </c>
      <c r="B916" s="77" t="inlineStr">
        <is>
          <t>LOCAÇÃO DE BARRA DE ANCORAGEM DE 0,80 A 1,20 M DE EXTENSÃO COM ROSCA DE 5/8”, INCLUINDO PORCA E FLANGE</t>
        </is>
      </c>
      <c r="C916" s="78" t="inlineStr">
        <is>
          <t>SUDECAP</t>
        </is>
      </c>
      <c r="D916" s="78" t="inlineStr">
        <is>
          <t>UNMES</t>
        </is>
      </c>
      <c r="E916" s="21" t="n">
        <v>0.474</v>
      </c>
      <c r="F916" s="22">
        <f>ROUND(M916*FATOR, 2)</f>
        <v/>
      </c>
      <c r="G916" s="22">
        <f>ROUND(E916*F916, 2)</f>
        <v/>
      </c>
      <c r="L916" t="n">
        <v>0.474</v>
      </c>
      <c r="M916" t="n">
        <v>1.8</v>
      </c>
      <c r="N916">
        <f>(M916-F916)</f>
        <v/>
      </c>
    </row>
    <row r="917" ht="15" customHeight="1">
      <c r="A917" s="78" t="inlineStr">
        <is>
          <t>66.05.10</t>
        </is>
      </c>
      <c r="B917" s="77" t="inlineStr">
        <is>
          <t>LOCAÇÃO DE CRUZETA PARA ESCORA METÁLICA</t>
        </is>
      </c>
      <c r="C917" s="78" t="inlineStr">
        <is>
          <t>SUDECAP</t>
        </is>
      </c>
      <c r="D917" s="78" t="inlineStr">
        <is>
          <t>UNMES</t>
        </is>
      </c>
      <c r="E917" s="21" t="n">
        <v>1.186</v>
      </c>
      <c r="F917" s="22">
        <f>ROUND(M917*FATOR, 2)</f>
        <v/>
      </c>
      <c r="G917" s="22">
        <f>ROUND(E917*F917, 2)</f>
        <v/>
      </c>
      <c r="L917" t="n">
        <v>1.186</v>
      </c>
      <c r="M917" t="n">
        <v>2.2</v>
      </c>
      <c r="N917">
        <f>(M917-F917)</f>
        <v/>
      </c>
    </row>
    <row r="918" ht="38.1" customHeight="1">
      <c r="A918" s="78" t="inlineStr">
        <is>
          <t>66.05.06</t>
        </is>
      </c>
      <c r="B918" s="77" t="inlineStr">
        <is>
          <t>LOCACAO DE ESCORA METALICA TELESCOPICA, COM ALTURA REGULAVEL DE *1,80* A *3,20* M, COM CAPACIDADE DE CARGA DE NO MINIMO 1000 KGF (10 KN), INCLUSO TRIPE E FORCADO</t>
        </is>
      </c>
      <c r="C918" s="78" t="inlineStr">
        <is>
          <t>SUDECAP</t>
        </is>
      </c>
      <c r="D918" s="78" t="inlineStr">
        <is>
          <t>UNMES</t>
        </is>
      </c>
      <c r="E918" s="21" t="n">
        <v>1.186</v>
      </c>
      <c r="F918" s="22">
        <f>ROUND(M918*FATOR, 2)</f>
        <v/>
      </c>
      <c r="G918" s="22">
        <f>ROUND(E918*F918, 2)</f>
        <v/>
      </c>
      <c r="L918" t="n">
        <v>1.186</v>
      </c>
      <c r="M918" t="n">
        <v>9.16</v>
      </c>
      <c r="N918">
        <f>(M918-F918)</f>
        <v/>
      </c>
    </row>
    <row r="919" ht="29.1" customHeight="1">
      <c r="A919" s="78" t="inlineStr">
        <is>
          <t>66.05.09</t>
        </is>
      </c>
      <c r="B919" s="77" t="inlineStr">
        <is>
          <t>LOCAÇÃO DE VIGA SANDUÍCHE METÁLICA VAZADA PARA TRAVAMENTO DE PILARES, ALTURA DE 8 CM, LARGURA DE 6 CM E EXTENSÃO DE 2 M</t>
        </is>
      </c>
      <c r="C919" s="78" t="inlineStr">
        <is>
          <t>SUDECAP</t>
        </is>
      </c>
      <c r="D919" s="78" t="inlineStr">
        <is>
          <t>UNMES</t>
        </is>
      </c>
      <c r="E919" s="21" t="n">
        <v>0.356</v>
      </c>
      <c r="F919" s="22">
        <f>ROUND(M919*FATOR, 2)</f>
        <v/>
      </c>
      <c r="G919" s="22">
        <f>ROUND(E919*F919, 2)</f>
        <v/>
      </c>
      <c r="L919" t="n">
        <v>0.356</v>
      </c>
      <c r="M919" t="n">
        <v>14.1</v>
      </c>
      <c r="N919">
        <f>(M919-F919)</f>
        <v/>
      </c>
    </row>
    <row r="920" ht="15" customHeight="1">
      <c r="A920" s="78" t="inlineStr">
        <is>
          <t>71.04.10</t>
        </is>
      </c>
      <c r="B920" s="77" t="inlineStr">
        <is>
          <t>PEÇA DE MADEIRA DE REFLORESTAMENTO 2,5X7,5 CM</t>
        </is>
      </c>
      <c r="C920" s="78" t="inlineStr">
        <is>
          <t>SUDECAP</t>
        </is>
      </c>
      <c r="D920" s="78" t="inlineStr">
        <is>
          <t>M</t>
        </is>
      </c>
      <c r="E920" s="21" t="n">
        <v>3.3578</v>
      </c>
      <c r="F920" s="22">
        <f>ROUND(M920*FATOR, 2)</f>
        <v/>
      </c>
      <c r="G920" s="22">
        <f>ROUND(E920*F920, 2)</f>
        <v/>
      </c>
      <c r="L920" t="n">
        <v>3.3578</v>
      </c>
      <c r="M920" t="n">
        <v>6.63</v>
      </c>
      <c r="N920">
        <f>(M920-F920)</f>
        <v/>
      </c>
    </row>
    <row r="921" ht="15" customHeight="1">
      <c r="A921" s="78" t="inlineStr">
        <is>
          <t>71.04.09</t>
        </is>
      </c>
      <c r="B921" s="77" t="inlineStr">
        <is>
          <t>PEÇA DE MADEIRA DE REFLORESTAMENTO 7,5X7,5 CM</t>
        </is>
      </c>
      <c r="C921" s="78" t="inlineStr">
        <is>
          <t>SUDECAP</t>
        </is>
      </c>
      <c r="D921" s="78" t="inlineStr">
        <is>
          <t>M</t>
        </is>
      </c>
      <c r="E921" s="21" t="n">
        <v>0.7409</v>
      </c>
      <c r="F921" s="22">
        <f>ROUND(M921*FATOR, 2)</f>
        <v/>
      </c>
      <c r="G921" s="22">
        <f>ROUND(E921*F921, 2)</f>
        <v/>
      </c>
      <c r="L921" t="n">
        <v>0.7409</v>
      </c>
      <c r="M921" t="n">
        <v>8.52</v>
      </c>
      <c r="N921">
        <f>(M921-F921)</f>
        <v/>
      </c>
    </row>
    <row r="922" ht="15" customHeight="1">
      <c r="A922" s="78" t="inlineStr">
        <is>
          <t>77.05.53</t>
        </is>
      </c>
      <c r="B922" s="77" t="inlineStr">
        <is>
          <t>PREGO DE ACO POLIDO COM CABECA 15 X 18 (1 1/2 X 13)</t>
        </is>
      </c>
      <c r="C922" s="78" t="inlineStr">
        <is>
          <t>SUDECAP</t>
        </is>
      </c>
      <c r="D922" s="78" t="inlineStr">
        <is>
          <t>KG</t>
        </is>
      </c>
      <c r="E922" s="21" t="n">
        <v>0.07679999999999999</v>
      </c>
      <c r="F922" s="22">
        <f>ROUND(M922*FATOR, 2)</f>
        <v/>
      </c>
      <c r="G922" s="22">
        <f>ROUND(E922*F922, 2)</f>
        <v/>
      </c>
      <c r="L922" t="n">
        <v>0.07679999999999999</v>
      </c>
      <c r="M922" t="n">
        <v>27.51</v>
      </c>
      <c r="N922">
        <f>(M922-F922)</f>
        <v/>
      </c>
    </row>
    <row r="923" ht="15" customHeight="1">
      <c r="A923" s="78" t="inlineStr">
        <is>
          <t>77.05.51</t>
        </is>
      </c>
      <c r="B923" s="77" t="inlineStr">
        <is>
          <t>PREGO DE ACO POLIDO COM CABECA 18 X 30 (2 3/4 X 10)</t>
        </is>
      </c>
      <c r="C923" s="78" t="inlineStr">
        <is>
          <t>SUDECAP</t>
        </is>
      </c>
      <c r="D923" s="78" t="inlineStr">
        <is>
          <t>KG</t>
        </is>
      </c>
      <c r="E923" s="21" t="n">
        <v>0.033</v>
      </c>
      <c r="F923" s="22">
        <f>ROUND(M923*FATOR, 2)</f>
        <v/>
      </c>
      <c r="G923" s="22">
        <f>ROUND(E923*F923, 2)</f>
        <v/>
      </c>
      <c r="L923" t="n">
        <v>0.033</v>
      </c>
      <c r="M923" t="n">
        <v>14.17</v>
      </c>
      <c r="N923">
        <f>(M923-F923)</f>
        <v/>
      </c>
    </row>
    <row r="924" ht="15" customHeight="1">
      <c r="A924" s="2" t="n"/>
      <c r="B924" s="2" t="n"/>
      <c r="C924" s="2" t="n"/>
      <c r="D924" s="2" t="n"/>
      <c r="E924" s="74" t="inlineStr">
        <is>
          <t>TOTAL Material:</t>
        </is>
      </c>
      <c r="F924" s="91" t="n"/>
      <c r="G924" s="23">
        <f>SUM(G914:G923)</f>
        <v/>
      </c>
    </row>
    <row r="925" ht="15" customHeight="1">
      <c r="A925" s="73" t="inlineStr">
        <is>
          <t>Mão de Obra</t>
        </is>
      </c>
      <c r="B925" s="91" t="n"/>
      <c r="C925" s="64" t="inlineStr">
        <is>
          <t>FONTE</t>
        </is>
      </c>
      <c r="D925" s="64" t="inlineStr">
        <is>
          <t>UNID</t>
        </is>
      </c>
      <c r="E925" s="64" t="inlineStr">
        <is>
          <t>COEFICIENTE</t>
        </is>
      </c>
      <c r="F925" s="64" t="inlineStr">
        <is>
          <t>PREÇO UNITÁRIO</t>
        </is>
      </c>
      <c r="G925" s="64" t="inlineStr">
        <is>
          <t>TOTAL</t>
        </is>
      </c>
    </row>
    <row r="926" ht="15" customHeight="1">
      <c r="A926" s="78" t="inlineStr">
        <is>
          <t>55.10.05</t>
        </is>
      </c>
      <c r="B926" s="77" t="inlineStr">
        <is>
          <t>AJUDANTE</t>
        </is>
      </c>
      <c r="C926" s="78" t="inlineStr">
        <is>
          <t>SUDECAP</t>
        </is>
      </c>
      <c r="D926" s="78" t="inlineStr">
        <is>
          <t>H</t>
        </is>
      </c>
      <c r="E926" s="21">
        <f>L926*FATOR</f>
        <v/>
      </c>
      <c r="F926" s="22" t="n">
        <v>14.89</v>
      </c>
      <c r="G926" s="22">
        <f>ROUND(E926*F926, 2)</f>
        <v/>
      </c>
      <c r="L926" t="n">
        <v>0.3924</v>
      </c>
      <c r="M926" t="n">
        <v>14.89</v>
      </c>
      <c r="N926">
        <f>(M926-F926)</f>
        <v/>
      </c>
    </row>
    <row r="927" ht="15" customHeight="1">
      <c r="A927" s="78" t="inlineStr">
        <is>
          <t>55.10.50</t>
        </is>
      </c>
      <c r="B927" s="77" t="inlineStr">
        <is>
          <t>CARPINTEIRO</t>
        </is>
      </c>
      <c r="C927" s="78" t="inlineStr">
        <is>
          <t>SUDECAP</t>
        </is>
      </c>
      <c r="D927" s="78" t="inlineStr">
        <is>
          <t>H</t>
        </is>
      </c>
      <c r="E927" s="21">
        <f>L927*FATOR</f>
        <v/>
      </c>
      <c r="F927" s="22" t="n">
        <v>21.08</v>
      </c>
      <c r="G927" s="22">
        <f>ROUND(E927*F927, 2)</f>
        <v/>
      </c>
      <c r="L927" t="n">
        <v>2.0498</v>
      </c>
      <c r="M927" t="n">
        <v>21.08</v>
      </c>
      <c r="N927">
        <f>(M927-F927)</f>
        <v/>
      </c>
    </row>
    <row r="928" ht="15" customHeight="1">
      <c r="A928" s="2" t="n"/>
      <c r="B928" s="2" t="n"/>
      <c r="C928" s="2" t="n"/>
      <c r="D928" s="2" t="n"/>
      <c r="E928" s="74" t="inlineStr">
        <is>
          <t>TOTAL Mão de Obra:</t>
        </is>
      </c>
      <c r="F928" s="91" t="n"/>
      <c r="G928" s="23">
        <f>SUM(G926:G927)</f>
        <v/>
      </c>
    </row>
    <row r="929" ht="15" customHeight="1">
      <c r="A929" s="2" t="n"/>
      <c r="B929" s="2" t="n"/>
      <c r="C929" s="2" t="n"/>
      <c r="D929" s="2" t="n"/>
      <c r="E929" s="75" t="inlineStr">
        <is>
          <t>VALOR:</t>
        </is>
      </c>
      <c r="F929" s="91" t="n"/>
      <c r="G929" s="5">
        <f>SUM(G924,G928)</f>
        <v/>
      </c>
    </row>
    <row r="930" ht="15" customHeight="1">
      <c r="A930" s="2" t="n"/>
      <c r="B930" s="2" t="n"/>
      <c r="C930" s="2" t="n"/>
      <c r="D930" s="2" t="n"/>
      <c r="E930" s="75" t="inlineStr">
        <is>
          <t>VALOR BDI (29.27%):</t>
        </is>
      </c>
      <c r="F930" s="91" t="n"/>
      <c r="G930" s="5">
        <f>ROUNDDOWN(G929*BDI,2)</f>
        <v/>
      </c>
    </row>
    <row r="931" ht="15" customHeight="1">
      <c r="A931" s="2" t="n"/>
      <c r="B931" s="2" t="n"/>
      <c r="C931" s="2" t="n"/>
      <c r="D931" s="2" t="n"/>
      <c r="E931" s="75" t="inlineStr">
        <is>
          <t>VALOR COM BDI:</t>
        </is>
      </c>
      <c r="F931" s="91" t="n"/>
      <c r="G931" s="5">
        <f>G930 + G929</f>
        <v/>
      </c>
    </row>
    <row r="932" ht="9.949999999999999" customHeight="1">
      <c r="A932" s="2" t="n"/>
      <c r="B932" s="2" t="n"/>
      <c r="C932" s="71" t="n"/>
      <c r="E932" s="2" t="n"/>
      <c r="F932" s="2" t="n"/>
      <c r="G932" s="2" t="n"/>
    </row>
    <row r="933" ht="20.1" customHeight="1">
      <c r="A933" s="72" t="inlineStr">
        <is>
          <t>6.1.3. 06.01.22 FORMA PARA LAJE MACIÇA, PÉ DIREITO SIMPLES, EM CHAPA DE MADEIRA COMPENSADA RESINADA 18MM, ESCORAMENTO METÁLICO, 3 APROVEITAMENTOS - FABRICAÇÃO, MONTAGEM E DESMONTAGEM (M2)</t>
        </is>
      </c>
      <c r="B933" s="90" t="n"/>
      <c r="C933" s="90" t="n"/>
      <c r="D933" s="90" t="n"/>
      <c r="E933" s="90" t="n"/>
      <c r="F933" s="90" t="n"/>
      <c r="G933" s="91" t="n"/>
    </row>
    <row r="934" ht="15" customHeight="1">
      <c r="A934" s="73" t="inlineStr">
        <is>
          <t>Material</t>
        </is>
      </c>
      <c r="B934" s="91" t="n"/>
      <c r="C934" s="64" t="inlineStr">
        <is>
          <t>FONTE</t>
        </is>
      </c>
      <c r="D934" s="64" t="inlineStr">
        <is>
          <t>UNID</t>
        </is>
      </c>
      <c r="E934" s="64" t="inlineStr">
        <is>
          <t>COEFICIENTE</t>
        </is>
      </c>
      <c r="F934" s="64" t="inlineStr">
        <is>
          <t>PREÇO UNITÁRIO</t>
        </is>
      </c>
      <c r="G934" s="64" t="inlineStr">
        <is>
          <t>TOTAL</t>
        </is>
      </c>
    </row>
    <row r="935" ht="21" customHeight="1">
      <c r="A935" s="78" t="inlineStr">
        <is>
          <t>71.14.15</t>
        </is>
      </c>
      <c r="B935" s="77" t="inlineStr">
        <is>
          <t>CHAPA DE MADEIRA COMPENSADA RESINADA PARA FORMA DE CONCRETO, DE *2,2 X 1,1* M, E = 18 MM</t>
        </is>
      </c>
      <c r="C935" s="78" t="inlineStr">
        <is>
          <t>SUDECAP</t>
        </is>
      </c>
      <c r="D935" s="78" t="inlineStr">
        <is>
          <t>M2</t>
        </is>
      </c>
      <c r="E935" s="21" t="n">
        <v>0.441</v>
      </c>
      <c r="F935" s="22">
        <f>ROUND(M935*FATOR, 2)</f>
        <v/>
      </c>
      <c r="G935" s="22">
        <f>ROUND(E935*F935, 2)</f>
        <v/>
      </c>
      <c r="L935" t="n">
        <v>0.441</v>
      </c>
      <c r="M935" t="n">
        <v>49.49</v>
      </c>
      <c r="N935">
        <f>(M935-F935)</f>
        <v/>
      </c>
    </row>
    <row r="936" ht="15" customHeight="1">
      <c r="A936" s="78" t="inlineStr">
        <is>
          <t>73.80.10</t>
        </is>
      </c>
      <c r="B936" s="77" t="inlineStr">
        <is>
          <t>DESMOLDANTE PARA FORMA DE MADEIRA</t>
        </is>
      </c>
      <c r="C936" s="78" t="inlineStr">
        <is>
          <t>SUDECAP</t>
        </is>
      </c>
      <c r="D936" s="78" t="inlineStr">
        <is>
          <t>L</t>
        </is>
      </c>
      <c r="E936" s="21" t="n">
        <v>0.01</v>
      </c>
      <c r="F936" s="22">
        <f>ROUND(M936*FATOR, 2)</f>
        <v/>
      </c>
      <c r="G936" s="22">
        <f>ROUND(E936*F936, 2)</f>
        <v/>
      </c>
      <c r="L936" t="n">
        <v>0.01</v>
      </c>
      <c r="M936" t="n">
        <v>9.02</v>
      </c>
      <c r="N936">
        <f>(M936-F936)</f>
        <v/>
      </c>
    </row>
    <row r="937" ht="38.1" customHeight="1">
      <c r="A937" s="78" t="inlineStr">
        <is>
          <t>66.05.06</t>
        </is>
      </c>
      <c r="B937" s="77" t="inlineStr">
        <is>
          <t>LOCACAO DE ESCORA METALICA TELESCOPICA, COM ALTURA REGULAVEL DE *1,80* A *3,20* M, COM CAPACIDADE DE CARGA DE NO MINIMO 1000 KGF (10 KN), INCLUSO TRIPE E FORCADO</t>
        </is>
      </c>
      <c r="C937" s="78" t="inlineStr">
        <is>
          <t>SUDECAP</t>
        </is>
      </c>
      <c r="D937" s="78" t="inlineStr">
        <is>
          <t>UNMES</t>
        </is>
      </c>
      <c r="E937" s="21" t="n">
        <v>0.397</v>
      </c>
      <c r="F937" s="22">
        <f>ROUND(M937*FATOR, 2)</f>
        <v/>
      </c>
      <c r="G937" s="22">
        <f>ROUND(E937*F937, 2)</f>
        <v/>
      </c>
      <c r="L937" t="n">
        <v>0.397</v>
      </c>
      <c r="M937" t="n">
        <v>9.16</v>
      </c>
      <c r="N937">
        <f>(M937-F937)</f>
        <v/>
      </c>
    </row>
    <row r="938" ht="21" customHeight="1">
      <c r="A938" s="78" t="inlineStr">
        <is>
          <t>66.05.11</t>
        </is>
      </c>
      <c r="B938" s="77" t="inlineStr">
        <is>
          <t>VIGA DE ESCORAMENTO H20, DE MADEIRA, PESO DE 5,0 A 5,20 KG/M, COM EXTREMIDADES PLÁSTICAS</t>
        </is>
      </c>
      <c r="C938" s="78" t="inlineStr">
        <is>
          <t>SUDECAP</t>
        </is>
      </c>
      <c r="D938" s="78" t="inlineStr">
        <is>
          <t>M</t>
        </is>
      </c>
      <c r="E938" s="21" t="n">
        <v>0.095</v>
      </c>
      <c r="F938" s="22">
        <f>ROUND(M938*FATOR, 2)</f>
        <v/>
      </c>
      <c r="G938" s="22">
        <f>ROUND(E938*F938, 2)</f>
        <v/>
      </c>
      <c r="L938" t="n">
        <v>0.095</v>
      </c>
      <c r="M938" t="n">
        <v>125.53</v>
      </c>
      <c r="N938">
        <f>(M938-F938)</f>
        <v/>
      </c>
    </row>
    <row r="939" ht="15" customHeight="1">
      <c r="A939" s="2" t="n"/>
      <c r="B939" s="2" t="n"/>
      <c r="C939" s="2" t="n"/>
      <c r="D939" s="2" t="n"/>
      <c r="E939" s="74" t="inlineStr">
        <is>
          <t>TOTAL Material:</t>
        </is>
      </c>
      <c r="F939" s="91" t="n"/>
      <c r="G939" s="23">
        <f>SUM(G935:G938)</f>
        <v/>
      </c>
    </row>
    <row r="940" ht="15" customHeight="1">
      <c r="A940" s="73" t="inlineStr">
        <is>
          <t>Mão de Obra</t>
        </is>
      </c>
      <c r="B940" s="91" t="n"/>
      <c r="C940" s="64" t="inlineStr">
        <is>
          <t>FONTE</t>
        </is>
      </c>
      <c r="D940" s="64" t="inlineStr">
        <is>
          <t>UNID</t>
        </is>
      </c>
      <c r="E940" s="64" t="inlineStr">
        <is>
          <t>COEFICIENTE</t>
        </is>
      </c>
      <c r="F940" s="64" t="inlineStr">
        <is>
          <t>PREÇO UNITÁRIO</t>
        </is>
      </c>
      <c r="G940" s="64" t="inlineStr">
        <is>
          <t>TOTAL</t>
        </is>
      </c>
    </row>
    <row r="941" ht="15" customHeight="1">
      <c r="A941" s="78" t="inlineStr">
        <is>
          <t>55.10.05</t>
        </is>
      </c>
      <c r="B941" s="77" t="inlineStr">
        <is>
          <t>AJUDANTE</t>
        </is>
      </c>
      <c r="C941" s="78" t="inlineStr">
        <is>
          <t>SUDECAP</t>
        </is>
      </c>
      <c r="D941" s="78" t="inlineStr">
        <is>
          <t>H</t>
        </is>
      </c>
      <c r="E941" s="21">
        <f>L941*FATOR</f>
        <v/>
      </c>
      <c r="F941" s="22" t="n">
        <v>14.89</v>
      </c>
      <c r="G941" s="22">
        <f>ROUND(E941*F941, 2)</f>
        <v/>
      </c>
      <c r="L941" t="n">
        <v>0.1168</v>
      </c>
      <c r="M941" t="n">
        <v>14.89</v>
      </c>
      <c r="N941">
        <f>(M941-F941)</f>
        <v/>
      </c>
    </row>
    <row r="942" ht="15" customHeight="1">
      <c r="A942" s="78" t="inlineStr">
        <is>
          <t>55.10.50</t>
        </is>
      </c>
      <c r="B942" s="77" t="inlineStr">
        <is>
          <t>CARPINTEIRO</t>
        </is>
      </c>
      <c r="C942" s="78" t="inlineStr">
        <is>
          <t>SUDECAP</t>
        </is>
      </c>
      <c r="D942" s="78" t="inlineStr">
        <is>
          <t>H</t>
        </is>
      </c>
      <c r="E942" s="21">
        <f>L942*FATOR</f>
        <v/>
      </c>
      <c r="F942" s="22" t="n">
        <v>21.08</v>
      </c>
      <c r="G942" s="22">
        <f>ROUND(E942*F942, 2)</f>
        <v/>
      </c>
      <c r="L942" t="n">
        <v>0.6273</v>
      </c>
      <c r="M942" t="n">
        <v>21.08</v>
      </c>
      <c r="N942">
        <f>(M942-F942)</f>
        <v/>
      </c>
    </row>
    <row r="943" ht="15" customHeight="1">
      <c r="A943" s="2" t="n"/>
      <c r="B943" s="2" t="n"/>
      <c r="C943" s="2" t="n"/>
      <c r="D943" s="2" t="n"/>
      <c r="E943" s="74" t="inlineStr">
        <is>
          <t>TOTAL Mão de Obra:</t>
        </is>
      </c>
      <c r="F943" s="91" t="n"/>
      <c r="G943" s="23">
        <f>SUM(G941:G942)</f>
        <v/>
      </c>
    </row>
    <row r="944" ht="15" customHeight="1">
      <c r="A944" s="2" t="n"/>
      <c r="B944" s="2" t="n"/>
      <c r="C944" s="2" t="n"/>
      <c r="D944" s="2" t="n"/>
      <c r="E944" s="75" t="inlineStr">
        <is>
          <t>VALOR:</t>
        </is>
      </c>
      <c r="F944" s="91" t="n"/>
      <c r="G944" s="5">
        <f>SUM(G939,G943)</f>
        <v/>
      </c>
    </row>
    <row r="945" ht="15" customHeight="1">
      <c r="A945" s="2" t="n"/>
      <c r="B945" s="2" t="n"/>
      <c r="C945" s="2" t="n"/>
      <c r="D945" s="2" t="n"/>
      <c r="E945" s="75" t="inlineStr">
        <is>
          <t>VALOR BDI (29.27%):</t>
        </is>
      </c>
      <c r="F945" s="91" t="n"/>
      <c r="G945" s="5">
        <f>ROUNDDOWN(G944*BDI,2)</f>
        <v/>
      </c>
    </row>
    <row r="946" ht="15" customHeight="1">
      <c r="A946" s="2" t="n"/>
      <c r="B946" s="2" t="n"/>
      <c r="C946" s="2" t="n"/>
      <c r="D946" s="2" t="n"/>
      <c r="E946" s="75" t="inlineStr">
        <is>
          <t>VALOR COM BDI:</t>
        </is>
      </c>
      <c r="F946" s="91" t="n"/>
      <c r="G946" s="5">
        <f>G945 + G944</f>
        <v/>
      </c>
    </row>
    <row r="947" ht="9.949999999999999" customHeight="1">
      <c r="A947" s="2" t="n"/>
      <c r="B947" s="2" t="n"/>
      <c r="C947" s="71" t="n"/>
      <c r="E947" s="2" t="n"/>
      <c r="F947" s="2" t="n"/>
      <c r="G947" s="2" t="n"/>
    </row>
    <row r="948" ht="20.1" customHeight="1">
      <c r="A948" s="72" t="inlineStr">
        <is>
          <t>6.2.1. 06.03.21 AÇO CA-50    D = 6,3 MM (LAJES) (KG)</t>
        </is>
      </c>
      <c r="B948" s="90" t="n"/>
      <c r="C948" s="90" t="n"/>
      <c r="D948" s="90" t="n"/>
      <c r="E948" s="90" t="n"/>
      <c r="F948" s="90" t="n"/>
      <c r="G948" s="91" t="n"/>
    </row>
    <row r="949" ht="15" customHeight="1">
      <c r="A949" s="73" t="inlineStr">
        <is>
          <t>Material</t>
        </is>
      </c>
      <c r="B949" s="91" t="n"/>
      <c r="C949" s="64" t="inlineStr">
        <is>
          <t>FONTE</t>
        </is>
      </c>
      <c r="D949" s="64" t="inlineStr">
        <is>
          <t>UNID</t>
        </is>
      </c>
      <c r="E949" s="64" t="inlineStr">
        <is>
          <t>COEFICIENTE</t>
        </is>
      </c>
      <c r="F949" s="64" t="inlineStr">
        <is>
          <t>PREÇO UNITÁRIO</t>
        </is>
      </c>
      <c r="G949" s="64" t="inlineStr">
        <is>
          <t>TOTAL</t>
        </is>
      </c>
    </row>
    <row r="950" ht="15" customHeight="1">
      <c r="A950" s="78" t="inlineStr">
        <is>
          <t>60.05.27</t>
        </is>
      </c>
      <c r="B950" s="77" t="inlineStr">
        <is>
          <t>ACO CA-50, 6,3 MM, VERGALHAO REF 32</t>
        </is>
      </c>
      <c r="C950" s="78" t="inlineStr">
        <is>
          <t>SUDECAP</t>
        </is>
      </c>
      <c r="D950" s="78" t="inlineStr">
        <is>
          <t>KG</t>
        </is>
      </c>
      <c r="E950" s="21" t="n">
        <v>1.07</v>
      </c>
      <c r="F950" s="22">
        <f>ROUND(M950*FATOR, 2)</f>
        <v/>
      </c>
      <c r="G950" s="22">
        <f>ROUND(E950*F950, 2)</f>
        <v/>
      </c>
      <c r="L950" t="n">
        <v>1.07</v>
      </c>
      <c r="M950" t="n">
        <v>7.17</v>
      </c>
      <c r="N950">
        <f>(M950-F950)</f>
        <v/>
      </c>
    </row>
    <row r="951" ht="15" customHeight="1">
      <c r="A951" s="78" t="inlineStr">
        <is>
          <t>60.35.44</t>
        </is>
      </c>
      <c r="B951" s="77" t="inlineStr">
        <is>
          <t>ARAME RECOZIDO (PG-7) 18 BWG, 1,24 MM (0,009 KG/M)</t>
        </is>
      </c>
      <c r="C951" s="78" t="inlineStr">
        <is>
          <t>SUDECAP</t>
        </is>
      </c>
      <c r="D951" s="78" t="inlineStr">
        <is>
          <t>KG</t>
        </is>
      </c>
      <c r="E951" s="21" t="n">
        <v>0.025</v>
      </c>
      <c r="F951" s="22">
        <f>ROUND(M951*FATOR, 2)</f>
        <v/>
      </c>
      <c r="G951" s="22">
        <f>ROUND(E951*F951, 2)</f>
        <v/>
      </c>
      <c r="L951" t="n">
        <v>0.025</v>
      </c>
      <c r="M951" t="n">
        <v>16.96</v>
      </c>
      <c r="N951">
        <f>(M951-F951)</f>
        <v/>
      </c>
    </row>
    <row r="952" ht="29.1" customHeight="1">
      <c r="A952" s="78" t="inlineStr">
        <is>
          <t>60.05.91</t>
        </is>
      </c>
      <c r="B952" s="77" t="inlineStr">
        <is>
          <t>ESPAÇADOR / DISTANCIADOR CIRCULAR COM ENTRADA LATERAL, EM PLASTICO, PARA VERGALHAO *4,2 A 12,5* MM, COBRIMENTO 20 MM REF 39017</t>
        </is>
      </c>
      <c r="C952" s="78" t="inlineStr">
        <is>
          <t>SUDECAP</t>
        </is>
      </c>
      <c r="D952" s="78" t="inlineStr">
        <is>
          <t>UN</t>
        </is>
      </c>
      <c r="E952" s="21" t="n">
        <v>1.333</v>
      </c>
      <c r="F952" s="22">
        <f>ROUND(M952*FATOR, 2)</f>
        <v/>
      </c>
      <c r="G952" s="22">
        <f>ROUND(E952*F952, 2)</f>
        <v/>
      </c>
      <c r="L952" t="n">
        <v>1.333</v>
      </c>
      <c r="M952" t="n">
        <v>0.2</v>
      </c>
      <c r="N952">
        <f>(M952-F952)</f>
        <v/>
      </c>
    </row>
    <row r="953" ht="15" customHeight="1">
      <c r="A953" s="2" t="n"/>
      <c r="B953" s="2" t="n"/>
      <c r="C953" s="2" t="n"/>
      <c r="D953" s="2" t="n"/>
      <c r="E953" s="74" t="inlineStr">
        <is>
          <t>TOTAL Material:</t>
        </is>
      </c>
      <c r="F953" s="91" t="n"/>
      <c r="G953" s="23">
        <f>SUM(G950:G952)</f>
        <v/>
      </c>
    </row>
    <row r="954" ht="15" customHeight="1">
      <c r="A954" s="73" t="inlineStr">
        <is>
          <t>Mão de Obra</t>
        </is>
      </c>
      <c r="B954" s="91" t="n"/>
      <c r="C954" s="64" t="inlineStr">
        <is>
          <t>FONTE</t>
        </is>
      </c>
      <c r="D954" s="64" t="inlineStr">
        <is>
          <t>UNID</t>
        </is>
      </c>
      <c r="E954" s="64" t="inlineStr">
        <is>
          <t>COEFICIENTE</t>
        </is>
      </c>
      <c r="F954" s="64" t="inlineStr">
        <is>
          <t>PREÇO UNITÁRIO</t>
        </is>
      </c>
      <c r="G954" s="64" t="inlineStr">
        <is>
          <t>TOTAL</t>
        </is>
      </c>
    </row>
    <row r="955" ht="15" customHeight="1">
      <c r="A955" s="78" t="inlineStr">
        <is>
          <t>55.10.35</t>
        </is>
      </c>
      <c r="B955" s="77" t="inlineStr">
        <is>
          <t>ARMADOR</t>
        </is>
      </c>
      <c r="C955" s="78" t="inlineStr">
        <is>
          <t>SUDECAP</t>
        </is>
      </c>
      <c r="D955" s="78" t="inlineStr">
        <is>
          <t>H</t>
        </is>
      </c>
      <c r="E955" s="21">
        <f>L955*FATOR</f>
        <v/>
      </c>
      <c r="F955" s="22" t="n">
        <v>21.08</v>
      </c>
      <c r="G955" s="22">
        <f>ROUND(E955*F955, 2)</f>
        <v/>
      </c>
      <c r="L955" t="n">
        <v>0.1478</v>
      </c>
      <c r="M955" t="n">
        <v>21.08</v>
      </c>
      <c r="N955">
        <f>(M955-F955)</f>
        <v/>
      </c>
    </row>
    <row r="956" ht="15" customHeight="1">
      <c r="A956" s="78" t="inlineStr">
        <is>
          <t>55.10.88</t>
        </is>
      </c>
      <c r="B956" s="77" t="inlineStr">
        <is>
          <t>SERVENTE</t>
        </is>
      </c>
      <c r="C956" s="78" t="inlineStr">
        <is>
          <t>SUDECAP</t>
        </is>
      </c>
      <c r="D956" s="78" t="inlineStr">
        <is>
          <t>H</t>
        </is>
      </c>
      <c r="E956" s="21">
        <f>L956*FATOR</f>
        <v/>
      </c>
      <c r="F956" s="22" t="n">
        <v>14.9</v>
      </c>
      <c r="G956" s="22">
        <f>ROUND(E956*F956, 2)</f>
        <v/>
      </c>
      <c r="L956" t="n">
        <v>0.0235</v>
      </c>
      <c r="M956" t="n">
        <v>14.9</v>
      </c>
      <c r="N956">
        <f>(M956-F956)</f>
        <v/>
      </c>
    </row>
    <row r="957" ht="15" customHeight="1">
      <c r="A957" s="2" t="n"/>
      <c r="B957" s="2" t="n"/>
      <c r="C957" s="2" t="n"/>
      <c r="D957" s="2" t="n"/>
      <c r="E957" s="74" t="inlineStr">
        <is>
          <t>TOTAL Mão de Obra:</t>
        </is>
      </c>
      <c r="F957" s="91" t="n"/>
      <c r="G957" s="23">
        <f>SUM(G955:G956)</f>
        <v/>
      </c>
    </row>
    <row r="958" ht="15" customHeight="1">
      <c r="A958" s="2" t="n"/>
      <c r="B958" s="2" t="n"/>
      <c r="C958" s="2" t="n"/>
      <c r="D958" s="2" t="n"/>
      <c r="E958" s="75" t="inlineStr">
        <is>
          <t>VALOR:</t>
        </is>
      </c>
      <c r="F958" s="91" t="n"/>
      <c r="G958" s="5">
        <f>SUM(G953,G957)</f>
        <v/>
      </c>
    </row>
    <row r="959" ht="15" customHeight="1">
      <c r="A959" s="2" t="n"/>
      <c r="B959" s="2" t="n"/>
      <c r="C959" s="2" t="n"/>
      <c r="D959" s="2" t="n"/>
      <c r="E959" s="75" t="inlineStr">
        <is>
          <t>VALOR BDI (29.27%):</t>
        </is>
      </c>
      <c r="F959" s="91" t="n"/>
      <c r="G959" s="5">
        <f>ROUNDDOWN(G958*BDI,2)</f>
        <v/>
      </c>
    </row>
    <row r="960" ht="15" customHeight="1">
      <c r="A960" s="2" t="n"/>
      <c r="B960" s="2" t="n"/>
      <c r="C960" s="2" t="n"/>
      <c r="D960" s="2" t="n"/>
      <c r="E960" s="75" t="inlineStr">
        <is>
          <t>VALOR COM BDI:</t>
        </is>
      </c>
      <c r="F960" s="91" t="n"/>
      <c r="G960" s="5">
        <f>G959 + G958</f>
        <v/>
      </c>
    </row>
    <row r="961" ht="9.949999999999999" customHeight="1">
      <c r="A961" s="2" t="n"/>
      <c r="B961" s="2" t="n"/>
      <c r="C961" s="71" t="n"/>
      <c r="E961" s="2" t="n"/>
      <c r="F961" s="2" t="n"/>
      <c r="G961" s="2" t="n"/>
    </row>
    <row r="962" ht="20.1" customHeight="1">
      <c r="A962" s="72" t="inlineStr">
        <is>
          <t>6.2.2. 06.03.32 AÇO CA-60    D = 5 MM  (EXCETO LAJES) (KG)</t>
        </is>
      </c>
      <c r="B962" s="90" t="n"/>
      <c r="C962" s="90" t="n"/>
      <c r="D962" s="90" t="n"/>
      <c r="E962" s="90" t="n"/>
      <c r="F962" s="90" t="n"/>
      <c r="G962" s="91" t="n"/>
    </row>
    <row r="963" ht="15" customHeight="1">
      <c r="A963" s="73" t="inlineStr">
        <is>
          <t>Material</t>
        </is>
      </c>
      <c r="B963" s="91" t="n"/>
      <c r="C963" s="64" t="inlineStr">
        <is>
          <t>FONTE</t>
        </is>
      </c>
      <c r="D963" s="64" t="inlineStr">
        <is>
          <t>UNID</t>
        </is>
      </c>
      <c r="E963" s="64" t="inlineStr">
        <is>
          <t>COEFICIENTE</t>
        </is>
      </c>
      <c r="F963" s="64" t="inlineStr">
        <is>
          <t>PREÇO UNITÁRIO</t>
        </is>
      </c>
      <c r="G963" s="64" t="inlineStr">
        <is>
          <t>TOTAL</t>
        </is>
      </c>
    </row>
    <row r="964" ht="15" customHeight="1">
      <c r="A964" s="78" t="inlineStr">
        <is>
          <t>60.05.50</t>
        </is>
      </c>
      <c r="B964" s="77" t="inlineStr">
        <is>
          <t>ACO CA-60, 5,0 MM, VERGALHAO REF 43059</t>
        </is>
      </c>
      <c r="C964" s="78" t="inlineStr">
        <is>
          <t>SUDECAP</t>
        </is>
      </c>
      <c r="D964" s="78" t="inlineStr">
        <is>
          <t>KG</t>
        </is>
      </c>
      <c r="E964" s="21" t="n">
        <v>1.07</v>
      </c>
      <c r="F964" s="22">
        <f>ROUND(M964*FATOR, 2)</f>
        <v/>
      </c>
      <c r="G964" s="22">
        <f>ROUND(E964*F964, 2)</f>
        <v/>
      </c>
      <c r="L964" t="n">
        <v>1.07</v>
      </c>
      <c r="M964" t="n">
        <v>7.39</v>
      </c>
      <c r="N964">
        <f>(M964-F964)</f>
        <v/>
      </c>
    </row>
    <row r="965" ht="15" customHeight="1">
      <c r="A965" s="78" t="inlineStr">
        <is>
          <t>60.35.44</t>
        </is>
      </c>
      <c r="B965" s="77" t="inlineStr">
        <is>
          <t>ARAME RECOZIDO (PG-7) 18 BWG, 1,24 MM (0,009 KG/M)</t>
        </is>
      </c>
      <c r="C965" s="78" t="inlineStr">
        <is>
          <t>SUDECAP</t>
        </is>
      </c>
      <c r="D965" s="78" t="inlineStr">
        <is>
          <t>KG</t>
        </is>
      </c>
      <c r="E965" s="21" t="n">
        <v>0.025</v>
      </c>
      <c r="F965" s="22">
        <f>ROUND(M965*FATOR, 2)</f>
        <v/>
      </c>
      <c r="G965" s="22">
        <f>ROUND(E965*F965, 2)</f>
        <v/>
      </c>
      <c r="L965" t="n">
        <v>0.025</v>
      </c>
      <c r="M965" t="n">
        <v>16.96</v>
      </c>
      <c r="N965">
        <f>(M965-F965)</f>
        <v/>
      </c>
    </row>
    <row r="966" ht="29.1" customHeight="1">
      <c r="A966" s="78" t="inlineStr">
        <is>
          <t>60.05.91</t>
        </is>
      </c>
      <c r="B966" s="77" t="inlineStr">
        <is>
          <t>ESPAÇADOR / DISTANCIADOR CIRCULAR COM ENTRADA LATERAL, EM PLASTICO, PARA VERGALHAO *4,2 A 12,5* MM, COBRIMENTO 20 MM REF 39017</t>
        </is>
      </c>
      <c r="C966" s="78" t="inlineStr">
        <is>
          <t>SUDECAP</t>
        </is>
      </c>
      <c r="D966" s="78" t="inlineStr">
        <is>
          <t>UN</t>
        </is>
      </c>
      <c r="E966" s="21" t="n">
        <v>1.19</v>
      </c>
      <c r="F966" s="22">
        <f>ROUND(M966*FATOR, 2)</f>
        <v/>
      </c>
      <c r="G966" s="22">
        <f>ROUND(E966*F966, 2)</f>
        <v/>
      </c>
      <c r="L966" t="n">
        <v>1.19</v>
      </c>
      <c r="M966" t="n">
        <v>0.2</v>
      </c>
      <c r="N966">
        <f>(M966-F966)</f>
        <v/>
      </c>
    </row>
    <row r="967" ht="15" customHeight="1">
      <c r="A967" s="2" t="n"/>
      <c r="B967" s="2" t="n"/>
      <c r="C967" s="2" t="n"/>
      <c r="D967" s="2" t="n"/>
      <c r="E967" s="74" t="inlineStr">
        <is>
          <t>TOTAL Material:</t>
        </is>
      </c>
      <c r="F967" s="91" t="n"/>
      <c r="G967" s="23">
        <f>SUM(G964:G966)</f>
        <v/>
      </c>
    </row>
    <row r="968" ht="15" customHeight="1">
      <c r="A968" s="73" t="inlineStr">
        <is>
          <t>Mão de Obra</t>
        </is>
      </c>
      <c r="B968" s="91" t="n"/>
      <c r="C968" s="64" t="inlineStr">
        <is>
          <t>FONTE</t>
        </is>
      </c>
      <c r="D968" s="64" t="inlineStr">
        <is>
          <t>UNID</t>
        </is>
      </c>
      <c r="E968" s="64" t="inlineStr">
        <is>
          <t>COEFICIENTE</t>
        </is>
      </c>
      <c r="F968" s="64" t="inlineStr">
        <is>
          <t>PREÇO UNITÁRIO</t>
        </is>
      </c>
      <c r="G968" s="64" t="inlineStr">
        <is>
          <t>TOTAL</t>
        </is>
      </c>
    </row>
    <row r="969" ht="15" customHeight="1">
      <c r="A969" s="78" t="inlineStr">
        <is>
          <t>55.10.35</t>
        </is>
      </c>
      <c r="B969" s="77" t="inlineStr">
        <is>
          <t>ARMADOR</t>
        </is>
      </c>
      <c r="C969" s="78" t="inlineStr">
        <is>
          <t>SUDECAP</t>
        </is>
      </c>
      <c r="D969" s="78" t="inlineStr">
        <is>
          <t>H</t>
        </is>
      </c>
      <c r="E969" s="21">
        <f>L969*FATOR</f>
        <v/>
      </c>
      <c r="F969" s="22" t="n">
        <v>21.08</v>
      </c>
      <c r="G969" s="22">
        <f>ROUND(E969*F969, 2)</f>
        <v/>
      </c>
      <c r="L969" t="n">
        <v>0.3014</v>
      </c>
      <c r="M969" t="n">
        <v>21.08</v>
      </c>
      <c r="N969">
        <f>(M969-F969)</f>
        <v/>
      </c>
    </row>
    <row r="970" ht="15" customHeight="1">
      <c r="A970" s="78" t="inlineStr">
        <is>
          <t>55.10.88</t>
        </is>
      </c>
      <c r="B970" s="77" t="inlineStr">
        <is>
          <t>SERVENTE</t>
        </is>
      </c>
      <c r="C970" s="78" t="inlineStr">
        <is>
          <t>SUDECAP</t>
        </is>
      </c>
      <c r="D970" s="78" t="inlineStr">
        <is>
          <t>H</t>
        </is>
      </c>
      <c r="E970" s="21">
        <f>L970*FATOR</f>
        <v/>
      </c>
      <c r="F970" s="22" t="n">
        <v>14.9</v>
      </c>
      <c r="G970" s="22">
        <f>ROUND(E970*F970, 2)</f>
        <v/>
      </c>
      <c r="L970" t="n">
        <v>0.0475</v>
      </c>
      <c r="M970" t="n">
        <v>14.9</v>
      </c>
      <c r="N970">
        <f>(M970-F970)</f>
        <v/>
      </c>
    </row>
    <row r="971" ht="15" customHeight="1">
      <c r="A971" s="2" t="n"/>
      <c r="B971" s="2" t="n"/>
      <c r="C971" s="2" t="n"/>
      <c r="D971" s="2" t="n"/>
      <c r="E971" s="74" t="inlineStr">
        <is>
          <t>TOTAL Mão de Obra:</t>
        </is>
      </c>
      <c r="F971" s="91" t="n"/>
      <c r="G971" s="23">
        <f>SUM(G969:G970)</f>
        <v/>
      </c>
    </row>
    <row r="972" ht="15" customHeight="1">
      <c r="A972" s="2" t="n"/>
      <c r="B972" s="2" t="n"/>
      <c r="C972" s="2" t="n"/>
      <c r="D972" s="2" t="n"/>
      <c r="E972" s="75" t="inlineStr">
        <is>
          <t>VALOR:</t>
        </is>
      </c>
      <c r="F972" s="91" t="n"/>
      <c r="G972" s="5">
        <f>SUM(G967,G971)</f>
        <v/>
      </c>
    </row>
    <row r="973" ht="15" customHeight="1">
      <c r="A973" s="2" t="n"/>
      <c r="B973" s="2" t="n"/>
      <c r="C973" s="2" t="n"/>
      <c r="D973" s="2" t="n"/>
      <c r="E973" s="75" t="inlineStr">
        <is>
          <t>VALOR BDI (29.27%):</t>
        </is>
      </c>
      <c r="F973" s="91" t="n"/>
      <c r="G973" s="5">
        <f>ROUNDDOWN(G972*BDI,2)</f>
        <v/>
      </c>
    </row>
    <row r="974" ht="15" customHeight="1">
      <c r="A974" s="2" t="n"/>
      <c r="B974" s="2" t="n"/>
      <c r="C974" s="2" t="n"/>
      <c r="D974" s="2" t="n"/>
      <c r="E974" s="75" t="inlineStr">
        <is>
          <t>VALOR COM BDI:</t>
        </is>
      </c>
      <c r="F974" s="91" t="n"/>
      <c r="G974" s="5">
        <f>G973 + G972</f>
        <v/>
      </c>
    </row>
    <row r="975" ht="9.949999999999999" customHeight="1">
      <c r="A975" s="2" t="n"/>
      <c r="B975" s="2" t="n"/>
      <c r="C975" s="71" t="n"/>
      <c r="E975" s="2" t="n"/>
      <c r="F975" s="2" t="n"/>
      <c r="G975" s="2" t="n"/>
    </row>
    <row r="976" ht="20.1" customHeight="1">
      <c r="A976" s="72" t="inlineStr">
        <is>
          <t>6.2.3. 06.03.41 AÇO CA-50    D = 6,3 MM (EXCETO LAJES) (KG)</t>
        </is>
      </c>
      <c r="B976" s="90" t="n"/>
      <c r="C976" s="90" t="n"/>
      <c r="D976" s="90" t="n"/>
      <c r="E976" s="90" t="n"/>
      <c r="F976" s="90" t="n"/>
      <c r="G976" s="91" t="n"/>
    </row>
    <row r="977" ht="15" customHeight="1">
      <c r="A977" s="73" t="inlineStr">
        <is>
          <t>Material</t>
        </is>
      </c>
      <c r="B977" s="91" t="n"/>
      <c r="C977" s="64" t="inlineStr">
        <is>
          <t>FONTE</t>
        </is>
      </c>
      <c r="D977" s="64" t="inlineStr">
        <is>
          <t>UNID</t>
        </is>
      </c>
      <c r="E977" s="64" t="inlineStr">
        <is>
          <t>COEFICIENTE</t>
        </is>
      </c>
      <c r="F977" s="64" t="inlineStr">
        <is>
          <t>PREÇO UNITÁRIO</t>
        </is>
      </c>
      <c r="G977" s="64" t="inlineStr">
        <is>
          <t>TOTAL</t>
        </is>
      </c>
    </row>
    <row r="978" ht="15" customHeight="1">
      <c r="A978" s="78" t="inlineStr">
        <is>
          <t>60.05.27</t>
        </is>
      </c>
      <c r="B978" s="77" t="inlineStr">
        <is>
          <t>ACO CA-50, 6,3 MM, VERGALHAO REF 32</t>
        </is>
      </c>
      <c r="C978" s="78" t="inlineStr">
        <is>
          <t>SUDECAP</t>
        </is>
      </c>
      <c r="D978" s="78" t="inlineStr">
        <is>
          <t>KG</t>
        </is>
      </c>
      <c r="E978" s="21" t="n">
        <v>1.07</v>
      </c>
      <c r="F978" s="22">
        <f>ROUND(M978*FATOR, 2)</f>
        <v/>
      </c>
      <c r="G978" s="22">
        <f>ROUND(E978*F978, 2)</f>
        <v/>
      </c>
      <c r="L978" t="n">
        <v>1.07</v>
      </c>
      <c r="M978" t="n">
        <v>7.17</v>
      </c>
      <c r="N978">
        <f>(M978-F978)</f>
        <v/>
      </c>
    </row>
    <row r="979" ht="15" customHeight="1">
      <c r="A979" s="78" t="inlineStr">
        <is>
          <t>60.35.44</t>
        </is>
      </c>
      <c r="B979" s="77" t="inlineStr">
        <is>
          <t>ARAME RECOZIDO (PG-7) 18 BWG, 1,24 MM (0,009 KG/M)</t>
        </is>
      </c>
      <c r="C979" s="78" t="inlineStr">
        <is>
          <t>SUDECAP</t>
        </is>
      </c>
      <c r="D979" s="78" t="inlineStr">
        <is>
          <t>KG</t>
        </is>
      </c>
      <c r="E979" s="21" t="n">
        <v>0.025</v>
      </c>
      <c r="F979" s="22">
        <f>ROUND(M979*FATOR, 2)</f>
        <v/>
      </c>
      <c r="G979" s="22">
        <f>ROUND(E979*F979, 2)</f>
        <v/>
      </c>
      <c r="L979" t="n">
        <v>0.025</v>
      </c>
      <c r="M979" t="n">
        <v>16.96</v>
      </c>
      <c r="N979">
        <f>(M979-F979)</f>
        <v/>
      </c>
    </row>
    <row r="980" ht="29.1" customHeight="1">
      <c r="A980" s="78" t="inlineStr">
        <is>
          <t>60.05.91</t>
        </is>
      </c>
      <c r="B980" s="77" t="inlineStr">
        <is>
          <t>ESPAÇADOR / DISTANCIADOR CIRCULAR COM ENTRADA LATERAL, EM PLASTICO, PARA VERGALHAO *4,2 A 12,5* MM, COBRIMENTO 20 MM REF 39017</t>
        </is>
      </c>
      <c r="C980" s="78" t="inlineStr">
        <is>
          <t>SUDECAP</t>
        </is>
      </c>
      <c r="D980" s="78" t="inlineStr">
        <is>
          <t>UN</t>
        </is>
      </c>
      <c r="E980" s="21" t="n">
        <v>0.97</v>
      </c>
      <c r="F980" s="22">
        <f>ROUND(M980*FATOR, 2)</f>
        <v/>
      </c>
      <c r="G980" s="22">
        <f>ROUND(E980*F980, 2)</f>
        <v/>
      </c>
      <c r="L980" t="n">
        <v>0.97</v>
      </c>
      <c r="M980" t="n">
        <v>0.2</v>
      </c>
      <c r="N980">
        <f>(M980-F980)</f>
        <v/>
      </c>
    </row>
    <row r="981" ht="15" customHeight="1">
      <c r="A981" s="2" t="n"/>
      <c r="B981" s="2" t="n"/>
      <c r="C981" s="2" t="n"/>
      <c r="D981" s="2" t="n"/>
      <c r="E981" s="74" t="inlineStr">
        <is>
          <t>TOTAL Material:</t>
        </is>
      </c>
      <c r="F981" s="91" t="n"/>
      <c r="G981" s="23">
        <f>SUM(G978:G980)</f>
        <v/>
      </c>
    </row>
    <row r="982" ht="15" customHeight="1">
      <c r="A982" s="73" t="inlineStr">
        <is>
          <t>Mão de Obra</t>
        </is>
      </c>
      <c r="B982" s="91" t="n"/>
      <c r="C982" s="64" t="inlineStr">
        <is>
          <t>FONTE</t>
        </is>
      </c>
      <c r="D982" s="64" t="inlineStr">
        <is>
          <t>UNID</t>
        </is>
      </c>
      <c r="E982" s="64" t="inlineStr">
        <is>
          <t>COEFICIENTE</t>
        </is>
      </c>
      <c r="F982" s="64" t="inlineStr">
        <is>
          <t>PREÇO UNITÁRIO</t>
        </is>
      </c>
      <c r="G982" s="64" t="inlineStr">
        <is>
          <t>TOTAL</t>
        </is>
      </c>
    </row>
    <row r="983" ht="15" customHeight="1">
      <c r="A983" s="78" t="inlineStr">
        <is>
          <t>55.10.35</t>
        </is>
      </c>
      <c r="B983" s="77" t="inlineStr">
        <is>
          <t>ARMADOR</t>
        </is>
      </c>
      <c r="C983" s="78" t="inlineStr">
        <is>
          <t>SUDECAP</t>
        </is>
      </c>
      <c r="D983" s="78" t="inlineStr">
        <is>
          <t>H</t>
        </is>
      </c>
      <c r="E983" s="21">
        <f>L983*FATOR</f>
        <v/>
      </c>
      <c r="F983" s="22" t="n">
        <v>21.08</v>
      </c>
      <c r="G983" s="22">
        <f>ROUND(E983*F983, 2)</f>
        <v/>
      </c>
      <c r="L983" t="n">
        <v>0.2133</v>
      </c>
      <c r="M983" t="n">
        <v>21.08</v>
      </c>
      <c r="N983">
        <f>(M983-F983)</f>
        <v/>
      </c>
    </row>
    <row r="984" ht="15" customHeight="1">
      <c r="A984" s="78" t="inlineStr">
        <is>
          <t>55.10.88</t>
        </is>
      </c>
      <c r="B984" s="77" t="inlineStr">
        <is>
          <t>SERVENTE</t>
        </is>
      </c>
      <c r="C984" s="78" t="inlineStr">
        <is>
          <t>SUDECAP</t>
        </is>
      </c>
      <c r="D984" s="78" t="inlineStr">
        <is>
          <t>H</t>
        </is>
      </c>
      <c r="E984" s="21">
        <f>L984*FATOR</f>
        <v/>
      </c>
      <c r="F984" s="22" t="n">
        <v>14.9</v>
      </c>
      <c r="G984" s="22">
        <f>ROUND(E984*F984, 2)</f>
        <v/>
      </c>
      <c r="L984" t="n">
        <v>0.0339</v>
      </c>
      <c r="M984" t="n">
        <v>14.9</v>
      </c>
      <c r="N984">
        <f>(M984-F984)</f>
        <v/>
      </c>
    </row>
    <row r="985" ht="15" customHeight="1">
      <c r="A985" s="2" t="n"/>
      <c r="B985" s="2" t="n"/>
      <c r="C985" s="2" t="n"/>
      <c r="D985" s="2" t="n"/>
      <c r="E985" s="74" t="inlineStr">
        <is>
          <t>TOTAL Mão de Obra:</t>
        </is>
      </c>
      <c r="F985" s="91" t="n"/>
      <c r="G985" s="23">
        <f>SUM(G983:G984)</f>
        <v/>
      </c>
    </row>
    <row r="986" ht="15" customHeight="1">
      <c r="A986" s="2" t="n"/>
      <c r="B986" s="2" t="n"/>
      <c r="C986" s="2" t="n"/>
      <c r="D986" s="2" t="n"/>
      <c r="E986" s="75" t="inlineStr">
        <is>
          <t>VALOR:</t>
        </is>
      </c>
      <c r="F986" s="91" t="n"/>
      <c r="G986" s="5">
        <f>SUM(G981,G985)</f>
        <v/>
      </c>
    </row>
    <row r="987" ht="15" customHeight="1">
      <c r="A987" s="2" t="n"/>
      <c r="B987" s="2" t="n"/>
      <c r="C987" s="2" t="n"/>
      <c r="D987" s="2" t="n"/>
      <c r="E987" s="75" t="inlineStr">
        <is>
          <t>VALOR BDI (29.27%):</t>
        </is>
      </c>
      <c r="F987" s="91" t="n"/>
      <c r="G987" s="5">
        <f>ROUNDDOWN(G986*BDI,2)</f>
        <v/>
      </c>
    </row>
    <row r="988" ht="15" customHeight="1">
      <c r="A988" s="2" t="n"/>
      <c r="B988" s="2" t="n"/>
      <c r="C988" s="2" t="n"/>
      <c r="D988" s="2" t="n"/>
      <c r="E988" s="75" t="inlineStr">
        <is>
          <t>VALOR COM BDI:</t>
        </is>
      </c>
      <c r="F988" s="91" t="n"/>
      <c r="G988" s="5">
        <f>G987 + G986</f>
        <v/>
      </c>
    </row>
    <row r="989" ht="9.949999999999999" customHeight="1">
      <c r="A989" s="2" t="n"/>
      <c r="B989" s="2" t="n"/>
      <c r="C989" s="71" t="n"/>
      <c r="E989" s="2" t="n"/>
      <c r="F989" s="2" t="n"/>
      <c r="G989" s="2" t="n"/>
    </row>
    <row r="990" ht="20.1" customHeight="1">
      <c r="A990" s="72" t="inlineStr">
        <is>
          <t>6.2.4. 06.03.42 AÇO CA-50    D = 8 MM (EXCETO LAJES) (KG)</t>
        </is>
      </c>
      <c r="B990" s="90" t="n"/>
      <c r="C990" s="90" t="n"/>
      <c r="D990" s="90" t="n"/>
      <c r="E990" s="90" t="n"/>
      <c r="F990" s="90" t="n"/>
      <c r="G990" s="91" t="n"/>
    </row>
    <row r="991" ht="15" customHeight="1">
      <c r="A991" s="73" t="inlineStr">
        <is>
          <t>Material</t>
        </is>
      </c>
      <c r="B991" s="91" t="n"/>
      <c r="C991" s="64" t="inlineStr">
        <is>
          <t>FONTE</t>
        </is>
      </c>
      <c r="D991" s="64" t="inlineStr">
        <is>
          <t>UNID</t>
        </is>
      </c>
      <c r="E991" s="64" t="inlineStr">
        <is>
          <t>COEFICIENTE</t>
        </is>
      </c>
      <c r="F991" s="64" t="inlineStr">
        <is>
          <t>PREÇO UNITÁRIO</t>
        </is>
      </c>
      <c r="G991" s="64" t="inlineStr">
        <is>
          <t>TOTAL</t>
        </is>
      </c>
    </row>
    <row r="992" ht="15" customHeight="1">
      <c r="A992" s="78" t="inlineStr">
        <is>
          <t>60.05.28</t>
        </is>
      </c>
      <c r="B992" s="77" t="inlineStr">
        <is>
          <t>ACO CA-50, 8,0 MM, VERGALHAO REF 33</t>
        </is>
      </c>
      <c r="C992" s="78" t="inlineStr">
        <is>
          <t>SUDECAP</t>
        </is>
      </c>
      <c r="D992" s="78" t="inlineStr">
        <is>
          <t>KG</t>
        </is>
      </c>
      <c r="E992" s="21" t="n">
        <v>1.11</v>
      </c>
      <c r="F992" s="22">
        <f>ROUND(M992*FATOR, 2)</f>
        <v/>
      </c>
      <c r="G992" s="22">
        <f>ROUND(E992*F992, 2)</f>
        <v/>
      </c>
      <c r="L992" t="n">
        <v>1.11</v>
      </c>
      <c r="M992" t="n">
        <v>7.01</v>
      </c>
      <c r="N992">
        <f>(M992-F992)</f>
        <v/>
      </c>
    </row>
    <row r="993" ht="15" customHeight="1">
      <c r="A993" s="78" t="inlineStr">
        <is>
          <t>60.35.44</t>
        </is>
      </c>
      <c r="B993" s="77" t="inlineStr">
        <is>
          <t>ARAME RECOZIDO (PG-7) 18 BWG, 1,24 MM (0,009 KG/M)</t>
        </is>
      </c>
      <c r="C993" s="78" t="inlineStr">
        <is>
          <t>SUDECAP</t>
        </is>
      </c>
      <c r="D993" s="78" t="inlineStr">
        <is>
          <t>KG</t>
        </is>
      </c>
      <c r="E993" s="21" t="n">
        <v>0.025</v>
      </c>
      <c r="F993" s="22">
        <f>ROUND(M993*FATOR, 2)</f>
        <v/>
      </c>
      <c r="G993" s="22">
        <f>ROUND(E993*F993, 2)</f>
        <v/>
      </c>
      <c r="L993" t="n">
        <v>0.025</v>
      </c>
      <c r="M993" t="n">
        <v>16.96</v>
      </c>
      <c r="N993">
        <f>(M993-F993)</f>
        <v/>
      </c>
    </row>
    <row r="994" ht="29.1" customHeight="1">
      <c r="A994" s="78" t="inlineStr">
        <is>
          <t>60.05.91</t>
        </is>
      </c>
      <c r="B994" s="77" t="inlineStr">
        <is>
          <t>ESPAÇADOR / DISTANCIADOR CIRCULAR COM ENTRADA LATERAL, EM PLASTICO, PARA VERGALHAO *4,2 A 12,5* MM, COBRIMENTO 20 MM REF 39017</t>
        </is>
      </c>
      <c r="C994" s="78" t="inlineStr">
        <is>
          <t>SUDECAP</t>
        </is>
      </c>
      <c r="D994" s="78" t="inlineStr">
        <is>
          <t>UN</t>
        </is>
      </c>
      <c r="E994" s="21" t="n">
        <v>0.743</v>
      </c>
      <c r="F994" s="22">
        <f>ROUND(M994*FATOR, 2)</f>
        <v/>
      </c>
      <c r="G994" s="22">
        <f>ROUND(E994*F994, 2)</f>
        <v/>
      </c>
      <c r="L994" t="n">
        <v>0.743</v>
      </c>
      <c r="M994" t="n">
        <v>0.2</v>
      </c>
      <c r="N994">
        <f>(M994-F994)</f>
        <v/>
      </c>
    </row>
    <row r="995" ht="15" customHeight="1">
      <c r="A995" s="2" t="n"/>
      <c r="B995" s="2" t="n"/>
      <c r="C995" s="2" t="n"/>
      <c r="D995" s="2" t="n"/>
      <c r="E995" s="74" t="inlineStr">
        <is>
          <t>TOTAL Material:</t>
        </is>
      </c>
      <c r="F995" s="91" t="n"/>
      <c r="G995" s="23">
        <f>SUM(G992:G994)</f>
        <v/>
      </c>
    </row>
    <row r="996" ht="15" customHeight="1">
      <c r="A996" s="73" t="inlineStr">
        <is>
          <t>Mão de Obra</t>
        </is>
      </c>
      <c r="B996" s="91" t="n"/>
      <c r="C996" s="64" t="inlineStr">
        <is>
          <t>FONTE</t>
        </is>
      </c>
      <c r="D996" s="64" t="inlineStr">
        <is>
          <t>UNID</t>
        </is>
      </c>
      <c r="E996" s="64" t="inlineStr">
        <is>
          <t>COEFICIENTE</t>
        </is>
      </c>
      <c r="F996" s="64" t="inlineStr">
        <is>
          <t>PREÇO UNITÁRIO</t>
        </is>
      </c>
      <c r="G996" s="64" t="inlineStr">
        <is>
          <t>TOTAL</t>
        </is>
      </c>
    </row>
    <row r="997" ht="15" customHeight="1">
      <c r="A997" s="78" t="inlineStr">
        <is>
          <t>55.10.35</t>
        </is>
      </c>
      <c r="B997" s="77" t="inlineStr">
        <is>
          <t>ARMADOR</t>
        </is>
      </c>
      <c r="C997" s="78" t="inlineStr">
        <is>
          <t>SUDECAP</t>
        </is>
      </c>
      <c r="D997" s="78" t="inlineStr">
        <is>
          <t>H</t>
        </is>
      </c>
      <c r="E997" s="21">
        <f>L997*FATOR</f>
        <v/>
      </c>
      <c r="F997" s="22" t="n">
        <v>21.08</v>
      </c>
      <c r="G997" s="22">
        <f>ROUND(E997*F997, 2)</f>
        <v/>
      </c>
      <c r="L997" t="n">
        <v>0.1502</v>
      </c>
      <c r="M997" t="n">
        <v>21.08</v>
      </c>
      <c r="N997">
        <f>(M997-F997)</f>
        <v/>
      </c>
    </row>
    <row r="998" ht="15" customHeight="1">
      <c r="A998" s="78" t="inlineStr">
        <is>
          <t>55.10.88</t>
        </is>
      </c>
      <c r="B998" s="77" t="inlineStr">
        <is>
          <t>SERVENTE</t>
        </is>
      </c>
      <c r="C998" s="78" t="inlineStr">
        <is>
          <t>SUDECAP</t>
        </is>
      </c>
      <c r="D998" s="78" t="inlineStr">
        <is>
          <t>H</t>
        </is>
      </c>
      <c r="E998" s="21">
        <f>L998*FATOR</f>
        <v/>
      </c>
      <c r="F998" s="22" t="n">
        <v>14.9</v>
      </c>
      <c r="G998" s="22">
        <f>ROUND(E998*F998, 2)</f>
        <v/>
      </c>
      <c r="L998" t="n">
        <v>0.0241</v>
      </c>
      <c r="M998" t="n">
        <v>14.9</v>
      </c>
      <c r="N998">
        <f>(M998-F998)</f>
        <v/>
      </c>
    </row>
    <row r="999" ht="15" customHeight="1">
      <c r="A999" s="2" t="n"/>
      <c r="B999" s="2" t="n"/>
      <c r="C999" s="2" t="n"/>
      <c r="D999" s="2" t="n"/>
      <c r="E999" s="74" t="inlineStr">
        <is>
          <t>TOTAL Mão de Obra:</t>
        </is>
      </c>
      <c r="F999" s="91" t="n"/>
      <c r="G999" s="23">
        <f>SUM(G997:G998)</f>
        <v/>
      </c>
    </row>
    <row r="1000" ht="15" customHeight="1">
      <c r="A1000" s="2" t="n"/>
      <c r="B1000" s="2" t="n"/>
      <c r="C1000" s="2" t="n"/>
      <c r="D1000" s="2" t="n"/>
      <c r="E1000" s="75" t="inlineStr">
        <is>
          <t>VALOR:</t>
        </is>
      </c>
      <c r="F1000" s="91" t="n"/>
      <c r="G1000" s="5">
        <f>SUM(G995,G999)</f>
        <v/>
      </c>
    </row>
    <row r="1001" ht="15" customHeight="1">
      <c r="A1001" s="2" t="n"/>
      <c r="B1001" s="2" t="n"/>
      <c r="C1001" s="2" t="n"/>
      <c r="D1001" s="2" t="n"/>
      <c r="E1001" s="75" t="inlineStr">
        <is>
          <t>VALOR BDI (29.27%):</t>
        </is>
      </c>
      <c r="F1001" s="91" t="n"/>
      <c r="G1001" s="5">
        <f>ROUNDDOWN(G1000*BDI,2)</f>
        <v/>
      </c>
    </row>
    <row r="1002" ht="15" customHeight="1">
      <c r="A1002" s="2" t="n"/>
      <c r="B1002" s="2" t="n"/>
      <c r="C1002" s="2" t="n"/>
      <c r="D1002" s="2" t="n"/>
      <c r="E1002" s="75" t="inlineStr">
        <is>
          <t>VALOR COM BDI:</t>
        </is>
      </c>
      <c r="F1002" s="91" t="n"/>
      <c r="G1002" s="5">
        <f>G1001 + G1000</f>
        <v/>
      </c>
    </row>
    <row r="1003" ht="9.949999999999999" customHeight="1">
      <c r="A1003" s="2" t="n"/>
      <c r="B1003" s="2" t="n"/>
      <c r="C1003" s="71" t="n"/>
      <c r="E1003" s="2" t="n"/>
      <c r="F1003" s="2" t="n"/>
      <c r="G1003" s="2" t="n"/>
    </row>
    <row r="1004" ht="20.1" customHeight="1">
      <c r="A1004" s="72" t="inlineStr">
        <is>
          <t>6.2.5. 06.03.43 AÇO CA-50    D = 10 MM (EXCETO LAJES) (KG)</t>
        </is>
      </c>
      <c r="B1004" s="90" t="n"/>
      <c r="C1004" s="90" t="n"/>
      <c r="D1004" s="90" t="n"/>
      <c r="E1004" s="90" t="n"/>
      <c r="F1004" s="90" t="n"/>
      <c r="G1004" s="91" t="n"/>
    </row>
    <row r="1005" ht="15" customHeight="1">
      <c r="A1005" s="73" t="inlineStr">
        <is>
          <t>Material</t>
        </is>
      </c>
      <c r="B1005" s="91" t="n"/>
      <c r="C1005" s="64" t="inlineStr">
        <is>
          <t>FONTE</t>
        </is>
      </c>
      <c r="D1005" s="64" t="inlineStr">
        <is>
          <t>UNID</t>
        </is>
      </c>
      <c r="E1005" s="64" t="inlineStr">
        <is>
          <t>COEFICIENTE</t>
        </is>
      </c>
      <c r="F1005" s="64" t="inlineStr">
        <is>
          <t>PREÇO UNITÁRIO</t>
        </is>
      </c>
      <c r="G1005" s="64" t="inlineStr">
        <is>
          <t>TOTAL</t>
        </is>
      </c>
    </row>
    <row r="1006" ht="15" customHeight="1">
      <c r="A1006" s="78" t="inlineStr">
        <is>
          <t>60.05.29</t>
        </is>
      </c>
      <c r="B1006" s="77" t="inlineStr">
        <is>
          <t>ACO CA-50, 10,0 MM, VERGALHAO REF 34</t>
        </is>
      </c>
      <c r="C1006" s="78" t="inlineStr">
        <is>
          <t>SUDECAP</t>
        </is>
      </c>
      <c r="D1006" s="78" t="inlineStr">
        <is>
          <t>KG</t>
        </is>
      </c>
      <c r="E1006" s="21" t="n">
        <v>1.11</v>
      </c>
      <c r="F1006" s="22">
        <f>ROUND(M1006*FATOR, 2)</f>
        <v/>
      </c>
      <c r="G1006" s="22">
        <f>ROUND(E1006*F1006, 2)</f>
        <v/>
      </c>
      <c r="L1006" t="n">
        <v>1.11</v>
      </c>
      <c r="M1006" t="n">
        <v>6.74</v>
      </c>
      <c r="N1006">
        <f>(M1006-F1006)</f>
        <v/>
      </c>
    </row>
    <row r="1007" ht="15" customHeight="1">
      <c r="A1007" s="78" t="inlineStr">
        <is>
          <t>60.35.44</t>
        </is>
      </c>
      <c r="B1007" s="77" t="inlineStr">
        <is>
          <t>ARAME RECOZIDO (PG-7) 18 BWG, 1,24 MM (0,009 KG/M)</t>
        </is>
      </c>
      <c r="C1007" s="78" t="inlineStr">
        <is>
          <t>SUDECAP</t>
        </is>
      </c>
      <c r="D1007" s="78" t="inlineStr">
        <is>
          <t>KG</t>
        </is>
      </c>
      <c r="E1007" s="21" t="n">
        <v>0.025</v>
      </c>
      <c r="F1007" s="22">
        <f>ROUND(M1007*FATOR, 2)</f>
        <v/>
      </c>
      <c r="G1007" s="22">
        <f>ROUND(E1007*F1007, 2)</f>
        <v/>
      </c>
      <c r="L1007" t="n">
        <v>0.025</v>
      </c>
      <c r="M1007" t="n">
        <v>16.96</v>
      </c>
      <c r="N1007">
        <f>(M1007-F1007)</f>
        <v/>
      </c>
    </row>
    <row r="1008" ht="29.1" customHeight="1">
      <c r="A1008" s="78" t="inlineStr">
        <is>
          <t>60.05.91</t>
        </is>
      </c>
      <c r="B1008" s="77" t="inlineStr">
        <is>
          <t>ESPAÇADOR / DISTANCIADOR CIRCULAR COM ENTRADA LATERAL, EM PLASTICO, PARA VERGALHAO *4,2 A 12,5* MM, COBRIMENTO 20 MM REF 39017</t>
        </is>
      </c>
      <c r="C1008" s="78" t="inlineStr">
        <is>
          <t>SUDECAP</t>
        </is>
      </c>
      <c r="D1008" s="78" t="inlineStr">
        <is>
          <t>UN</t>
        </is>
      </c>
      <c r="E1008" s="21" t="n">
        <v>0.543</v>
      </c>
      <c r="F1008" s="22">
        <f>ROUND(M1008*FATOR, 2)</f>
        <v/>
      </c>
      <c r="G1008" s="22">
        <f>ROUND(E1008*F1008, 2)</f>
        <v/>
      </c>
      <c r="L1008" t="n">
        <v>0.543</v>
      </c>
      <c r="M1008" t="n">
        <v>0.2</v>
      </c>
      <c r="N1008">
        <f>(M1008-F1008)</f>
        <v/>
      </c>
    </row>
    <row r="1009" ht="15" customHeight="1">
      <c r="A1009" s="2" t="n"/>
      <c r="B1009" s="2" t="n"/>
      <c r="C1009" s="2" t="n"/>
      <c r="D1009" s="2" t="n"/>
      <c r="E1009" s="74" t="inlineStr">
        <is>
          <t>TOTAL Material:</t>
        </is>
      </c>
      <c r="F1009" s="91" t="n"/>
      <c r="G1009" s="23">
        <f>SUM(G1006:G1008)</f>
        <v/>
      </c>
    </row>
    <row r="1010" ht="15" customHeight="1">
      <c r="A1010" s="73" t="inlineStr">
        <is>
          <t>Mão de Obra</t>
        </is>
      </c>
      <c r="B1010" s="91" t="n"/>
      <c r="C1010" s="64" t="inlineStr">
        <is>
          <t>FONTE</t>
        </is>
      </c>
      <c r="D1010" s="64" t="inlineStr">
        <is>
          <t>UNID</t>
        </is>
      </c>
      <c r="E1010" s="64" t="inlineStr">
        <is>
          <t>COEFICIENTE</t>
        </is>
      </c>
      <c r="F1010" s="64" t="inlineStr">
        <is>
          <t>PREÇO UNITÁRIO</t>
        </is>
      </c>
      <c r="G1010" s="64" t="inlineStr">
        <is>
          <t>TOTAL</t>
        </is>
      </c>
    </row>
    <row r="1011" ht="15" customHeight="1">
      <c r="A1011" s="78" t="inlineStr">
        <is>
          <t>55.10.35</t>
        </is>
      </c>
      <c r="B1011" s="77" t="inlineStr">
        <is>
          <t>ARMADOR</t>
        </is>
      </c>
      <c r="C1011" s="78" t="inlineStr">
        <is>
          <t>SUDECAP</t>
        </is>
      </c>
      <c r="D1011" s="78" t="inlineStr">
        <is>
          <t>H</t>
        </is>
      </c>
      <c r="E1011" s="21">
        <f>L1011*FATOR</f>
        <v/>
      </c>
      <c r="F1011" s="22" t="n">
        <v>21.08</v>
      </c>
      <c r="G1011" s="22">
        <f>ROUND(E1011*F1011, 2)</f>
        <v/>
      </c>
      <c r="L1011" t="n">
        <v>0.1081</v>
      </c>
      <c r="M1011" t="n">
        <v>21.08</v>
      </c>
      <c r="N1011">
        <f>(M1011-F1011)</f>
        <v/>
      </c>
    </row>
    <row r="1012" ht="15" customHeight="1">
      <c r="A1012" s="78" t="inlineStr">
        <is>
          <t>55.10.88</t>
        </is>
      </c>
      <c r="B1012" s="77" t="inlineStr">
        <is>
          <t>SERVENTE</t>
        </is>
      </c>
      <c r="C1012" s="78" t="inlineStr">
        <is>
          <t>SUDECAP</t>
        </is>
      </c>
      <c r="D1012" s="78" t="inlineStr">
        <is>
          <t>H</t>
        </is>
      </c>
      <c r="E1012" s="21">
        <f>L1012*FATOR</f>
        <v/>
      </c>
      <c r="F1012" s="22" t="n">
        <v>14.9</v>
      </c>
      <c r="G1012" s="22">
        <f>ROUND(E1012*F1012, 2)</f>
        <v/>
      </c>
      <c r="L1012" t="n">
        <v>0.0174</v>
      </c>
      <c r="M1012" t="n">
        <v>14.9</v>
      </c>
      <c r="N1012">
        <f>(M1012-F1012)</f>
        <v/>
      </c>
    </row>
    <row r="1013" ht="15" customHeight="1">
      <c r="A1013" s="2" t="n"/>
      <c r="B1013" s="2" t="n"/>
      <c r="C1013" s="2" t="n"/>
      <c r="D1013" s="2" t="n"/>
      <c r="E1013" s="74" t="inlineStr">
        <is>
          <t>TOTAL Mão de Obra:</t>
        </is>
      </c>
      <c r="F1013" s="91" t="n"/>
      <c r="G1013" s="23">
        <f>SUM(G1011:G1012)</f>
        <v/>
      </c>
    </row>
    <row r="1014" ht="15" customHeight="1">
      <c r="A1014" s="2" t="n"/>
      <c r="B1014" s="2" t="n"/>
      <c r="C1014" s="2" t="n"/>
      <c r="D1014" s="2" t="n"/>
      <c r="E1014" s="75" t="inlineStr">
        <is>
          <t>VALOR:</t>
        </is>
      </c>
      <c r="F1014" s="91" t="n"/>
      <c r="G1014" s="5">
        <f>SUM(G1009,G1013)</f>
        <v/>
      </c>
    </row>
    <row r="1015" ht="15" customHeight="1">
      <c r="A1015" s="2" t="n"/>
      <c r="B1015" s="2" t="n"/>
      <c r="C1015" s="2" t="n"/>
      <c r="D1015" s="2" t="n"/>
      <c r="E1015" s="75" t="inlineStr">
        <is>
          <t>VALOR BDI (29.27%):</t>
        </is>
      </c>
      <c r="F1015" s="91" t="n"/>
      <c r="G1015" s="5">
        <f>ROUNDDOWN(G1014*BDI,2)</f>
        <v/>
      </c>
    </row>
    <row r="1016" ht="15" customHeight="1">
      <c r="A1016" s="2" t="n"/>
      <c r="B1016" s="2" t="n"/>
      <c r="C1016" s="2" t="n"/>
      <c r="D1016" s="2" t="n"/>
      <c r="E1016" s="75" t="inlineStr">
        <is>
          <t>VALOR COM BDI:</t>
        </is>
      </c>
      <c r="F1016" s="91" t="n"/>
      <c r="G1016" s="5">
        <f>G1015 + G1014</f>
        <v/>
      </c>
    </row>
    <row r="1017" ht="9.949999999999999" customHeight="1">
      <c r="A1017" s="2" t="n"/>
      <c r="B1017" s="2" t="n"/>
      <c r="C1017" s="71" t="n"/>
      <c r="E1017" s="2" t="n"/>
      <c r="F1017" s="2" t="n"/>
      <c r="G1017" s="2" t="n"/>
    </row>
    <row r="1018" ht="20.1" customHeight="1">
      <c r="A1018" s="72" t="inlineStr">
        <is>
          <t>6.2.6. 06.03.44 AÇO CA-50    D = 12,5 MM (EXCETO LAJES) (KG)</t>
        </is>
      </c>
      <c r="B1018" s="90" t="n"/>
      <c r="C1018" s="90" t="n"/>
      <c r="D1018" s="90" t="n"/>
      <c r="E1018" s="90" t="n"/>
      <c r="F1018" s="90" t="n"/>
      <c r="G1018" s="91" t="n"/>
    </row>
    <row r="1019" ht="15" customHeight="1">
      <c r="A1019" s="73" t="inlineStr">
        <is>
          <t>Material</t>
        </is>
      </c>
      <c r="B1019" s="91" t="n"/>
      <c r="C1019" s="64" t="inlineStr">
        <is>
          <t>FONTE</t>
        </is>
      </c>
      <c r="D1019" s="64" t="inlineStr">
        <is>
          <t>UNID</t>
        </is>
      </c>
      <c r="E1019" s="64" t="inlineStr">
        <is>
          <t>COEFICIENTE</t>
        </is>
      </c>
      <c r="F1019" s="64" t="inlineStr">
        <is>
          <t>PREÇO UNITÁRIO</t>
        </is>
      </c>
      <c r="G1019" s="64" t="inlineStr">
        <is>
          <t>TOTAL</t>
        </is>
      </c>
    </row>
    <row r="1020" ht="15" customHeight="1">
      <c r="A1020" s="78" t="inlineStr">
        <is>
          <t>60.05.30</t>
        </is>
      </c>
      <c r="B1020" s="77" t="inlineStr">
        <is>
          <t>ACO CA-50, 12,5 MM, VERGALHAO REF 43055</t>
        </is>
      </c>
      <c r="C1020" s="78" t="inlineStr">
        <is>
          <t>SUDECAP</t>
        </is>
      </c>
      <c r="D1020" s="78" t="inlineStr">
        <is>
          <t>KG</t>
        </is>
      </c>
      <c r="E1020" s="21" t="n">
        <v>1.11</v>
      </c>
      <c r="F1020" s="22">
        <f>ROUND(M1020*FATOR, 2)</f>
        <v/>
      </c>
      <c r="G1020" s="22">
        <f>ROUND(E1020*F1020, 2)</f>
        <v/>
      </c>
      <c r="L1020" t="n">
        <v>1.11</v>
      </c>
      <c r="M1020" t="n">
        <v>6.5</v>
      </c>
      <c r="N1020">
        <f>(M1020-F1020)</f>
        <v/>
      </c>
    </row>
    <row r="1021" ht="15" customHeight="1">
      <c r="A1021" s="78" t="inlineStr">
        <is>
          <t>60.35.44</t>
        </is>
      </c>
      <c r="B1021" s="77" t="inlineStr">
        <is>
          <t>ARAME RECOZIDO (PG-7) 18 BWG, 1,24 MM (0,009 KG/M)</t>
        </is>
      </c>
      <c r="C1021" s="78" t="inlineStr">
        <is>
          <t>SUDECAP</t>
        </is>
      </c>
      <c r="D1021" s="78" t="inlineStr">
        <is>
          <t>KG</t>
        </is>
      </c>
      <c r="E1021" s="21" t="n">
        <v>0.025</v>
      </c>
      <c r="F1021" s="22">
        <f>ROUND(M1021*FATOR, 2)</f>
        <v/>
      </c>
      <c r="G1021" s="22">
        <f>ROUND(E1021*F1021, 2)</f>
        <v/>
      </c>
      <c r="L1021" t="n">
        <v>0.025</v>
      </c>
      <c r="M1021" t="n">
        <v>16.96</v>
      </c>
      <c r="N1021">
        <f>(M1021-F1021)</f>
        <v/>
      </c>
    </row>
    <row r="1022" ht="29.1" customHeight="1">
      <c r="A1022" s="78" t="inlineStr">
        <is>
          <t>60.05.91</t>
        </is>
      </c>
      <c r="B1022" s="77" t="inlineStr">
        <is>
          <t>ESPAÇADOR / DISTANCIADOR CIRCULAR COM ENTRADA LATERAL, EM PLASTICO, PARA VERGALHAO *4,2 A 12,5* MM, COBRIMENTO 20 MM REF 39017</t>
        </is>
      </c>
      <c r="C1022" s="78" t="inlineStr">
        <is>
          <t>SUDECAP</t>
        </is>
      </c>
      <c r="D1022" s="78" t="inlineStr">
        <is>
          <t>UN</t>
        </is>
      </c>
      <c r="E1022" s="21" t="n">
        <v>0.367</v>
      </c>
      <c r="F1022" s="22">
        <f>ROUND(M1022*FATOR, 2)</f>
        <v/>
      </c>
      <c r="G1022" s="22">
        <f>ROUND(E1022*F1022, 2)</f>
        <v/>
      </c>
      <c r="L1022" t="n">
        <v>0.367</v>
      </c>
      <c r="M1022" t="n">
        <v>0.2</v>
      </c>
      <c r="N1022">
        <f>(M1022-F1022)</f>
        <v/>
      </c>
    </row>
    <row r="1023" ht="15" customHeight="1">
      <c r="A1023" s="2" t="n"/>
      <c r="B1023" s="2" t="n"/>
      <c r="C1023" s="2" t="n"/>
      <c r="D1023" s="2" t="n"/>
      <c r="E1023" s="74" t="inlineStr">
        <is>
          <t>TOTAL Material:</t>
        </is>
      </c>
      <c r="F1023" s="91" t="n"/>
      <c r="G1023" s="23">
        <f>SUM(G1020:G1022)</f>
        <v/>
      </c>
    </row>
    <row r="1024" ht="15" customHeight="1">
      <c r="A1024" s="73" t="inlineStr">
        <is>
          <t>Mão de Obra</t>
        </is>
      </c>
      <c r="B1024" s="91" t="n"/>
      <c r="C1024" s="64" t="inlineStr">
        <is>
          <t>FONTE</t>
        </is>
      </c>
      <c r="D1024" s="64" t="inlineStr">
        <is>
          <t>UNID</t>
        </is>
      </c>
      <c r="E1024" s="64" t="inlineStr">
        <is>
          <t>COEFICIENTE</t>
        </is>
      </c>
      <c r="F1024" s="64" t="inlineStr">
        <is>
          <t>PREÇO UNITÁRIO</t>
        </is>
      </c>
      <c r="G1024" s="64" t="inlineStr">
        <is>
          <t>TOTAL</t>
        </is>
      </c>
    </row>
    <row r="1025" ht="15" customHeight="1">
      <c r="A1025" s="78" t="inlineStr">
        <is>
          <t>55.10.35</t>
        </is>
      </c>
      <c r="B1025" s="77" t="inlineStr">
        <is>
          <t>ARMADOR</t>
        </is>
      </c>
      <c r="C1025" s="78" t="inlineStr">
        <is>
          <t>SUDECAP</t>
        </is>
      </c>
      <c r="D1025" s="78" t="inlineStr">
        <is>
          <t>H</t>
        </is>
      </c>
      <c r="E1025" s="21">
        <f>L1025*FATOR</f>
        <v/>
      </c>
      <c r="F1025" s="22" t="n">
        <v>21.08</v>
      </c>
      <c r="G1025" s="22">
        <f>ROUND(E1025*F1025, 2)</f>
        <v/>
      </c>
      <c r="L1025" t="n">
        <v>0.07679999999999999</v>
      </c>
      <c r="M1025" t="n">
        <v>21.08</v>
      </c>
      <c r="N1025">
        <f>(M1025-F1025)</f>
        <v/>
      </c>
    </row>
    <row r="1026" ht="15" customHeight="1">
      <c r="A1026" s="78" t="inlineStr">
        <is>
          <t>55.10.88</t>
        </is>
      </c>
      <c r="B1026" s="77" t="inlineStr">
        <is>
          <t>SERVENTE</t>
        </is>
      </c>
      <c r="C1026" s="78" t="inlineStr">
        <is>
          <t>SUDECAP</t>
        </is>
      </c>
      <c r="D1026" s="78" t="inlineStr">
        <is>
          <t>H</t>
        </is>
      </c>
      <c r="E1026" s="21">
        <f>L1026*FATOR</f>
        <v/>
      </c>
      <c r="F1026" s="22" t="n">
        <v>14.9</v>
      </c>
      <c r="G1026" s="22">
        <f>ROUND(E1026*F1026, 2)</f>
        <v/>
      </c>
      <c r="L1026" t="n">
        <v>0.0124</v>
      </c>
      <c r="M1026" t="n">
        <v>14.9</v>
      </c>
      <c r="N1026">
        <f>(M1026-F1026)</f>
        <v/>
      </c>
    </row>
    <row r="1027" ht="15" customHeight="1">
      <c r="A1027" s="2" t="n"/>
      <c r="B1027" s="2" t="n"/>
      <c r="C1027" s="2" t="n"/>
      <c r="D1027" s="2" t="n"/>
      <c r="E1027" s="74" t="inlineStr">
        <is>
          <t>TOTAL Mão de Obra:</t>
        </is>
      </c>
      <c r="F1027" s="91" t="n"/>
      <c r="G1027" s="23">
        <f>SUM(G1025:G1026)</f>
        <v/>
      </c>
    </row>
    <row r="1028" ht="15" customHeight="1">
      <c r="A1028" s="2" t="n"/>
      <c r="B1028" s="2" t="n"/>
      <c r="C1028" s="2" t="n"/>
      <c r="D1028" s="2" t="n"/>
      <c r="E1028" s="75" t="inlineStr">
        <is>
          <t>VALOR:</t>
        </is>
      </c>
      <c r="F1028" s="91" t="n"/>
      <c r="G1028" s="5">
        <f>SUM(G1023,G1027)</f>
        <v/>
      </c>
    </row>
    <row r="1029" ht="15" customHeight="1">
      <c r="A1029" s="2" t="n"/>
      <c r="B1029" s="2" t="n"/>
      <c r="C1029" s="2" t="n"/>
      <c r="D1029" s="2" t="n"/>
      <c r="E1029" s="75" t="inlineStr">
        <is>
          <t>VALOR BDI (29.27%):</t>
        </is>
      </c>
      <c r="F1029" s="91" t="n"/>
      <c r="G1029" s="5">
        <f>ROUNDDOWN(G1028*BDI,2)</f>
        <v/>
      </c>
    </row>
    <row r="1030" ht="15" customHeight="1">
      <c r="A1030" s="2" t="n"/>
      <c r="B1030" s="2" t="n"/>
      <c r="C1030" s="2" t="n"/>
      <c r="D1030" s="2" t="n"/>
      <c r="E1030" s="75" t="inlineStr">
        <is>
          <t>VALOR COM BDI:</t>
        </is>
      </c>
      <c r="F1030" s="91" t="n"/>
      <c r="G1030" s="5">
        <f>G1029 + G1028</f>
        <v/>
      </c>
    </row>
    <row r="1031" ht="9.949999999999999" customHeight="1">
      <c r="A1031" s="2" t="n"/>
      <c r="B1031" s="2" t="n"/>
      <c r="C1031" s="71" t="n"/>
      <c r="E1031" s="2" t="n"/>
      <c r="F1031" s="2" t="n"/>
      <c r="G1031" s="2" t="n"/>
    </row>
    <row r="1032" ht="20.1" customHeight="1">
      <c r="A1032" s="72" t="inlineStr">
        <is>
          <t>6.2.7. 06.03.45 AÇO CA-50    D = 16 MM (EXCETO LAJES) (KG)</t>
        </is>
      </c>
      <c r="B1032" s="90" t="n"/>
      <c r="C1032" s="90" t="n"/>
      <c r="D1032" s="90" t="n"/>
      <c r="E1032" s="90" t="n"/>
      <c r="F1032" s="90" t="n"/>
      <c r="G1032" s="91" t="n"/>
    </row>
    <row r="1033" ht="15" customHeight="1">
      <c r="A1033" s="73" t="inlineStr">
        <is>
          <t>Material</t>
        </is>
      </c>
      <c r="B1033" s="91" t="n"/>
      <c r="C1033" s="64" t="inlineStr">
        <is>
          <t>FONTE</t>
        </is>
      </c>
      <c r="D1033" s="64" t="inlineStr">
        <is>
          <t>UNID</t>
        </is>
      </c>
      <c r="E1033" s="64" t="inlineStr">
        <is>
          <t>COEFICIENTE</t>
        </is>
      </c>
      <c r="F1033" s="64" t="inlineStr">
        <is>
          <t>PREÇO UNITÁRIO</t>
        </is>
      </c>
      <c r="G1033" s="64" t="inlineStr">
        <is>
          <t>TOTAL</t>
        </is>
      </c>
    </row>
    <row r="1034" ht="15" customHeight="1">
      <c r="A1034" s="78" t="inlineStr">
        <is>
          <t>60.05.31</t>
        </is>
      </c>
      <c r="B1034" s="77" t="inlineStr">
        <is>
          <t>ACO CA-50, 16,0 MM, VERGALHAO REF 43055</t>
        </is>
      </c>
      <c r="C1034" s="78" t="inlineStr">
        <is>
          <t>SUDECAP</t>
        </is>
      </c>
      <c r="D1034" s="78" t="inlineStr">
        <is>
          <t>KG</t>
        </is>
      </c>
      <c r="E1034" s="21" t="n">
        <v>1.11</v>
      </c>
      <c r="F1034" s="22">
        <f>ROUND(M1034*FATOR, 2)</f>
        <v/>
      </c>
      <c r="G1034" s="22">
        <f>ROUND(E1034*F1034, 2)</f>
        <v/>
      </c>
      <c r="L1034" t="n">
        <v>1.11</v>
      </c>
      <c r="M1034" t="n">
        <v>6.5</v>
      </c>
      <c r="N1034">
        <f>(M1034-F1034)</f>
        <v/>
      </c>
    </row>
    <row r="1035" ht="15" customHeight="1">
      <c r="A1035" s="78" t="inlineStr">
        <is>
          <t>60.35.44</t>
        </is>
      </c>
      <c r="B1035" s="77" t="inlineStr">
        <is>
          <t>ARAME RECOZIDO (PG-7) 18 BWG, 1,24 MM (0,009 KG/M)</t>
        </is>
      </c>
      <c r="C1035" s="78" t="inlineStr">
        <is>
          <t>SUDECAP</t>
        </is>
      </c>
      <c r="D1035" s="78" t="inlineStr">
        <is>
          <t>KG</t>
        </is>
      </c>
      <c r="E1035" s="21" t="n">
        <v>0.025</v>
      </c>
      <c r="F1035" s="22">
        <f>ROUND(M1035*FATOR, 2)</f>
        <v/>
      </c>
      <c r="G1035" s="22">
        <f>ROUND(E1035*F1035, 2)</f>
        <v/>
      </c>
      <c r="L1035" t="n">
        <v>0.025</v>
      </c>
      <c r="M1035" t="n">
        <v>16.96</v>
      </c>
      <c r="N1035">
        <f>(M1035-F1035)</f>
        <v/>
      </c>
    </row>
    <row r="1036" ht="29.1" customHeight="1">
      <c r="A1036" s="78" t="inlineStr">
        <is>
          <t>60.05.91</t>
        </is>
      </c>
      <c r="B1036" s="77" t="inlineStr">
        <is>
          <t>ESPAÇADOR / DISTANCIADOR CIRCULAR COM ENTRADA LATERAL, EM PLASTICO, PARA VERGALHAO *4,2 A 12,5* MM, COBRIMENTO 20 MM REF 39017</t>
        </is>
      </c>
      <c r="C1036" s="78" t="inlineStr">
        <is>
          <t>SUDECAP</t>
        </is>
      </c>
      <c r="D1036" s="78" t="inlineStr">
        <is>
          <t>UN</t>
        </is>
      </c>
      <c r="E1036" s="21" t="n">
        <v>0.212</v>
      </c>
      <c r="F1036" s="22">
        <f>ROUND(M1036*FATOR, 2)</f>
        <v/>
      </c>
      <c r="G1036" s="22">
        <f>ROUND(E1036*F1036, 2)</f>
        <v/>
      </c>
      <c r="L1036" t="n">
        <v>0.212</v>
      </c>
      <c r="M1036" t="n">
        <v>0.2</v>
      </c>
      <c r="N1036">
        <f>(M1036-F1036)</f>
        <v/>
      </c>
    </row>
    <row r="1037" ht="15" customHeight="1">
      <c r="A1037" s="2" t="n"/>
      <c r="B1037" s="2" t="n"/>
      <c r="C1037" s="2" t="n"/>
      <c r="D1037" s="2" t="n"/>
      <c r="E1037" s="74" t="inlineStr">
        <is>
          <t>TOTAL Material:</t>
        </is>
      </c>
      <c r="F1037" s="91" t="n"/>
      <c r="G1037" s="23">
        <f>SUM(G1034:G1036)</f>
        <v/>
      </c>
    </row>
    <row r="1038" ht="15" customHeight="1">
      <c r="A1038" s="73" t="inlineStr">
        <is>
          <t>Mão de Obra</t>
        </is>
      </c>
      <c r="B1038" s="91" t="n"/>
      <c r="C1038" s="64" t="inlineStr">
        <is>
          <t>FONTE</t>
        </is>
      </c>
      <c r="D1038" s="64" t="inlineStr">
        <is>
          <t>UNID</t>
        </is>
      </c>
      <c r="E1038" s="64" t="inlineStr">
        <is>
          <t>COEFICIENTE</t>
        </is>
      </c>
      <c r="F1038" s="64" t="inlineStr">
        <is>
          <t>PREÇO UNITÁRIO</t>
        </is>
      </c>
      <c r="G1038" s="64" t="inlineStr">
        <is>
          <t>TOTAL</t>
        </is>
      </c>
    </row>
    <row r="1039" ht="15" customHeight="1">
      <c r="A1039" s="78" t="inlineStr">
        <is>
          <t>55.10.35</t>
        </is>
      </c>
      <c r="B1039" s="77" t="inlineStr">
        <is>
          <t>ARMADOR</t>
        </is>
      </c>
      <c r="C1039" s="78" t="inlineStr">
        <is>
          <t>SUDECAP</t>
        </is>
      </c>
      <c r="D1039" s="78" t="inlineStr">
        <is>
          <t>H</t>
        </is>
      </c>
      <c r="E1039" s="21">
        <f>L1039*FATOR</f>
        <v/>
      </c>
      <c r="F1039" s="22" t="n">
        <v>21.08</v>
      </c>
      <c r="G1039" s="22">
        <f>ROUND(E1039*F1039, 2)</f>
        <v/>
      </c>
      <c r="L1039" t="n">
        <v>0.051</v>
      </c>
      <c r="M1039" t="n">
        <v>21.08</v>
      </c>
      <c r="N1039">
        <f>(M1039-F1039)</f>
        <v/>
      </c>
    </row>
    <row r="1040" ht="15" customHeight="1">
      <c r="A1040" s="78" t="inlineStr">
        <is>
          <t>55.10.88</t>
        </is>
      </c>
      <c r="B1040" s="77" t="inlineStr">
        <is>
          <t>SERVENTE</t>
        </is>
      </c>
      <c r="C1040" s="78" t="inlineStr">
        <is>
          <t>SUDECAP</t>
        </is>
      </c>
      <c r="D1040" s="78" t="inlineStr">
        <is>
          <t>H</t>
        </is>
      </c>
      <c r="E1040" s="21">
        <f>L1040*FATOR</f>
        <v/>
      </c>
      <c r="F1040" s="22" t="n">
        <v>14.9</v>
      </c>
      <c r="G1040" s="22">
        <f>ROUND(E1040*F1040, 2)</f>
        <v/>
      </c>
      <c r="L1040" t="n">
        <v>0.0077</v>
      </c>
      <c r="M1040" t="n">
        <v>14.9</v>
      </c>
      <c r="N1040">
        <f>(M1040-F1040)</f>
        <v/>
      </c>
    </row>
    <row r="1041" ht="15" customHeight="1">
      <c r="A1041" s="2" t="n"/>
      <c r="B1041" s="2" t="n"/>
      <c r="C1041" s="2" t="n"/>
      <c r="D1041" s="2" t="n"/>
      <c r="E1041" s="74" t="inlineStr">
        <is>
          <t>TOTAL Mão de Obra:</t>
        </is>
      </c>
      <c r="F1041" s="91" t="n"/>
      <c r="G1041" s="23">
        <f>SUM(G1039:G1040)</f>
        <v/>
      </c>
    </row>
    <row r="1042" ht="15" customHeight="1">
      <c r="A1042" s="2" t="n"/>
      <c r="B1042" s="2" t="n"/>
      <c r="C1042" s="2" t="n"/>
      <c r="D1042" s="2" t="n"/>
      <c r="E1042" s="75" t="inlineStr">
        <is>
          <t>VALOR:</t>
        </is>
      </c>
      <c r="F1042" s="91" t="n"/>
      <c r="G1042" s="5">
        <f>SUM(G1037,G1041)</f>
        <v/>
      </c>
    </row>
    <row r="1043" ht="15" customHeight="1">
      <c r="A1043" s="2" t="n"/>
      <c r="B1043" s="2" t="n"/>
      <c r="C1043" s="2" t="n"/>
      <c r="D1043" s="2" t="n"/>
      <c r="E1043" s="75" t="inlineStr">
        <is>
          <t>VALOR BDI (29.27%):</t>
        </is>
      </c>
      <c r="F1043" s="91" t="n"/>
      <c r="G1043" s="5">
        <f>ROUNDDOWN(G1042*BDI,2)</f>
        <v/>
      </c>
    </row>
    <row r="1044" ht="15" customHeight="1">
      <c r="A1044" s="2" t="n"/>
      <c r="B1044" s="2" t="n"/>
      <c r="C1044" s="2" t="n"/>
      <c r="D1044" s="2" t="n"/>
      <c r="E1044" s="75" t="inlineStr">
        <is>
          <t>VALOR COM BDI:</t>
        </is>
      </c>
      <c r="F1044" s="91" t="n"/>
      <c r="G1044" s="5">
        <f>G1043 + G1042</f>
        <v/>
      </c>
    </row>
    <row r="1045" ht="9.949999999999999" customHeight="1">
      <c r="A1045" s="2" t="n"/>
      <c r="B1045" s="2" t="n"/>
      <c r="C1045" s="71" t="n"/>
      <c r="E1045" s="2" t="n"/>
      <c r="F1045" s="2" t="n"/>
      <c r="G1045" s="2" t="n"/>
    </row>
    <row r="1046" ht="20.1" customHeight="1">
      <c r="A1046" s="72" t="inlineStr">
        <is>
          <t>6.3.1. 06.04.02 FORNECIMENTO E COLOCAÇÃO DE TELA Q-138 (KG)</t>
        </is>
      </c>
      <c r="B1046" s="90" t="n"/>
      <c r="C1046" s="90" t="n"/>
      <c r="D1046" s="90" t="n"/>
      <c r="E1046" s="90" t="n"/>
      <c r="F1046" s="90" t="n"/>
      <c r="G1046" s="91" t="n"/>
    </row>
    <row r="1047" ht="15" customHeight="1">
      <c r="A1047" s="73" t="inlineStr">
        <is>
          <t>Material</t>
        </is>
      </c>
      <c r="B1047" s="91" t="n"/>
      <c r="C1047" s="64" t="inlineStr">
        <is>
          <t>FONTE</t>
        </is>
      </c>
      <c r="D1047" s="64" t="inlineStr">
        <is>
          <t>UNID</t>
        </is>
      </c>
      <c r="E1047" s="64" t="inlineStr">
        <is>
          <t>COEFICIENTE</t>
        </is>
      </c>
      <c r="F1047" s="64" t="inlineStr">
        <is>
          <t>PREÇO UNITÁRIO</t>
        </is>
      </c>
      <c r="G1047" s="64" t="inlineStr">
        <is>
          <t>TOTAL</t>
        </is>
      </c>
    </row>
    <row r="1048" ht="15" customHeight="1">
      <c r="A1048" s="78" t="inlineStr">
        <is>
          <t>60.35.44</t>
        </is>
      </c>
      <c r="B1048" s="77" t="inlineStr">
        <is>
          <t>ARAME RECOZIDO (PG-7) 18 BWG, 1,24 MM (0,009 KG/M)</t>
        </is>
      </c>
      <c r="C1048" s="78" t="inlineStr">
        <is>
          <t>SUDECAP</t>
        </is>
      </c>
      <c r="D1048" s="78" t="inlineStr">
        <is>
          <t>KG</t>
        </is>
      </c>
      <c r="E1048" s="21" t="n">
        <v>0.01</v>
      </c>
      <c r="F1048" s="22">
        <f>ROUND(M1048*FATOR, 2)</f>
        <v/>
      </c>
      <c r="G1048" s="22">
        <f>ROUND(E1048*F1048, 2)</f>
        <v/>
      </c>
      <c r="L1048" t="n">
        <v>0.01</v>
      </c>
      <c r="M1048" t="n">
        <v>16.96</v>
      </c>
      <c r="N1048">
        <f>(M1048-F1048)</f>
        <v/>
      </c>
    </row>
    <row r="1049" ht="29.1" customHeight="1">
      <c r="A1049" s="78" t="inlineStr">
        <is>
          <t>60.05.91</t>
        </is>
      </c>
      <c r="B1049" s="77" t="inlineStr">
        <is>
          <t>ESPAÇADOR / DISTANCIADOR CIRCULAR COM ENTRADA LATERAL, EM PLASTICO, PARA VERGALHAO *4,2 A 12,5* MM, COBRIMENTO 20 MM REF 39017</t>
        </is>
      </c>
      <c r="C1049" s="78" t="inlineStr">
        <is>
          <t>SUDECAP</t>
        </is>
      </c>
      <c r="D1049" s="78" t="inlineStr">
        <is>
          <t>UN</t>
        </is>
      </c>
      <c r="E1049" s="21" t="n">
        <v>1</v>
      </c>
      <c r="F1049" s="22">
        <f>ROUND(M1049*FATOR, 2)</f>
        <v/>
      </c>
      <c r="G1049" s="22">
        <f>ROUND(E1049*F1049, 2)</f>
        <v/>
      </c>
      <c r="L1049" t="n">
        <v>1</v>
      </c>
      <c r="M1049" t="n">
        <v>0.2</v>
      </c>
      <c r="N1049">
        <f>(M1049-F1049)</f>
        <v/>
      </c>
    </row>
    <row r="1050" ht="29.1" customHeight="1">
      <c r="A1050" s="78" t="inlineStr">
        <is>
          <t>60.33.07</t>
        </is>
      </c>
      <c r="B1050" s="77" t="inlineStr">
        <is>
          <t>TELA DE AÇO SOLDADA NERVURADA CA-60, Q-138, (2,20 KG/M2), DIAMETRO DO FIO = 4,2 MM, PAINEL 2,45 X 6,00 M, ESPAÇAMENTO DA MALHA = 10 X 10 CM</t>
        </is>
      </c>
      <c r="C1050" s="78" t="inlineStr">
        <is>
          <t>SUDECAP</t>
        </is>
      </c>
      <c r="D1050" s="78" t="inlineStr">
        <is>
          <t>KG</t>
        </is>
      </c>
      <c r="E1050" s="21" t="n">
        <v>1.05</v>
      </c>
      <c r="F1050" s="22">
        <f>ROUND(M1050*FATOR, 2)</f>
        <v/>
      </c>
      <c r="G1050" s="22">
        <f>ROUND(E1050*F1050, 2)</f>
        <v/>
      </c>
      <c r="L1050" t="n">
        <v>1.05</v>
      </c>
      <c r="M1050" t="n">
        <v>8.23</v>
      </c>
      <c r="N1050">
        <f>(M1050-F1050)</f>
        <v/>
      </c>
    </row>
    <row r="1051" ht="15" customHeight="1">
      <c r="A1051" s="2" t="n"/>
      <c r="B1051" s="2" t="n"/>
      <c r="C1051" s="2" t="n"/>
      <c r="D1051" s="2" t="n"/>
      <c r="E1051" s="74" t="inlineStr">
        <is>
          <t>TOTAL Material:</t>
        </is>
      </c>
      <c r="F1051" s="91" t="n"/>
      <c r="G1051" s="23">
        <f>SUM(G1048:G1050)</f>
        <v/>
      </c>
    </row>
    <row r="1052" ht="15" customHeight="1">
      <c r="A1052" s="73" t="inlineStr">
        <is>
          <t>Mão de Obra</t>
        </is>
      </c>
      <c r="B1052" s="91" t="n"/>
      <c r="C1052" s="64" t="inlineStr">
        <is>
          <t>FONTE</t>
        </is>
      </c>
      <c r="D1052" s="64" t="inlineStr">
        <is>
          <t>UNID</t>
        </is>
      </c>
      <c r="E1052" s="64" t="inlineStr">
        <is>
          <t>COEFICIENTE</t>
        </is>
      </c>
      <c r="F1052" s="64" t="inlineStr">
        <is>
          <t>PREÇO UNITÁRIO</t>
        </is>
      </c>
      <c r="G1052" s="64" t="inlineStr">
        <is>
          <t>TOTAL</t>
        </is>
      </c>
    </row>
    <row r="1053" ht="15" customHeight="1">
      <c r="A1053" s="78" t="inlineStr">
        <is>
          <t>55.10.35</t>
        </is>
      </c>
      <c r="B1053" s="77" t="inlineStr">
        <is>
          <t>ARMADOR</t>
        </is>
      </c>
      <c r="C1053" s="78" t="inlineStr">
        <is>
          <t>SUDECAP</t>
        </is>
      </c>
      <c r="D1053" s="78" t="inlineStr">
        <is>
          <t>H</t>
        </is>
      </c>
      <c r="E1053" s="21">
        <f>L1053*FATOR</f>
        <v/>
      </c>
      <c r="F1053" s="22" t="n">
        <v>21.08</v>
      </c>
      <c r="G1053" s="22">
        <f>ROUND(E1053*F1053, 2)</f>
        <v/>
      </c>
      <c r="L1053" t="n">
        <v>0.04</v>
      </c>
      <c r="M1053" t="n">
        <v>21.08</v>
      </c>
      <c r="N1053">
        <f>(M1053-F1053)</f>
        <v/>
      </c>
    </row>
    <row r="1054" ht="15" customHeight="1">
      <c r="A1054" s="78" t="inlineStr">
        <is>
          <t>55.10.88</t>
        </is>
      </c>
      <c r="B1054" s="77" t="inlineStr">
        <is>
          <t>SERVENTE</t>
        </is>
      </c>
      <c r="C1054" s="78" t="inlineStr">
        <is>
          <t>SUDECAP</t>
        </is>
      </c>
      <c r="D1054" s="78" t="inlineStr">
        <is>
          <t>H</t>
        </is>
      </c>
      <c r="E1054" s="21">
        <f>L1054*FATOR</f>
        <v/>
      </c>
      <c r="F1054" s="22" t="n">
        <v>14.9</v>
      </c>
      <c r="G1054" s="22">
        <f>ROUND(E1054*F1054, 2)</f>
        <v/>
      </c>
      <c r="L1054" t="n">
        <v>0.04</v>
      </c>
      <c r="M1054" t="n">
        <v>14.9</v>
      </c>
      <c r="N1054">
        <f>(M1054-F1054)</f>
        <v/>
      </c>
    </row>
    <row r="1055" ht="15" customHeight="1">
      <c r="A1055" s="2" t="n"/>
      <c r="B1055" s="2" t="n"/>
      <c r="C1055" s="2" t="n"/>
      <c r="D1055" s="2" t="n"/>
      <c r="E1055" s="74" t="inlineStr">
        <is>
          <t>TOTAL Mão de Obra:</t>
        </is>
      </c>
      <c r="F1055" s="91" t="n"/>
      <c r="G1055" s="23">
        <f>SUM(G1053:G1054)</f>
        <v/>
      </c>
    </row>
    <row r="1056" ht="15" customHeight="1">
      <c r="A1056" s="2" t="n"/>
      <c r="B1056" s="2" t="n"/>
      <c r="C1056" s="2" t="n"/>
      <c r="D1056" s="2" t="n"/>
      <c r="E1056" s="75" t="inlineStr">
        <is>
          <t>VALOR:</t>
        </is>
      </c>
      <c r="F1056" s="91" t="n"/>
      <c r="G1056" s="5">
        <f>SUM(G1051,G1055)</f>
        <v/>
      </c>
    </row>
    <row r="1057" ht="15" customHeight="1">
      <c r="A1057" s="2" t="n"/>
      <c r="B1057" s="2" t="n"/>
      <c r="C1057" s="2" t="n"/>
      <c r="D1057" s="2" t="n"/>
      <c r="E1057" s="75" t="inlineStr">
        <is>
          <t>VALOR BDI (29.27%):</t>
        </is>
      </c>
      <c r="F1057" s="91" t="n"/>
      <c r="G1057" s="5">
        <f>ROUNDDOWN(G1056*BDI,2)</f>
        <v/>
      </c>
    </row>
    <row r="1058" ht="15" customHeight="1">
      <c r="A1058" s="2" t="n"/>
      <c r="B1058" s="2" t="n"/>
      <c r="C1058" s="2" t="n"/>
      <c r="D1058" s="2" t="n"/>
      <c r="E1058" s="75" t="inlineStr">
        <is>
          <t>VALOR COM BDI:</t>
        </is>
      </c>
      <c r="F1058" s="91" t="n"/>
      <c r="G1058" s="5">
        <f>G1057 + G1056</f>
        <v/>
      </c>
    </row>
    <row r="1059" ht="9.949999999999999" customHeight="1">
      <c r="A1059" s="2" t="n"/>
      <c r="B1059" s="2" t="n"/>
      <c r="C1059" s="71" t="n"/>
      <c r="E1059" s="2" t="n"/>
      <c r="F1059" s="2" t="n"/>
      <c r="G1059" s="2" t="n"/>
    </row>
    <row r="1060" ht="20.1" customHeight="1">
      <c r="A1060" s="72" t="inlineStr">
        <is>
          <t>6.3.2. 06.07.25 FCK &gt;= 25 MPA, BRITA CALCÁRIA, USINADO CONVENCIONAL,  LANÇADO EM ESTRUTURA (M3)</t>
        </is>
      </c>
      <c r="B1060" s="90" t="n"/>
      <c r="C1060" s="90" t="n"/>
      <c r="D1060" s="90" t="n"/>
      <c r="E1060" s="90" t="n"/>
      <c r="F1060" s="90" t="n"/>
      <c r="G1060" s="91" t="n"/>
    </row>
    <row r="1061" ht="15" customHeight="1">
      <c r="A1061" s="73" t="inlineStr">
        <is>
          <t>Material</t>
        </is>
      </c>
      <c r="B1061" s="91" t="n"/>
      <c r="C1061" s="64" t="inlineStr">
        <is>
          <t>FONTE</t>
        </is>
      </c>
      <c r="D1061" s="64" t="inlineStr">
        <is>
          <t>UNID</t>
        </is>
      </c>
      <c r="E1061" s="64" t="inlineStr">
        <is>
          <t>COEFICIENTE</t>
        </is>
      </c>
      <c r="F1061" s="64" t="inlineStr">
        <is>
          <t>PREÇO UNITÁRIO</t>
        </is>
      </c>
      <c r="G1061" s="64" t="inlineStr">
        <is>
          <t>TOTAL</t>
        </is>
      </c>
    </row>
    <row r="1062" ht="21" customHeight="1">
      <c r="A1062" s="78" t="inlineStr">
        <is>
          <t>89.06.28</t>
        </is>
      </c>
      <c r="B1062" s="77" t="inlineStr">
        <is>
          <t>CONCRETO USINADO FCK&gt;=25 MPA - BRITA 0 E 1 - SLUMP 10+-2 REF 34493</t>
        </is>
      </c>
      <c r="C1062" s="78" t="inlineStr">
        <is>
          <t>SUDECAP</t>
        </is>
      </c>
      <c r="D1062" s="78" t="inlineStr">
        <is>
          <t>M3</t>
        </is>
      </c>
      <c r="E1062" s="21" t="n">
        <v>1.1</v>
      </c>
      <c r="F1062" s="22">
        <f>ROUND(M1062*FATOR, 2)</f>
        <v/>
      </c>
      <c r="G1062" s="22">
        <f>ROUND(E1062*F1062, 2)</f>
        <v/>
      </c>
      <c r="L1062" t="n">
        <v>1.1</v>
      </c>
      <c r="M1062" t="n">
        <v>565.5</v>
      </c>
      <c r="N1062">
        <f>(M1062-F1062)</f>
        <v/>
      </c>
    </row>
    <row r="1063" ht="15" customHeight="1">
      <c r="A1063" s="2" t="n"/>
      <c r="B1063" s="2" t="n"/>
      <c r="C1063" s="2" t="n"/>
      <c r="D1063" s="2" t="n"/>
      <c r="E1063" s="74" t="inlineStr">
        <is>
          <t>TOTAL Material:</t>
        </is>
      </c>
      <c r="F1063" s="91" t="n"/>
      <c r="G1063" s="23">
        <f>SUM(G1062:G1062)</f>
        <v/>
      </c>
    </row>
    <row r="1064" ht="15" customHeight="1">
      <c r="A1064" s="73" t="inlineStr">
        <is>
          <t>Serviço</t>
        </is>
      </c>
      <c r="B1064" s="91" t="n"/>
      <c r="C1064" s="64" t="inlineStr">
        <is>
          <t>FONTE</t>
        </is>
      </c>
      <c r="D1064" s="64" t="inlineStr">
        <is>
          <t>UNID</t>
        </is>
      </c>
      <c r="E1064" s="64" t="inlineStr">
        <is>
          <t>COEFICIENTE</t>
        </is>
      </c>
      <c r="F1064" s="64" t="inlineStr">
        <is>
          <t>PREÇO UNITÁRIO</t>
        </is>
      </c>
      <c r="G1064" s="64" t="inlineStr">
        <is>
          <t>TOTAL</t>
        </is>
      </c>
    </row>
    <row r="1065" ht="15" customHeight="1">
      <c r="A1065" s="78" t="inlineStr">
        <is>
          <t>40.16.11</t>
        </is>
      </c>
      <c r="B1065" s="77" t="inlineStr">
        <is>
          <t>LANÇAMENTO DE CONCRETO CONVENCIONAL EM ESTRUTURA</t>
        </is>
      </c>
      <c r="C1065" s="78" t="inlineStr">
        <is>
          <t>SUDECAP</t>
        </is>
      </c>
      <c r="D1065" s="78" t="inlineStr">
        <is>
          <t>M3</t>
        </is>
      </c>
      <c r="E1065" s="21" t="n">
        <v>1</v>
      </c>
      <c r="F1065" s="22">
        <f>'COMPOSICOES AUXILIARES'!G-1</f>
        <v/>
      </c>
      <c r="G1065" s="22">
        <f>ROUND(E1065*F1065, 2)</f>
        <v/>
      </c>
      <c r="L1065" t="n">
        <v>1</v>
      </c>
      <c r="M1065" t="n">
        <v>91.58</v>
      </c>
      <c r="N1065">
        <f>(M1065-F1065)</f>
        <v/>
      </c>
    </row>
    <row r="1066" ht="15" customHeight="1">
      <c r="A1066" s="2" t="n"/>
      <c r="B1066" s="2" t="n"/>
      <c r="C1066" s="2" t="n"/>
      <c r="D1066" s="2" t="n"/>
      <c r="E1066" s="74" t="inlineStr">
        <is>
          <t>TOTAL Serviço:</t>
        </is>
      </c>
      <c r="F1066" s="91" t="n"/>
      <c r="G1066" s="23">
        <f>SUM(G1065:G1065)</f>
        <v/>
      </c>
    </row>
    <row r="1067" ht="15" customHeight="1">
      <c r="A1067" s="2" t="n"/>
      <c r="B1067" s="2" t="n"/>
      <c r="C1067" s="2" t="n"/>
      <c r="D1067" s="2" t="n"/>
      <c r="E1067" s="75" t="inlineStr">
        <is>
          <t>VALOR:</t>
        </is>
      </c>
      <c r="F1067" s="91" t="n"/>
      <c r="G1067" s="5">
        <f>SUM(G1063,G1066)</f>
        <v/>
      </c>
    </row>
    <row r="1068" ht="15" customHeight="1">
      <c r="A1068" s="2" t="n"/>
      <c r="B1068" s="2" t="n"/>
      <c r="C1068" s="2" t="n"/>
      <c r="D1068" s="2" t="n"/>
      <c r="E1068" s="75" t="inlineStr">
        <is>
          <t>VALOR BDI (29.27%):</t>
        </is>
      </c>
      <c r="F1068" s="91" t="n"/>
      <c r="G1068" s="5">
        <f>ROUNDDOWN(G1067*BDI,2)</f>
        <v/>
      </c>
    </row>
    <row r="1069" ht="15" customHeight="1">
      <c r="A1069" s="2" t="n"/>
      <c r="B1069" s="2" t="n"/>
      <c r="C1069" s="2" t="n"/>
      <c r="D1069" s="2" t="n"/>
      <c r="E1069" s="75" t="inlineStr">
        <is>
          <t>VALOR COM BDI:</t>
        </is>
      </c>
      <c r="F1069" s="91" t="n"/>
      <c r="G1069" s="5">
        <f>G1068 + G1067</f>
        <v/>
      </c>
    </row>
    <row r="1070" ht="9.949999999999999" customHeight="1">
      <c r="A1070" s="2" t="n"/>
      <c r="B1070" s="2" t="n"/>
      <c r="C1070" s="71" t="n"/>
      <c r="E1070" s="2" t="n"/>
      <c r="F1070" s="2" t="n"/>
      <c r="G1070" s="2" t="n"/>
    </row>
    <row r="1071" ht="20.1" customHeight="1">
      <c r="A1071" s="72" t="inlineStr">
        <is>
          <t>7.1.1. 07.03.11 E= 30 CM, COM OS FUROS APARENTES, TIPO COBOGO (M2)</t>
        </is>
      </c>
      <c r="B1071" s="90" t="n"/>
      <c r="C1071" s="90" t="n"/>
      <c r="D1071" s="90" t="n"/>
      <c r="E1071" s="90" t="n"/>
      <c r="F1071" s="90" t="n"/>
      <c r="G1071" s="91" t="n"/>
    </row>
    <row r="1072" ht="15" customHeight="1">
      <c r="A1072" s="73" t="inlineStr">
        <is>
          <t>Material</t>
        </is>
      </c>
      <c r="B1072" s="91" t="n"/>
      <c r="C1072" s="64" t="inlineStr">
        <is>
          <t>FONTE</t>
        </is>
      </c>
      <c r="D1072" s="64" t="inlineStr">
        <is>
          <t>UNID</t>
        </is>
      </c>
      <c r="E1072" s="64" t="inlineStr">
        <is>
          <t>COEFICIENTE</t>
        </is>
      </c>
      <c r="F1072" s="64" t="inlineStr">
        <is>
          <t>PREÇO UNITÁRIO</t>
        </is>
      </c>
      <c r="G1072" s="64" t="inlineStr">
        <is>
          <t>TOTAL</t>
        </is>
      </c>
    </row>
    <row r="1073" ht="15" customHeight="1">
      <c r="A1073" s="78" t="inlineStr">
        <is>
          <t>79.02.12</t>
        </is>
      </c>
      <c r="B1073" s="77" t="inlineStr">
        <is>
          <t>TIJOLO CERAMICO FURADO 8 FUROS 29X19X9CM C/FRETE</t>
        </is>
      </c>
      <c r="C1073" s="78" t="inlineStr">
        <is>
          <t>SUDECAP</t>
        </is>
      </c>
      <c r="D1073" s="78" t="inlineStr">
        <is>
          <t>UN</t>
        </is>
      </c>
      <c r="E1073" s="21" t="n">
        <v>42.47</v>
      </c>
      <c r="F1073" s="22">
        <f>ROUND(M1073*FATOR, 2)</f>
        <v/>
      </c>
      <c r="G1073" s="22">
        <f>ROUND(E1073*F1073, 2)</f>
        <v/>
      </c>
      <c r="L1073" t="n">
        <v>42.47</v>
      </c>
      <c r="M1073" t="n">
        <v>1</v>
      </c>
      <c r="N1073">
        <f>(M1073-F1073)</f>
        <v/>
      </c>
    </row>
    <row r="1074" ht="15" customHeight="1">
      <c r="A1074" s="2" t="n"/>
      <c r="B1074" s="2" t="n"/>
      <c r="C1074" s="2" t="n"/>
      <c r="D1074" s="2" t="n"/>
      <c r="E1074" s="74" t="inlineStr">
        <is>
          <t>TOTAL Material:</t>
        </is>
      </c>
      <c r="F1074" s="91" t="n"/>
      <c r="G1074" s="23">
        <f>SUM(G1073:G1073)</f>
        <v/>
      </c>
    </row>
    <row r="1075" ht="15" customHeight="1">
      <c r="A1075" s="73" t="inlineStr">
        <is>
          <t>Mão de Obra</t>
        </is>
      </c>
      <c r="B1075" s="91" t="n"/>
      <c r="C1075" s="64" t="inlineStr">
        <is>
          <t>FONTE</t>
        </is>
      </c>
      <c r="D1075" s="64" t="inlineStr">
        <is>
          <t>UNID</t>
        </is>
      </c>
      <c r="E1075" s="64" t="inlineStr">
        <is>
          <t>COEFICIENTE</t>
        </is>
      </c>
      <c r="F1075" s="64" t="inlineStr">
        <is>
          <t>PREÇO UNITÁRIO</t>
        </is>
      </c>
      <c r="G1075" s="64" t="inlineStr">
        <is>
          <t>TOTAL</t>
        </is>
      </c>
    </row>
    <row r="1076" ht="15" customHeight="1">
      <c r="A1076" s="78" t="inlineStr">
        <is>
          <t>55.10.75</t>
        </is>
      </c>
      <c r="B1076" s="77" t="inlineStr">
        <is>
          <t>PEDREIRO</t>
        </is>
      </c>
      <c r="C1076" s="78" t="inlineStr">
        <is>
          <t>SUDECAP</t>
        </is>
      </c>
      <c r="D1076" s="78" t="inlineStr">
        <is>
          <t>H</t>
        </is>
      </c>
      <c r="E1076" s="21">
        <f>L1076*FATOR</f>
        <v/>
      </c>
      <c r="F1076" s="22" t="n">
        <v>21.08</v>
      </c>
      <c r="G1076" s="22">
        <f>ROUND(E1076*F1076, 2)</f>
        <v/>
      </c>
      <c r="L1076" t="n">
        <v>1.4</v>
      </c>
      <c r="M1076" t="n">
        <v>21.08</v>
      </c>
      <c r="N1076">
        <f>(M1076-F1076)</f>
        <v/>
      </c>
    </row>
    <row r="1077" ht="15" customHeight="1">
      <c r="A1077" s="78" t="inlineStr">
        <is>
          <t>55.10.88</t>
        </is>
      </c>
      <c r="B1077" s="77" t="inlineStr">
        <is>
          <t>SERVENTE</t>
        </is>
      </c>
      <c r="C1077" s="78" t="inlineStr">
        <is>
          <t>SUDECAP</t>
        </is>
      </c>
      <c r="D1077" s="78" t="inlineStr">
        <is>
          <t>H</t>
        </is>
      </c>
      <c r="E1077" s="21">
        <f>L1077*FATOR</f>
        <v/>
      </c>
      <c r="F1077" s="22" t="n">
        <v>14.9</v>
      </c>
      <c r="G1077" s="22">
        <f>ROUND(E1077*F1077, 2)</f>
        <v/>
      </c>
      <c r="L1077" t="n">
        <v>1.4</v>
      </c>
      <c r="M1077" t="n">
        <v>14.9</v>
      </c>
      <c r="N1077">
        <f>(M1077-F1077)</f>
        <v/>
      </c>
    </row>
    <row r="1078" ht="15" customHeight="1">
      <c r="A1078" s="2" t="n"/>
      <c r="B1078" s="2" t="n"/>
      <c r="C1078" s="2" t="n"/>
      <c r="D1078" s="2" t="n"/>
      <c r="E1078" s="74" t="inlineStr">
        <is>
          <t>TOTAL Mão de Obra:</t>
        </is>
      </c>
      <c r="F1078" s="91" t="n"/>
      <c r="G1078" s="23">
        <f>SUM(G1076:G1077)</f>
        <v/>
      </c>
    </row>
    <row r="1079" ht="15" customHeight="1">
      <c r="A1079" s="73" t="inlineStr">
        <is>
          <t>Serviço</t>
        </is>
      </c>
      <c r="B1079" s="91" t="n"/>
      <c r="C1079" s="64" t="inlineStr">
        <is>
          <t>FONTE</t>
        </is>
      </c>
      <c r="D1079" s="64" t="inlineStr">
        <is>
          <t>UNID</t>
        </is>
      </c>
      <c r="E1079" s="64" t="inlineStr">
        <is>
          <t>COEFICIENTE</t>
        </is>
      </c>
      <c r="F1079" s="64" t="inlineStr">
        <is>
          <t>PREÇO UNITÁRIO</t>
        </is>
      </c>
      <c r="G1079" s="64" t="inlineStr">
        <is>
          <t>TOTAL</t>
        </is>
      </c>
    </row>
    <row r="1080" ht="15" customHeight="1">
      <c r="A1080" s="78" t="inlineStr">
        <is>
          <t>40.24.23</t>
        </is>
      </c>
      <c r="B1080" s="77" t="inlineStr">
        <is>
          <t>ARGAMASSA DE CIMENTO E AREIA 1:7</t>
        </is>
      </c>
      <c r="C1080" s="78" t="inlineStr">
        <is>
          <t>SUDECAP</t>
        </is>
      </c>
      <c r="D1080" s="78" t="inlineStr">
        <is>
          <t>M3</t>
        </is>
      </c>
      <c r="E1080" s="21" t="n">
        <v>0.06</v>
      </c>
      <c r="F1080" s="22">
        <f>'COMPOSICOES AUXILIARES'!G-1</f>
        <v/>
      </c>
      <c r="G1080" s="22">
        <f>ROUND(E1080*F1080, 2)</f>
        <v/>
      </c>
      <c r="L1080" t="n">
        <v>0.06</v>
      </c>
      <c r="M1080" t="n">
        <v>447.99</v>
      </c>
      <c r="N1080">
        <f>(M1080-F1080)</f>
        <v/>
      </c>
    </row>
    <row r="1081" ht="15" customHeight="1">
      <c r="A1081" s="2" t="n"/>
      <c r="B1081" s="2" t="n"/>
      <c r="C1081" s="2" t="n"/>
      <c r="D1081" s="2" t="n"/>
      <c r="E1081" s="74" t="inlineStr">
        <is>
          <t>TOTAL Serviço:</t>
        </is>
      </c>
      <c r="F1081" s="91" t="n"/>
      <c r="G1081" s="23">
        <f>SUM(G1080:G1080)</f>
        <v/>
      </c>
    </row>
    <row r="1082" ht="15" customHeight="1">
      <c r="A1082" s="2" t="n"/>
      <c r="B1082" s="2" t="n"/>
      <c r="C1082" s="2" t="n"/>
      <c r="D1082" s="2" t="n"/>
      <c r="E1082" s="75" t="inlineStr">
        <is>
          <t>VALOR:</t>
        </is>
      </c>
      <c r="F1082" s="91" t="n"/>
      <c r="G1082" s="5">
        <f>SUM(G1074,G1081,G1078)</f>
        <v/>
      </c>
    </row>
    <row r="1083" ht="15" customHeight="1">
      <c r="A1083" s="2" t="n"/>
      <c r="B1083" s="2" t="n"/>
      <c r="C1083" s="2" t="n"/>
      <c r="D1083" s="2" t="n"/>
      <c r="E1083" s="75" t="inlineStr">
        <is>
          <t>VALOR BDI (29.27%):</t>
        </is>
      </c>
      <c r="F1083" s="91" t="n"/>
      <c r="G1083" s="5">
        <f>ROUNDDOWN(G1082*BDI,2)</f>
        <v/>
      </c>
    </row>
    <row r="1084" ht="15" customHeight="1">
      <c r="A1084" s="2" t="n"/>
      <c r="B1084" s="2" t="n"/>
      <c r="C1084" s="2" t="n"/>
      <c r="D1084" s="2" t="n"/>
      <c r="E1084" s="75" t="inlineStr">
        <is>
          <t>VALOR COM BDI:</t>
        </is>
      </c>
      <c r="F1084" s="91" t="n"/>
      <c r="G1084" s="5">
        <f>G1083 + G1082</f>
        <v/>
      </c>
    </row>
    <row r="1085" ht="9.949999999999999" customHeight="1">
      <c r="A1085" s="2" t="n"/>
      <c r="B1085" s="2" t="n"/>
      <c r="C1085" s="71" t="n"/>
      <c r="E1085" s="2" t="n"/>
      <c r="F1085" s="2" t="n"/>
      <c r="G1085" s="2" t="n"/>
    </row>
    <row r="1086" ht="20.1" customHeight="1">
      <c r="A1086" s="72" t="inlineStr">
        <is>
          <t>7.2.1. 07.05.03 E= 10 CM, A REVESTIR, VEDAÇAO (M2)</t>
        </is>
      </c>
      <c r="B1086" s="90" t="n"/>
      <c r="C1086" s="90" t="n"/>
      <c r="D1086" s="90" t="n"/>
      <c r="E1086" s="90" t="n"/>
      <c r="F1086" s="90" t="n"/>
      <c r="G1086" s="91" t="n"/>
    </row>
    <row r="1087" ht="15" customHeight="1">
      <c r="A1087" s="73" t="inlineStr">
        <is>
          <t>Material</t>
        </is>
      </c>
      <c r="B1087" s="91" t="n"/>
      <c r="C1087" s="64" t="inlineStr">
        <is>
          <t>FONTE</t>
        </is>
      </c>
      <c r="D1087" s="64" t="inlineStr">
        <is>
          <t>UNID</t>
        </is>
      </c>
      <c r="E1087" s="64" t="inlineStr">
        <is>
          <t>COEFICIENTE</t>
        </is>
      </c>
      <c r="F1087" s="64" t="inlineStr">
        <is>
          <t>PREÇO UNITÁRIO</t>
        </is>
      </c>
      <c r="G1087" s="64" t="inlineStr">
        <is>
          <t>TOTAL</t>
        </is>
      </c>
    </row>
    <row r="1088" ht="21" customHeight="1">
      <c r="A1088" s="78" t="inlineStr">
        <is>
          <t>79.10.06</t>
        </is>
      </c>
      <c r="B1088" s="77" t="inlineStr">
        <is>
          <t>BLOCO DE CONCRETO VAZADO 3,0MPA DE VEDAÇÃO 09X19X39 CM  C/ FRETE</t>
        </is>
      </c>
      <c r="C1088" s="78" t="inlineStr">
        <is>
          <t>SUDECAP</t>
        </is>
      </c>
      <c r="D1088" s="78" t="inlineStr">
        <is>
          <t>UN</t>
        </is>
      </c>
      <c r="E1088" s="21" t="n">
        <v>13.125</v>
      </c>
      <c r="F1088" s="22">
        <f>ROUND(M1088*FATOR, 2)</f>
        <v/>
      </c>
      <c r="G1088" s="22">
        <f>ROUND(E1088*F1088, 2)</f>
        <v/>
      </c>
      <c r="L1088" t="n">
        <v>13.125</v>
      </c>
      <c r="M1088" t="n">
        <v>2.28</v>
      </c>
      <c r="N1088">
        <f>(M1088-F1088)</f>
        <v/>
      </c>
    </row>
    <row r="1089" ht="15" customHeight="1">
      <c r="A1089" s="2" t="n"/>
      <c r="B1089" s="2" t="n"/>
      <c r="C1089" s="2" t="n"/>
      <c r="D1089" s="2" t="n"/>
      <c r="E1089" s="74" t="inlineStr">
        <is>
          <t>TOTAL Material:</t>
        </is>
      </c>
      <c r="F1089" s="91" t="n"/>
      <c r="G1089" s="23">
        <f>SUM(G1088:G1088)</f>
        <v/>
      </c>
    </row>
    <row r="1090" ht="15" customHeight="1">
      <c r="A1090" s="73" t="inlineStr">
        <is>
          <t>Mão de Obra</t>
        </is>
      </c>
      <c r="B1090" s="91" t="n"/>
      <c r="C1090" s="64" t="inlineStr">
        <is>
          <t>FONTE</t>
        </is>
      </c>
      <c r="D1090" s="64" t="inlineStr">
        <is>
          <t>UNID</t>
        </is>
      </c>
      <c r="E1090" s="64" t="inlineStr">
        <is>
          <t>COEFICIENTE</t>
        </is>
      </c>
      <c r="F1090" s="64" t="inlineStr">
        <is>
          <t>PREÇO UNITÁRIO</t>
        </is>
      </c>
      <c r="G1090" s="64" t="inlineStr">
        <is>
          <t>TOTAL</t>
        </is>
      </c>
    </row>
    <row r="1091" ht="15" customHeight="1">
      <c r="A1091" s="78" t="inlineStr">
        <is>
          <t>55.10.75</t>
        </is>
      </c>
      <c r="B1091" s="77" t="inlineStr">
        <is>
          <t>PEDREIRO</t>
        </is>
      </c>
      <c r="C1091" s="78" t="inlineStr">
        <is>
          <t>SUDECAP</t>
        </is>
      </c>
      <c r="D1091" s="78" t="inlineStr">
        <is>
          <t>H</t>
        </is>
      </c>
      <c r="E1091" s="21">
        <f>L1091*FATOR</f>
        <v/>
      </c>
      <c r="F1091" s="22" t="n">
        <v>21.08</v>
      </c>
      <c r="G1091" s="22">
        <f>ROUND(E1091*F1091, 2)</f>
        <v/>
      </c>
      <c r="L1091" t="n">
        <v>0.6</v>
      </c>
      <c r="M1091" t="n">
        <v>21.08</v>
      </c>
      <c r="N1091">
        <f>(M1091-F1091)</f>
        <v/>
      </c>
    </row>
    <row r="1092" ht="15" customHeight="1">
      <c r="A1092" s="78" t="inlineStr">
        <is>
          <t>55.10.88</t>
        </is>
      </c>
      <c r="B1092" s="77" t="inlineStr">
        <is>
          <t>SERVENTE</t>
        </is>
      </c>
      <c r="C1092" s="78" t="inlineStr">
        <is>
          <t>SUDECAP</t>
        </is>
      </c>
      <c r="D1092" s="78" t="inlineStr">
        <is>
          <t>H</t>
        </is>
      </c>
      <c r="E1092" s="21">
        <f>L1092*FATOR</f>
        <v/>
      </c>
      <c r="F1092" s="22" t="n">
        <v>14.9</v>
      </c>
      <c r="G1092" s="22">
        <f>ROUND(E1092*F1092, 2)</f>
        <v/>
      </c>
      <c r="L1092" t="n">
        <v>0.6</v>
      </c>
      <c r="M1092" t="n">
        <v>14.9</v>
      </c>
      <c r="N1092">
        <f>(M1092-F1092)</f>
        <v/>
      </c>
    </row>
    <row r="1093" ht="15" customHeight="1">
      <c r="A1093" s="2" t="n"/>
      <c r="B1093" s="2" t="n"/>
      <c r="C1093" s="2" t="n"/>
      <c r="D1093" s="2" t="n"/>
      <c r="E1093" s="74" t="inlineStr">
        <is>
          <t>TOTAL Mão de Obra:</t>
        </is>
      </c>
      <c r="F1093" s="91" t="n"/>
      <c r="G1093" s="23">
        <f>SUM(G1091:G1092)</f>
        <v/>
      </c>
    </row>
    <row r="1094" ht="15" customHeight="1">
      <c r="A1094" s="73" t="inlineStr">
        <is>
          <t>Serviço</t>
        </is>
      </c>
      <c r="B1094" s="91" t="n"/>
      <c r="C1094" s="64" t="inlineStr">
        <is>
          <t>FONTE</t>
        </is>
      </c>
      <c r="D1094" s="64" t="inlineStr">
        <is>
          <t>UNID</t>
        </is>
      </c>
      <c r="E1094" s="64" t="inlineStr">
        <is>
          <t>COEFICIENTE</t>
        </is>
      </c>
      <c r="F1094" s="64" t="inlineStr">
        <is>
          <t>PREÇO UNITÁRIO</t>
        </is>
      </c>
      <c r="G1094" s="64" t="inlineStr">
        <is>
          <t>TOTAL</t>
        </is>
      </c>
    </row>
    <row r="1095" ht="15" customHeight="1">
      <c r="A1095" s="78" t="inlineStr">
        <is>
          <t>40.24.23</t>
        </is>
      </c>
      <c r="B1095" s="77" t="inlineStr">
        <is>
          <t>ARGAMASSA DE CIMENTO E AREIA 1:7</t>
        </is>
      </c>
      <c r="C1095" s="78" t="inlineStr">
        <is>
          <t>SUDECAP</t>
        </is>
      </c>
      <c r="D1095" s="78" t="inlineStr">
        <is>
          <t>M3</t>
        </is>
      </c>
      <c r="E1095" s="21" t="n">
        <v>0.008399999999999999</v>
      </c>
      <c r="F1095" s="22">
        <f>'COMPOSICOES AUXILIARES'!G-1</f>
        <v/>
      </c>
      <c r="G1095" s="22">
        <f>ROUND(E1095*F1095, 2)</f>
        <v/>
      </c>
      <c r="L1095" t="n">
        <v>0.008399999999999999</v>
      </c>
      <c r="M1095" t="n">
        <v>447.99</v>
      </c>
      <c r="N1095">
        <f>(M1095-F1095)</f>
        <v/>
      </c>
    </row>
    <row r="1096" ht="15" customHeight="1">
      <c r="A1096" s="2" t="n"/>
      <c r="B1096" s="2" t="n"/>
      <c r="C1096" s="2" t="n"/>
      <c r="D1096" s="2" t="n"/>
      <c r="E1096" s="74" t="inlineStr">
        <is>
          <t>TOTAL Serviço:</t>
        </is>
      </c>
      <c r="F1096" s="91" t="n"/>
      <c r="G1096" s="23">
        <f>SUM(G1095:G1095)</f>
        <v/>
      </c>
    </row>
    <row r="1097" ht="15" customHeight="1">
      <c r="A1097" s="2" t="n"/>
      <c r="B1097" s="2" t="n"/>
      <c r="C1097" s="2" t="n"/>
      <c r="D1097" s="2" t="n"/>
      <c r="E1097" s="75" t="inlineStr">
        <is>
          <t>VALOR:</t>
        </is>
      </c>
      <c r="F1097" s="91" t="n"/>
      <c r="G1097" s="5">
        <f>SUM(G1089,G1096,G1093)</f>
        <v/>
      </c>
    </row>
    <row r="1098" ht="15" customHeight="1">
      <c r="A1098" s="2" t="n"/>
      <c r="B1098" s="2" t="n"/>
      <c r="C1098" s="2" t="n"/>
      <c r="D1098" s="2" t="n"/>
      <c r="E1098" s="75" t="inlineStr">
        <is>
          <t>VALOR BDI (29.27%):</t>
        </is>
      </c>
      <c r="F1098" s="91" t="n"/>
      <c r="G1098" s="5">
        <f>ROUNDDOWN(G1097*BDI,2)</f>
        <v/>
      </c>
    </row>
    <row r="1099" ht="15" customHeight="1">
      <c r="A1099" s="2" t="n"/>
      <c r="B1099" s="2" t="n"/>
      <c r="C1099" s="2" t="n"/>
      <c r="D1099" s="2" t="n"/>
      <c r="E1099" s="75" t="inlineStr">
        <is>
          <t>VALOR COM BDI:</t>
        </is>
      </c>
      <c r="F1099" s="91" t="n"/>
      <c r="G1099" s="5">
        <f>G1098 + G1097</f>
        <v/>
      </c>
    </row>
    <row r="1100" ht="9.949999999999999" customHeight="1">
      <c r="A1100" s="2" t="n"/>
      <c r="B1100" s="2" t="n"/>
      <c r="C1100" s="71" t="n"/>
      <c r="E1100" s="2" t="n"/>
      <c r="F1100" s="2" t="n"/>
      <c r="G1100" s="2" t="n"/>
    </row>
    <row r="1101" ht="20.1" customHeight="1">
      <c r="A1101" s="72" t="inlineStr">
        <is>
          <t>7.2.2. 07.05.05 E= 15 CM, A REVESTIR, VEDAÇAO (M2)</t>
        </is>
      </c>
      <c r="B1101" s="90" t="n"/>
      <c r="C1101" s="90" t="n"/>
      <c r="D1101" s="90" t="n"/>
      <c r="E1101" s="90" t="n"/>
      <c r="F1101" s="90" t="n"/>
      <c r="G1101" s="91" t="n"/>
    </row>
    <row r="1102" ht="15" customHeight="1">
      <c r="A1102" s="73" t="inlineStr">
        <is>
          <t>Material</t>
        </is>
      </c>
      <c r="B1102" s="91" t="n"/>
      <c r="C1102" s="64" t="inlineStr">
        <is>
          <t>FONTE</t>
        </is>
      </c>
      <c r="D1102" s="64" t="inlineStr">
        <is>
          <t>UNID</t>
        </is>
      </c>
      <c r="E1102" s="64" t="inlineStr">
        <is>
          <t>COEFICIENTE</t>
        </is>
      </c>
      <c r="F1102" s="64" t="inlineStr">
        <is>
          <t>PREÇO UNITÁRIO</t>
        </is>
      </c>
      <c r="G1102" s="64" t="inlineStr">
        <is>
          <t>TOTAL</t>
        </is>
      </c>
    </row>
    <row r="1103" ht="21" customHeight="1">
      <c r="A1103" s="78" t="inlineStr">
        <is>
          <t>79.10.07</t>
        </is>
      </c>
      <c r="B1103" s="77" t="inlineStr">
        <is>
          <t>BLOCO DE CONCRETO VAZADO 3,0MPA DE VEDAÇÃO 14X19X39 CM  C/ FRETE</t>
        </is>
      </c>
      <c r="C1103" s="78" t="inlineStr">
        <is>
          <t>SUDECAP</t>
        </is>
      </c>
      <c r="D1103" s="78" t="inlineStr">
        <is>
          <t>UN</t>
        </is>
      </c>
      <c r="E1103" s="21" t="n">
        <v>13.125</v>
      </c>
      <c r="F1103" s="22">
        <f>ROUND(M1103*FATOR, 2)</f>
        <v/>
      </c>
      <c r="G1103" s="22">
        <f>ROUND(E1103*F1103, 2)</f>
        <v/>
      </c>
      <c r="L1103" t="n">
        <v>13.125</v>
      </c>
      <c r="M1103" t="n">
        <v>2.76</v>
      </c>
      <c r="N1103">
        <f>(M1103-F1103)</f>
        <v/>
      </c>
    </row>
    <row r="1104" ht="15" customHeight="1">
      <c r="A1104" s="2" t="n"/>
      <c r="B1104" s="2" t="n"/>
      <c r="C1104" s="2" t="n"/>
      <c r="D1104" s="2" t="n"/>
      <c r="E1104" s="74" t="inlineStr">
        <is>
          <t>TOTAL Material:</t>
        </is>
      </c>
      <c r="F1104" s="91" t="n"/>
      <c r="G1104" s="23">
        <f>SUM(G1103:G1103)</f>
        <v/>
      </c>
    </row>
    <row r="1105" ht="15" customHeight="1">
      <c r="A1105" s="73" t="inlineStr">
        <is>
          <t>Mão de Obra</t>
        </is>
      </c>
      <c r="B1105" s="91" t="n"/>
      <c r="C1105" s="64" t="inlineStr">
        <is>
          <t>FONTE</t>
        </is>
      </c>
      <c r="D1105" s="64" t="inlineStr">
        <is>
          <t>UNID</t>
        </is>
      </c>
      <c r="E1105" s="64" t="inlineStr">
        <is>
          <t>COEFICIENTE</t>
        </is>
      </c>
      <c r="F1105" s="64" t="inlineStr">
        <is>
          <t>PREÇO UNITÁRIO</t>
        </is>
      </c>
      <c r="G1105" s="64" t="inlineStr">
        <is>
          <t>TOTAL</t>
        </is>
      </c>
    </row>
    <row r="1106" ht="15" customHeight="1">
      <c r="A1106" s="78" t="inlineStr">
        <is>
          <t>55.10.75</t>
        </is>
      </c>
      <c r="B1106" s="77" t="inlineStr">
        <is>
          <t>PEDREIRO</t>
        </is>
      </c>
      <c r="C1106" s="78" t="inlineStr">
        <is>
          <t>SUDECAP</t>
        </is>
      </c>
      <c r="D1106" s="78" t="inlineStr">
        <is>
          <t>H</t>
        </is>
      </c>
      <c r="E1106" s="21">
        <f>L1106*FATOR</f>
        <v/>
      </c>
      <c r="F1106" s="22" t="n">
        <v>21.08</v>
      </c>
      <c r="G1106" s="22">
        <f>ROUND(E1106*F1106, 2)</f>
        <v/>
      </c>
      <c r="L1106" t="n">
        <v>0.65</v>
      </c>
      <c r="M1106" t="n">
        <v>21.08</v>
      </c>
      <c r="N1106">
        <f>(M1106-F1106)</f>
        <v/>
      </c>
    </row>
    <row r="1107" ht="15" customHeight="1">
      <c r="A1107" s="78" t="inlineStr">
        <is>
          <t>55.10.88</t>
        </is>
      </c>
      <c r="B1107" s="77" t="inlineStr">
        <is>
          <t>SERVENTE</t>
        </is>
      </c>
      <c r="C1107" s="78" t="inlineStr">
        <is>
          <t>SUDECAP</t>
        </is>
      </c>
      <c r="D1107" s="78" t="inlineStr">
        <is>
          <t>H</t>
        </is>
      </c>
      <c r="E1107" s="21">
        <f>L1107*FATOR</f>
        <v/>
      </c>
      <c r="F1107" s="22" t="n">
        <v>14.9</v>
      </c>
      <c r="G1107" s="22">
        <f>ROUND(E1107*F1107, 2)</f>
        <v/>
      </c>
      <c r="L1107" t="n">
        <v>0.65</v>
      </c>
      <c r="M1107" t="n">
        <v>14.9</v>
      </c>
      <c r="N1107">
        <f>(M1107-F1107)</f>
        <v/>
      </c>
    </row>
    <row r="1108" ht="15" customHeight="1">
      <c r="A1108" s="2" t="n"/>
      <c r="B1108" s="2" t="n"/>
      <c r="C1108" s="2" t="n"/>
      <c r="D1108" s="2" t="n"/>
      <c r="E1108" s="74" t="inlineStr">
        <is>
          <t>TOTAL Mão de Obra:</t>
        </is>
      </c>
      <c r="F1108" s="91" t="n"/>
      <c r="G1108" s="23">
        <f>SUM(G1106:G1107)</f>
        <v/>
      </c>
    </row>
    <row r="1109" ht="15" customHeight="1">
      <c r="A1109" s="73" t="inlineStr">
        <is>
          <t>Serviço</t>
        </is>
      </c>
      <c r="B1109" s="91" t="n"/>
      <c r="C1109" s="64" t="inlineStr">
        <is>
          <t>FONTE</t>
        </is>
      </c>
      <c r="D1109" s="64" t="inlineStr">
        <is>
          <t>UNID</t>
        </is>
      </c>
      <c r="E1109" s="64" t="inlineStr">
        <is>
          <t>COEFICIENTE</t>
        </is>
      </c>
      <c r="F1109" s="64" t="inlineStr">
        <is>
          <t>PREÇO UNITÁRIO</t>
        </is>
      </c>
      <c r="G1109" s="64" t="inlineStr">
        <is>
          <t>TOTAL</t>
        </is>
      </c>
    </row>
    <row r="1110" ht="15" customHeight="1">
      <c r="A1110" s="78" t="inlineStr">
        <is>
          <t>40.24.23</t>
        </is>
      </c>
      <c r="B1110" s="77" t="inlineStr">
        <is>
          <t>ARGAMASSA DE CIMENTO E AREIA 1:7</t>
        </is>
      </c>
      <c r="C1110" s="78" t="inlineStr">
        <is>
          <t>SUDECAP</t>
        </is>
      </c>
      <c r="D1110" s="78" t="inlineStr">
        <is>
          <t>M3</t>
        </is>
      </c>
      <c r="E1110" s="21" t="n">
        <v>0.00945</v>
      </c>
      <c r="F1110" s="22">
        <f>'COMPOSICOES AUXILIARES'!G-1</f>
        <v/>
      </c>
      <c r="G1110" s="22">
        <f>ROUND(E1110*F1110, 2)</f>
        <v/>
      </c>
      <c r="L1110" t="n">
        <v>0.00945</v>
      </c>
      <c r="M1110" t="n">
        <v>447.99</v>
      </c>
      <c r="N1110">
        <f>(M1110-F1110)</f>
        <v/>
      </c>
    </row>
    <row r="1111" ht="15" customHeight="1">
      <c r="A1111" s="2" t="n"/>
      <c r="B1111" s="2" t="n"/>
      <c r="C1111" s="2" t="n"/>
      <c r="D1111" s="2" t="n"/>
      <c r="E1111" s="74" t="inlineStr">
        <is>
          <t>TOTAL Serviço:</t>
        </is>
      </c>
      <c r="F1111" s="91" t="n"/>
      <c r="G1111" s="23">
        <f>SUM(G1110:G1110)</f>
        <v/>
      </c>
    </row>
    <row r="1112" ht="15" customHeight="1">
      <c r="A1112" s="2" t="n"/>
      <c r="B1112" s="2" t="n"/>
      <c r="C1112" s="2" t="n"/>
      <c r="D1112" s="2" t="n"/>
      <c r="E1112" s="75" t="inlineStr">
        <is>
          <t>VALOR:</t>
        </is>
      </c>
      <c r="F1112" s="91" t="n"/>
      <c r="G1112" s="5">
        <f>SUM(G1104,G1111,G1108)</f>
        <v/>
      </c>
    </row>
    <row r="1113" ht="15" customHeight="1">
      <c r="A1113" s="2" t="n"/>
      <c r="B1113" s="2" t="n"/>
      <c r="C1113" s="2" t="n"/>
      <c r="D1113" s="2" t="n"/>
      <c r="E1113" s="75" t="inlineStr">
        <is>
          <t>VALOR BDI (29.27%):</t>
        </is>
      </c>
      <c r="F1113" s="91" t="n"/>
      <c r="G1113" s="5">
        <f>ROUNDDOWN(G1112*BDI,2)</f>
        <v/>
      </c>
    </row>
    <row r="1114" ht="15" customHeight="1">
      <c r="A1114" s="2" t="n"/>
      <c r="B1114" s="2" t="n"/>
      <c r="C1114" s="2" t="n"/>
      <c r="D1114" s="2" t="n"/>
      <c r="E1114" s="75" t="inlineStr">
        <is>
          <t>VALOR COM BDI:</t>
        </is>
      </c>
      <c r="F1114" s="91" t="n"/>
      <c r="G1114" s="5">
        <f>G1113 + G1112</f>
        <v/>
      </c>
    </row>
    <row r="1115" ht="9.949999999999999" customHeight="1">
      <c r="A1115" s="2" t="n"/>
      <c r="B1115" s="2" t="n"/>
      <c r="C1115" s="71" t="n"/>
      <c r="E1115" s="2" t="n"/>
      <c r="F1115" s="2" t="n"/>
      <c r="G1115" s="2" t="n"/>
    </row>
    <row r="1116" ht="20.1" customHeight="1">
      <c r="A1116" s="72" t="inlineStr">
        <is>
          <t>7.2.3. 07.05.07 E= 20 CM, A REVESTIR, VEDAÇAO (M2)</t>
        </is>
      </c>
      <c r="B1116" s="90" t="n"/>
      <c r="C1116" s="90" t="n"/>
      <c r="D1116" s="90" t="n"/>
      <c r="E1116" s="90" t="n"/>
      <c r="F1116" s="90" t="n"/>
      <c r="G1116" s="91" t="n"/>
    </row>
    <row r="1117" ht="15" customHeight="1">
      <c r="A1117" s="73" t="inlineStr">
        <is>
          <t>Material</t>
        </is>
      </c>
      <c r="B1117" s="91" t="n"/>
      <c r="C1117" s="64" t="inlineStr">
        <is>
          <t>FONTE</t>
        </is>
      </c>
      <c r="D1117" s="64" t="inlineStr">
        <is>
          <t>UNID</t>
        </is>
      </c>
      <c r="E1117" s="64" t="inlineStr">
        <is>
          <t>COEFICIENTE</t>
        </is>
      </c>
      <c r="F1117" s="64" t="inlineStr">
        <is>
          <t>PREÇO UNITÁRIO</t>
        </is>
      </c>
      <c r="G1117" s="64" t="inlineStr">
        <is>
          <t>TOTAL</t>
        </is>
      </c>
    </row>
    <row r="1118" ht="21" customHeight="1">
      <c r="A1118" s="78" t="inlineStr">
        <is>
          <t>79.10.08</t>
        </is>
      </c>
      <c r="B1118" s="77" t="inlineStr">
        <is>
          <t>BLOCO DE CONCRETO VAZADO 3,0MPA DE VEDAÇÃO 19X19X39 CM  C/ FRETE</t>
        </is>
      </c>
      <c r="C1118" s="78" t="inlineStr">
        <is>
          <t>SUDECAP</t>
        </is>
      </c>
      <c r="D1118" s="78" t="inlineStr">
        <is>
          <t>UN</t>
        </is>
      </c>
      <c r="E1118" s="21" t="n">
        <v>13.125</v>
      </c>
      <c r="F1118" s="22">
        <f>ROUND(M1118*FATOR, 2)</f>
        <v/>
      </c>
      <c r="G1118" s="22">
        <f>ROUND(E1118*F1118, 2)</f>
        <v/>
      </c>
      <c r="L1118" t="n">
        <v>13.125</v>
      </c>
      <c r="M1118" t="n">
        <v>3.43</v>
      </c>
      <c r="N1118">
        <f>(M1118-F1118)</f>
        <v/>
      </c>
    </row>
    <row r="1119" ht="15" customHeight="1">
      <c r="A1119" s="2" t="n"/>
      <c r="B1119" s="2" t="n"/>
      <c r="C1119" s="2" t="n"/>
      <c r="D1119" s="2" t="n"/>
      <c r="E1119" s="74" t="inlineStr">
        <is>
          <t>TOTAL Material:</t>
        </is>
      </c>
      <c r="F1119" s="91" t="n"/>
      <c r="G1119" s="23">
        <f>SUM(G1118:G1118)</f>
        <v/>
      </c>
    </row>
    <row r="1120" ht="15" customHeight="1">
      <c r="A1120" s="73" t="inlineStr">
        <is>
          <t>Mão de Obra</t>
        </is>
      </c>
      <c r="B1120" s="91" t="n"/>
      <c r="C1120" s="64" t="inlineStr">
        <is>
          <t>FONTE</t>
        </is>
      </c>
      <c r="D1120" s="64" t="inlineStr">
        <is>
          <t>UNID</t>
        </is>
      </c>
      <c r="E1120" s="64" t="inlineStr">
        <is>
          <t>COEFICIENTE</t>
        </is>
      </c>
      <c r="F1120" s="64" t="inlineStr">
        <is>
          <t>PREÇO UNITÁRIO</t>
        </is>
      </c>
      <c r="G1120" s="64" t="inlineStr">
        <is>
          <t>TOTAL</t>
        </is>
      </c>
    </row>
    <row r="1121" ht="15" customHeight="1">
      <c r="A1121" s="78" t="inlineStr">
        <is>
          <t>55.10.75</t>
        </is>
      </c>
      <c r="B1121" s="77" t="inlineStr">
        <is>
          <t>PEDREIRO</t>
        </is>
      </c>
      <c r="C1121" s="78" t="inlineStr">
        <is>
          <t>SUDECAP</t>
        </is>
      </c>
      <c r="D1121" s="78" t="inlineStr">
        <is>
          <t>H</t>
        </is>
      </c>
      <c r="E1121" s="21">
        <f>L1121*FATOR</f>
        <v/>
      </c>
      <c r="F1121" s="22" t="n">
        <v>21.08</v>
      </c>
      <c r="G1121" s="22">
        <f>ROUND(E1121*F1121, 2)</f>
        <v/>
      </c>
      <c r="L1121" t="n">
        <v>0.7</v>
      </c>
      <c r="M1121" t="n">
        <v>21.08</v>
      </c>
      <c r="N1121">
        <f>(M1121-F1121)</f>
        <v/>
      </c>
    </row>
    <row r="1122" ht="15" customHeight="1">
      <c r="A1122" s="78" t="inlineStr">
        <is>
          <t>55.10.88</t>
        </is>
      </c>
      <c r="B1122" s="77" t="inlineStr">
        <is>
          <t>SERVENTE</t>
        </is>
      </c>
      <c r="C1122" s="78" t="inlineStr">
        <is>
          <t>SUDECAP</t>
        </is>
      </c>
      <c r="D1122" s="78" t="inlineStr">
        <is>
          <t>H</t>
        </is>
      </c>
      <c r="E1122" s="21">
        <f>L1122*FATOR</f>
        <v/>
      </c>
      <c r="F1122" s="22" t="n">
        <v>14.9</v>
      </c>
      <c r="G1122" s="22">
        <f>ROUND(E1122*F1122, 2)</f>
        <v/>
      </c>
      <c r="L1122" t="n">
        <v>0.7</v>
      </c>
      <c r="M1122" t="n">
        <v>14.9</v>
      </c>
      <c r="N1122">
        <f>(M1122-F1122)</f>
        <v/>
      </c>
    </row>
    <row r="1123" ht="15" customHeight="1">
      <c r="A1123" s="2" t="n"/>
      <c r="B1123" s="2" t="n"/>
      <c r="C1123" s="2" t="n"/>
      <c r="D1123" s="2" t="n"/>
      <c r="E1123" s="74" t="inlineStr">
        <is>
          <t>TOTAL Mão de Obra:</t>
        </is>
      </c>
      <c r="F1123" s="91" t="n"/>
      <c r="G1123" s="23">
        <f>SUM(G1121:G1122)</f>
        <v/>
      </c>
    </row>
    <row r="1124" ht="15" customHeight="1">
      <c r="A1124" s="73" t="inlineStr">
        <is>
          <t>Serviço</t>
        </is>
      </c>
      <c r="B1124" s="91" t="n"/>
      <c r="C1124" s="64" t="inlineStr">
        <is>
          <t>FONTE</t>
        </is>
      </c>
      <c r="D1124" s="64" t="inlineStr">
        <is>
          <t>UNID</t>
        </is>
      </c>
      <c r="E1124" s="64" t="inlineStr">
        <is>
          <t>COEFICIENTE</t>
        </is>
      </c>
      <c r="F1124" s="64" t="inlineStr">
        <is>
          <t>PREÇO UNITÁRIO</t>
        </is>
      </c>
      <c r="G1124" s="64" t="inlineStr">
        <is>
          <t>TOTAL</t>
        </is>
      </c>
    </row>
    <row r="1125" ht="15" customHeight="1">
      <c r="A1125" s="78" t="inlineStr">
        <is>
          <t>40.24.23</t>
        </is>
      </c>
      <c r="B1125" s="77" t="inlineStr">
        <is>
          <t>ARGAMASSA DE CIMENTO E AREIA 1:7</t>
        </is>
      </c>
      <c r="C1125" s="78" t="inlineStr">
        <is>
          <t>SUDECAP</t>
        </is>
      </c>
      <c r="D1125" s="78" t="inlineStr">
        <is>
          <t>M3</t>
        </is>
      </c>
      <c r="E1125" s="21" t="n">
        <v>0.0105</v>
      </c>
      <c r="F1125" s="22">
        <f>'COMPOSICOES AUXILIARES'!G-1</f>
        <v/>
      </c>
      <c r="G1125" s="22">
        <f>ROUND(E1125*F1125, 2)</f>
        <v/>
      </c>
      <c r="L1125" t="n">
        <v>0.0105</v>
      </c>
      <c r="M1125" t="n">
        <v>447.99</v>
      </c>
      <c r="N1125">
        <f>(M1125-F1125)</f>
        <v/>
      </c>
    </row>
    <row r="1126" ht="15" customHeight="1">
      <c r="A1126" s="2" t="n"/>
      <c r="B1126" s="2" t="n"/>
      <c r="C1126" s="2" t="n"/>
      <c r="D1126" s="2" t="n"/>
      <c r="E1126" s="74" t="inlineStr">
        <is>
          <t>TOTAL Serviço:</t>
        </is>
      </c>
      <c r="F1126" s="91" t="n"/>
      <c r="G1126" s="23">
        <f>SUM(G1125:G1125)</f>
        <v/>
      </c>
    </row>
    <row r="1127" ht="15" customHeight="1">
      <c r="A1127" s="2" t="n"/>
      <c r="B1127" s="2" t="n"/>
      <c r="C1127" s="2" t="n"/>
      <c r="D1127" s="2" t="n"/>
      <c r="E1127" s="75" t="inlineStr">
        <is>
          <t>VALOR:</t>
        </is>
      </c>
      <c r="F1127" s="91" t="n"/>
      <c r="G1127" s="5">
        <f>SUM(G1119,G1126,G1123)</f>
        <v/>
      </c>
    </row>
    <row r="1128" ht="15" customHeight="1">
      <c r="A1128" s="2" t="n"/>
      <c r="B1128" s="2" t="n"/>
      <c r="C1128" s="2" t="n"/>
      <c r="D1128" s="2" t="n"/>
      <c r="E1128" s="75" t="inlineStr">
        <is>
          <t>VALOR BDI (29.27%):</t>
        </is>
      </c>
      <c r="F1128" s="91" t="n"/>
      <c r="G1128" s="5">
        <f>ROUNDDOWN(G1127*BDI,2)</f>
        <v/>
      </c>
    </row>
    <row r="1129" ht="15" customHeight="1">
      <c r="A1129" s="2" t="n"/>
      <c r="B1129" s="2" t="n"/>
      <c r="C1129" s="2" t="n"/>
      <c r="D1129" s="2" t="n"/>
      <c r="E1129" s="75" t="inlineStr">
        <is>
          <t>VALOR COM BDI:</t>
        </is>
      </c>
      <c r="F1129" s="91" t="n"/>
      <c r="G1129" s="5">
        <f>G1128 + G1127</f>
        <v/>
      </c>
    </row>
    <row r="1130" ht="9.949999999999999" customHeight="1">
      <c r="A1130" s="2" t="n"/>
      <c r="B1130" s="2" t="n"/>
      <c r="C1130" s="71" t="n"/>
      <c r="E1130" s="2" t="n"/>
      <c r="F1130" s="2" t="n"/>
      <c r="G1130" s="2" t="n"/>
    </row>
    <row r="1131" ht="20.1" customHeight="1">
      <c r="A1131" s="72" t="inlineStr">
        <is>
          <t>7.2.4. 07.05.17 E= 20 CM, APARENTE, VEDAÇAO (M2)</t>
        </is>
      </c>
      <c r="B1131" s="90" t="n"/>
      <c r="C1131" s="90" t="n"/>
      <c r="D1131" s="90" t="n"/>
      <c r="E1131" s="90" t="n"/>
      <c r="F1131" s="90" t="n"/>
      <c r="G1131" s="91" t="n"/>
    </row>
    <row r="1132" ht="15" customHeight="1">
      <c r="A1132" s="73" t="inlineStr">
        <is>
          <t>Material</t>
        </is>
      </c>
      <c r="B1132" s="91" t="n"/>
      <c r="C1132" s="64" t="inlineStr">
        <is>
          <t>FONTE</t>
        </is>
      </c>
      <c r="D1132" s="64" t="inlineStr">
        <is>
          <t>UNID</t>
        </is>
      </c>
      <c r="E1132" s="64" t="inlineStr">
        <is>
          <t>COEFICIENTE</t>
        </is>
      </c>
      <c r="F1132" s="64" t="inlineStr">
        <is>
          <t>PREÇO UNITÁRIO</t>
        </is>
      </c>
      <c r="G1132" s="64" t="inlineStr">
        <is>
          <t>TOTAL</t>
        </is>
      </c>
    </row>
    <row r="1133" ht="21" customHeight="1">
      <c r="A1133" s="78" t="inlineStr">
        <is>
          <t>79.10.08</t>
        </is>
      </c>
      <c r="B1133" s="77" t="inlineStr">
        <is>
          <t>BLOCO DE CONCRETO VAZADO 3,0MPA DE VEDAÇÃO 19X19X39 CM  C/ FRETE</t>
        </is>
      </c>
      <c r="C1133" s="78" t="inlineStr">
        <is>
          <t>SUDECAP</t>
        </is>
      </c>
      <c r="D1133" s="78" t="inlineStr">
        <is>
          <t>UN</t>
        </is>
      </c>
      <c r="E1133" s="21" t="n">
        <v>13.125</v>
      </c>
      <c r="F1133" s="22">
        <f>ROUND(M1133*FATOR, 2)</f>
        <v/>
      </c>
      <c r="G1133" s="22">
        <f>ROUND(E1133*F1133, 2)</f>
        <v/>
      </c>
      <c r="L1133" t="n">
        <v>13.125</v>
      </c>
      <c r="M1133" t="n">
        <v>3.43</v>
      </c>
      <c r="N1133">
        <f>(M1133-F1133)</f>
        <v/>
      </c>
    </row>
    <row r="1134" ht="15" customHeight="1">
      <c r="A1134" s="2" t="n"/>
      <c r="B1134" s="2" t="n"/>
      <c r="C1134" s="2" t="n"/>
      <c r="D1134" s="2" t="n"/>
      <c r="E1134" s="74" t="inlineStr">
        <is>
          <t>TOTAL Material:</t>
        </is>
      </c>
      <c r="F1134" s="91" t="n"/>
      <c r="G1134" s="23">
        <f>SUM(G1133:G1133)</f>
        <v/>
      </c>
    </row>
    <row r="1135" ht="15" customHeight="1">
      <c r="A1135" s="73" t="inlineStr">
        <is>
          <t>Mão de Obra</t>
        </is>
      </c>
      <c r="B1135" s="91" t="n"/>
      <c r="C1135" s="64" t="inlineStr">
        <is>
          <t>FONTE</t>
        </is>
      </c>
      <c r="D1135" s="64" t="inlineStr">
        <is>
          <t>UNID</t>
        </is>
      </c>
      <c r="E1135" s="64" t="inlineStr">
        <is>
          <t>COEFICIENTE</t>
        </is>
      </c>
      <c r="F1135" s="64" t="inlineStr">
        <is>
          <t>PREÇO UNITÁRIO</t>
        </is>
      </c>
      <c r="G1135" s="64" t="inlineStr">
        <is>
          <t>TOTAL</t>
        </is>
      </c>
    </row>
    <row r="1136" ht="15" customHeight="1">
      <c r="A1136" s="78" t="inlineStr">
        <is>
          <t>55.10.75</t>
        </is>
      </c>
      <c r="B1136" s="77" t="inlineStr">
        <is>
          <t>PEDREIRO</t>
        </is>
      </c>
      <c r="C1136" s="78" t="inlineStr">
        <is>
          <t>SUDECAP</t>
        </is>
      </c>
      <c r="D1136" s="78" t="inlineStr">
        <is>
          <t>H</t>
        </is>
      </c>
      <c r="E1136" s="21">
        <f>L1136*FATOR</f>
        <v/>
      </c>
      <c r="F1136" s="22" t="n">
        <v>21.08</v>
      </c>
      <c r="G1136" s="22">
        <f>ROUND(E1136*F1136, 2)</f>
        <v/>
      </c>
      <c r="L1136" t="n">
        <v>0.85</v>
      </c>
      <c r="M1136" t="n">
        <v>21.08</v>
      </c>
      <c r="N1136">
        <f>(M1136-F1136)</f>
        <v/>
      </c>
    </row>
    <row r="1137" ht="15" customHeight="1">
      <c r="A1137" s="78" t="inlineStr">
        <is>
          <t>55.10.88</t>
        </is>
      </c>
      <c r="B1137" s="77" t="inlineStr">
        <is>
          <t>SERVENTE</t>
        </is>
      </c>
      <c r="C1137" s="78" t="inlineStr">
        <is>
          <t>SUDECAP</t>
        </is>
      </c>
      <c r="D1137" s="78" t="inlineStr">
        <is>
          <t>H</t>
        </is>
      </c>
      <c r="E1137" s="21">
        <f>L1137*FATOR</f>
        <v/>
      </c>
      <c r="F1137" s="22" t="n">
        <v>14.9</v>
      </c>
      <c r="G1137" s="22">
        <f>ROUND(E1137*F1137, 2)</f>
        <v/>
      </c>
      <c r="L1137" t="n">
        <v>0.85</v>
      </c>
      <c r="M1137" t="n">
        <v>14.9</v>
      </c>
      <c r="N1137">
        <f>(M1137-F1137)</f>
        <v/>
      </c>
    </row>
    <row r="1138" ht="15" customHeight="1">
      <c r="A1138" s="2" t="n"/>
      <c r="B1138" s="2" t="n"/>
      <c r="C1138" s="2" t="n"/>
      <c r="D1138" s="2" t="n"/>
      <c r="E1138" s="74" t="inlineStr">
        <is>
          <t>TOTAL Mão de Obra:</t>
        </is>
      </c>
      <c r="F1138" s="91" t="n"/>
      <c r="G1138" s="23">
        <f>SUM(G1136:G1137)</f>
        <v/>
      </c>
    </row>
    <row r="1139" ht="15" customHeight="1">
      <c r="A1139" s="73" t="inlineStr">
        <is>
          <t>Serviço</t>
        </is>
      </c>
      <c r="B1139" s="91" t="n"/>
      <c r="C1139" s="64" t="inlineStr">
        <is>
          <t>FONTE</t>
        </is>
      </c>
      <c r="D1139" s="64" t="inlineStr">
        <is>
          <t>UNID</t>
        </is>
      </c>
      <c r="E1139" s="64" t="inlineStr">
        <is>
          <t>COEFICIENTE</t>
        </is>
      </c>
      <c r="F1139" s="64" t="inlineStr">
        <is>
          <t>PREÇO UNITÁRIO</t>
        </is>
      </c>
      <c r="G1139" s="64" t="inlineStr">
        <is>
          <t>TOTAL</t>
        </is>
      </c>
    </row>
    <row r="1140" ht="15" customHeight="1">
      <c r="A1140" s="78" t="inlineStr">
        <is>
          <t>40.24.23</t>
        </is>
      </c>
      <c r="B1140" s="77" t="inlineStr">
        <is>
          <t>ARGAMASSA DE CIMENTO E AREIA 1:7</t>
        </is>
      </c>
      <c r="C1140" s="78" t="inlineStr">
        <is>
          <t>SUDECAP</t>
        </is>
      </c>
      <c r="D1140" s="78" t="inlineStr">
        <is>
          <t>M3</t>
        </is>
      </c>
      <c r="E1140" s="21" t="n">
        <v>0.0105</v>
      </c>
      <c r="F1140" s="22">
        <f>'COMPOSICOES AUXILIARES'!G-1</f>
        <v/>
      </c>
      <c r="G1140" s="22">
        <f>ROUND(E1140*F1140, 2)</f>
        <v/>
      </c>
      <c r="L1140" t="n">
        <v>0.0105</v>
      </c>
      <c r="M1140" t="n">
        <v>447.99</v>
      </c>
      <c r="N1140">
        <f>(M1140-F1140)</f>
        <v/>
      </c>
    </row>
    <row r="1141" ht="15" customHeight="1">
      <c r="A1141" s="2" t="n"/>
      <c r="B1141" s="2" t="n"/>
      <c r="C1141" s="2" t="n"/>
      <c r="D1141" s="2" t="n"/>
      <c r="E1141" s="74" t="inlineStr">
        <is>
          <t>TOTAL Serviço:</t>
        </is>
      </c>
      <c r="F1141" s="91" t="n"/>
      <c r="G1141" s="23">
        <f>SUM(G1140:G1140)</f>
        <v/>
      </c>
    </row>
    <row r="1142" ht="15" customHeight="1">
      <c r="A1142" s="2" t="n"/>
      <c r="B1142" s="2" t="n"/>
      <c r="C1142" s="2" t="n"/>
      <c r="D1142" s="2" t="n"/>
      <c r="E1142" s="75" t="inlineStr">
        <is>
          <t>VALOR:</t>
        </is>
      </c>
      <c r="F1142" s="91" t="n"/>
      <c r="G1142" s="5">
        <f>SUM(G1134,G1141,G1138)</f>
        <v/>
      </c>
    </row>
    <row r="1143" ht="15" customHeight="1">
      <c r="A1143" s="2" t="n"/>
      <c r="B1143" s="2" t="n"/>
      <c r="C1143" s="2" t="n"/>
      <c r="D1143" s="2" t="n"/>
      <c r="E1143" s="75" t="inlineStr">
        <is>
          <t>VALOR BDI (29.27%):</t>
        </is>
      </c>
      <c r="F1143" s="91" t="n"/>
      <c r="G1143" s="5">
        <f>ROUNDDOWN(G1142*BDI,2)</f>
        <v/>
      </c>
    </row>
    <row r="1144" ht="15" customHeight="1">
      <c r="A1144" s="2" t="n"/>
      <c r="B1144" s="2" t="n"/>
      <c r="C1144" s="2" t="n"/>
      <c r="D1144" s="2" t="n"/>
      <c r="E1144" s="75" t="inlineStr">
        <is>
          <t>VALOR COM BDI:</t>
        </is>
      </c>
      <c r="F1144" s="91" t="n"/>
      <c r="G1144" s="5">
        <f>G1143 + G1142</f>
        <v/>
      </c>
    </row>
    <row r="1145" ht="9.949999999999999" customHeight="1">
      <c r="A1145" s="2" t="n"/>
      <c r="B1145" s="2" t="n"/>
      <c r="C1145" s="71" t="n"/>
      <c r="E1145" s="2" t="n"/>
      <c r="F1145" s="2" t="n"/>
      <c r="G1145" s="2" t="n"/>
    </row>
    <row r="1146" ht="20.1" customHeight="1">
      <c r="A1146" s="72" t="inlineStr">
        <is>
          <t>7.3.1. 07.06.03 E= 20 CM, ESTRUTURAL (M2)</t>
        </is>
      </c>
      <c r="B1146" s="90" t="n"/>
      <c r="C1146" s="90" t="n"/>
      <c r="D1146" s="90" t="n"/>
      <c r="E1146" s="90" t="n"/>
      <c r="F1146" s="90" t="n"/>
      <c r="G1146" s="91" t="n"/>
    </row>
    <row r="1147" ht="15" customHeight="1">
      <c r="A1147" s="73" t="inlineStr">
        <is>
          <t>Material</t>
        </is>
      </c>
      <c r="B1147" s="91" t="n"/>
      <c r="C1147" s="64" t="inlineStr">
        <is>
          <t>FONTE</t>
        </is>
      </c>
      <c r="D1147" s="64" t="inlineStr">
        <is>
          <t>UNID</t>
        </is>
      </c>
      <c r="E1147" s="64" t="inlineStr">
        <is>
          <t>COEFICIENTE</t>
        </is>
      </c>
      <c r="F1147" s="64" t="inlineStr">
        <is>
          <t>PREÇO UNITÁRIO</t>
        </is>
      </c>
      <c r="G1147" s="64" t="inlineStr">
        <is>
          <t>TOTAL</t>
        </is>
      </c>
    </row>
    <row r="1148" ht="15" customHeight="1">
      <c r="A1148" s="78" t="inlineStr">
        <is>
          <t>79.10.05</t>
        </is>
      </c>
      <c r="B1148" s="77" t="inlineStr">
        <is>
          <t>BLOCO CONCRETO VAZADO 19X19X39 C/ FRETE 4,5MPA</t>
        </is>
      </c>
      <c r="C1148" s="78" t="inlineStr">
        <is>
          <t>SUDECAP</t>
        </is>
      </c>
      <c r="D1148" s="78" t="inlineStr">
        <is>
          <t>UN</t>
        </is>
      </c>
      <c r="E1148" s="21" t="n">
        <v>13.125</v>
      </c>
      <c r="F1148" s="22">
        <f>ROUND(M1148*FATOR, 2)</f>
        <v/>
      </c>
      <c r="G1148" s="22">
        <f>ROUND(E1148*F1148, 2)</f>
        <v/>
      </c>
      <c r="L1148" t="n">
        <v>13.125</v>
      </c>
      <c r="M1148" t="n">
        <v>3.53</v>
      </c>
      <c r="N1148">
        <f>(M1148-F1148)</f>
        <v/>
      </c>
    </row>
    <row r="1149" ht="15" customHeight="1">
      <c r="A1149" s="2" t="n"/>
      <c r="B1149" s="2" t="n"/>
      <c r="C1149" s="2" t="n"/>
      <c r="D1149" s="2" t="n"/>
      <c r="E1149" s="74" t="inlineStr">
        <is>
          <t>TOTAL Material:</t>
        </is>
      </c>
      <c r="F1149" s="91" t="n"/>
      <c r="G1149" s="23">
        <f>SUM(G1148:G1148)</f>
        <v/>
      </c>
    </row>
    <row r="1150" ht="15" customHeight="1">
      <c r="A1150" s="73" t="inlineStr">
        <is>
          <t>Mão de Obra</t>
        </is>
      </c>
      <c r="B1150" s="91" t="n"/>
      <c r="C1150" s="64" t="inlineStr">
        <is>
          <t>FONTE</t>
        </is>
      </c>
      <c r="D1150" s="64" t="inlineStr">
        <is>
          <t>UNID</t>
        </is>
      </c>
      <c r="E1150" s="64" t="inlineStr">
        <is>
          <t>COEFICIENTE</t>
        </is>
      </c>
      <c r="F1150" s="64" t="inlineStr">
        <is>
          <t>PREÇO UNITÁRIO</t>
        </is>
      </c>
      <c r="G1150" s="64" t="inlineStr">
        <is>
          <t>TOTAL</t>
        </is>
      </c>
    </row>
    <row r="1151" ht="15" customHeight="1">
      <c r="A1151" s="78" t="inlineStr">
        <is>
          <t>55.10.75</t>
        </is>
      </c>
      <c r="B1151" s="77" t="inlineStr">
        <is>
          <t>PEDREIRO</t>
        </is>
      </c>
      <c r="C1151" s="78" t="inlineStr">
        <is>
          <t>SUDECAP</t>
        </is>
      </c>
      <c r="D1151" s="78" t="inlineStr">
        <is>
          <t>H</t>
        </is>
      </c>
      <c r="E1151" s="21">
        <f>L1151*FATOR</f>
        <v/>
      </c>
      <c r="F1151" s="22" t="n">
        <v>21.08</v>
      </c>
      <c r="G1151" s="22">
        <f>ROUND(E1151*F1151, 2)</f>
        <v/>
      </c>
      <c r="L1151" t="n">
        <v>0.85</v>
      </c>
      <c r="M1151" t="n">
        <v>21.08</v>
      </c>
      <c r="N1151">
        <f>(M1151-F1151)</f>
        <v/>
      </c>
    </row>
    <row r="1152" ht="15" customHeight="1">
      <c r="A1152" s="78" t="inlineStr">
        <is>
          <t>55.10.88</t>
        </is>
      </c>
      <c r="B1152" s="77" t="inlineStr">
        <is>
          <t>SERVENTE</t>
        </is>
      </c>
      <c r="C1152" s="78" t="inlineStr">
        <is>
          <t>SUDECAP</t>
        </is>
      </c>
      <c r="D1152" s="78" t="inlineStr">
        <is>
          <t>H</t>
        </is>
      </c>
      <c r="E1152" s="21">
        <f>L1152*FATOR</f>
        <v/>
      </c>
      <c r="F1152" s="22" t="n">
        <v>14.9</v>
      </c>
      <c r="G1152" s="22">
        <f>ROUND(E1152*F1152, 2)</f>
        <v/>
      </c>
      <c r="L1152" t="n">
        <v>0.85</v>
      </c>
      <c r="M1152" t="n">
        <v>14.9</v>
      </c>
      <c r="N1152">
        <f>(M1152-F1152)</f>
        <v/>
      </c>
    </row>
    <row r="1153" ht="15" customHeight="1">
      <c r="A1153" s="2" t="n"/>
      <c r="B1153" s="2" t="n"/>
      <c r="C1153" s="2" t="n"/>
      <c r="D1153" s="2" t="n"/>
      <c r="E1153" s="74" t="inlineStr">
        <is>
          <t>TOTAL Mão de Obra:</t>
        </is>
      </c>
      <c r="F1153" s="91" t="n"/>
      <c r="G1153" s="23">
        <f>SUM(G1151:G1152)</f>
        <v/>
      </c>
    </row>
    <row r="1154" ht="15" customHeight="1">
      <c r="A1154" s="73" t="inlineStr">
        <is>
          <t>Serviço</t>
        </is>
      </c>
      <c r="B1154" s="91" t="n"/>
      <c r="C1154" s="64" t="inlineStr">
        <is>
          <t>FONTE</t>
        </is>
      </c>
      <c r="D1154" s="64" t="inlineStr">
        <is>
          <t>UNID</t>
        </is>
      </c>
      <c r="E1154" s="64" t="inlineStr">
        <is>
          <t>COEFICIENTE</t>
        </is>
      </c>
      <c r="F1154" s="64" t="inlineStr">
        <is>
          <t>PREÇO UNITÁRIO</t>
        </is>
      </c>
      <c r="G1154" s="64" t="inlineStr">
        <is>
          <t>TOTAL</t>
        </is>
      </c>
    </row>
    <row r="1155" ht="15" customHeight="1">
      <c r="A1155" s="78" t="inlineStr">
        <is>
          <t>40.24.23</t>
        </is>
      </c>
      <c r="B1155" s="77" t="inlineStr">
        <is>
          <t>ARGAMASSA DE CIMENTO E AREIA 1:7</t>
        </is>
      </c>
      <c r="C1155" s="78" t="inlineStr">
        <is>
          <t>SUDECAP</t>
        </is>
      </c>
      <c r="D1155" s="78" t="inlineStr">
        <is>
          <t>M3</t>
        </is>
      </c>
      <c r="E1155" s="21" t="n">
        <v>0.0105</v>
      </c>
      <c r="F1155" s="22">
        <f>'COMPOSICOES AUXILIARES'!G-1</f>
        <v/>
      </c>
      <c r="G1155" s="22">
        <f>ROUND(E1155*F1155, 2)</f>
        <v/>
      </c>
      <c r="L1155" t="n">
        <v>0.0105</v>
      </c>
      <c r="M1155" t="n">
        <v>447.99</v>
      </c>
      <c r="N1155">
        <f>(M1155-F1155)</f>
        <v/>
      </c>
    </row>
    <row r="1156" ht="15" customHeight="1">
      <c r="A1156" s="2" t="n"/>
      <c r="B1156" s="2" t="n"/>
      <c r="C1156" s="2" t="n"/>
      <c r="D1156" s="2" t="n"/>
      <c r="E1156" s="74" t="inlineStr">
        <is>
          <t>TOTAL Serviço:</t>
        </is>
      </c>
      <c r="F1156" s="91" t="n"/>
      <c r="G1156" s="23">
        <f>SUM(G1155:G1155)</f>
        <v/>
      </c>
    </row>
    <row r="1157" ht="15" customHeight="1">
      <c r="A1157" s="2" t="n"/>
      <c r="B1157" s="2" t="n"/>
      <c r="C1157" s="2" t="n"/>
      <c r="D1157" s="2" t="n"/>
      <c r="E1157" s="75" t="inlineStr">
        <is>
          <t>VALOR:</t>
        </is>
      </c>
      <c r="F1157" s="91" t="n"/>
      <c r="G1157" s="5">
        <f>SUM(G1149,G1156,G1153)</f>
        <v/>
      </c>
    </row>
    <row r="1158" ht="15" customHeight="1">
      <c r="A1158" s="2" t="n"/>
      <c r="B1158" s="2" t="n"/>
      <c r="C1158" s="2" t="n"/>
      <c r="D1158" s="2" t="n"/>
      <c r="E1158" s="75" t="inlineStr">
        <is>
          <t>VALOR BDI (29.27%):</t>
        </is>
      </c>
      <c r="F1158" s="91" t="n"/>
      <c r="G1158" s="5">
        <f>ROUNDDOWN(G1157*BDI,2)</f>
        <v/>
      </c>
    </row>
    <row r="1159" ht="15" customHeight="1">
      <c r="A1159" s="2" t="n"/>
      <c r="B1159" s="2" t="n"/>
      <c r="C1159" s="2" t="n"/>
      <c r="D1159" s="2" t="n"/>
      <c r="E1159" s="75" t="inlineStr">
        <is>
          <t>VALOR COM BDI:</t>
        </is>
      </c>
      <c r="F1159" s="91" t="n"/>
      <c r="G1159" s="5">
        <f>G1158 + G1157</f>
        <v/>
      </c>
    </row>
    <row r="1160" ht="9.949999999999999" customHeight="1">
      <c r="A1160" s="2" t="n"/>
      <c r="B1160" s="2" t="n"/>
      <c r="C1160" s="71" t="n"/>
      <c r="E1160" s="2" t="n"/>
      <c r="F1160" s="2" t="n"/>
      <c r="G1160" s="2" t="n"/>
    </row>
    <row r="1161" ht="20.1" customHeight="1">
      <c r="A1161" s="72" t="inlineStr">
        <is>
          <t>7.4.1. 07.35.02 15 CM X 10 CM (LARGURA X ALTURA) (M)</t>
        </is>
      </c>
      <c r="B1161" s="90" t="n"/>
      <c r="C1161" s="90" t="n"/>
      <c r="D1161" s="90" t="n"/>
      <c r="E1161" s="90" t="n"/>
      <c r="F1161" s="90" t="n"/>
      <c r="G1161" s="91" t="n"/>
    </row>
    <row r="1162" ht="15" customHeight="1">
      <c r="A1162" s="73" t="inlineStr">
        <is>
          <t>Serviço</t>
        </is>
      </c>
      <c r="B1162" s="91" t="n"/>
      <c r="C1162" s="64" t="inlineStr">
        <is>
          <t>FONTE</t>
        </is>
      </c>
      <c r="D1162" s="64" t="inlineStr">
        <is>
          <t>UNID</t>
        </is>
      </c>
      <c r="E1162" s="64" t="inlineStr">
        <is>
          <t>COEFICIENTE</t>
        </is>
      </c>
      <c r="F1162" s="64" t="inlineStr">
        <is>
          <t>PREÇO UNITÁRIO</t>
        </is>
      </c>
      <c r="G1162" s="64" t="inlineStr">
        <is>
          <t>TOTAL</t>
        </is>
      </c>
    </row>
    <row r="1163" ht="15" customHeight="1">
      <c r="A1163" s="78" t="inlineStr">
        <is>
          <t>40.22.10</t>
        </is>
      </c>
      <c r="B1163" s="77" t="inlineStr">
        <is>
          <t>ACO CA-50, D&lt;= 12.7MM - CORTE,DOBRAMENTO,COLOCACAO</t>
        </is>
      </c>
      <c r="C1163" s="78" t="inlineStr">
        <is>
          <t>SUDECAP</t>
        </is>
      </c>
      <c r="D1163" s="78" t="inlineStr">
        <is>
          <t>KG</t>
        </is>
      </c>
      <c r="E1163" s="21" t="n">
        <v>1.407</v>
      </c>
      <c r="F1163" s="22">
        <f>'COMPOSICOES AUXILIARES'!G-1</f>
        <v/>
      </c>
      <c r="G1163" s="22">
        <f>ROUND(E1163*F1163, 2)</f>
        <v/>
      </c>
      <c r="L1163" t="n">
        <v>1.407</v>
      </c>
      <c r="M1163" t="n">
        <v>11.35</v>
      </c>
      <c r="N1163">
        <f>(M1163-F1163)</f>
        <v/>
      </c>
    </row>
    <row r="1164" ht="21" customHeight="1">
      <c r="A1164" s="78" t="inlineStr">
        <is>
          <t>40.10.23</t>
        </is>
      </c>
      <c r="B1164" s="77" t="inlineStr">
        <is>
          <t>CONCRETO FCK &gt;= 20 MPA, BRITA CALCÁRIA, PREPARADO EM OBRA E LANÇADO EM ESTRUTURA</t>
        </is>
      </c>
      <c r="C1164" s="78" t="inlineStr">
        <is>
          <t>SUDECAP</t>
        </is>
      </c>
      <c r="D1164" s="78" t="inlineStr">
        <is>
          <t>M3</t>
        </is>
      </c>
      <c r="E1164" s="21" t="n">
        <v>0.01575</v>
      </c>
      <c r="F1164" s="22">
        <f>'COMPOSICOES AUXILIARES'!G-1</f>
        <v/>
      </c>
      <c r="G1164" s="22">
        <f>ROUND(E1164*F1164, 2)</f>
        <v/>
      </c>
      <c r="L1164" t="n">
        <v>0.01575</v>
      </c>
      <c r="M1164" t="n">
        <v>690.84</v>
      </c>
      <c r="N1164">
        <f>(M1164-F1164)</f>
        <v/>
      </c>
    </row>
    <row r="1165" ht="15" customHeight="1">
      <c r="A1165" s="78" t="inlineStr">
        <is>
          <t>40.20.17</t>
        </is>
      </c>
      <c r="B1165" s="77" t="inlineStr">
        <is>
          <t>FORMA DE COMPENSADO RESINADO E=12MM TIPO C (5 APR)</t>
        </is>
      </c>
      <c r="C1165" s="78" t="inlineStr">
        <is>
          <t>SUDECAP</t>
        </is>
      </c>
      <c r="D1165" s="78" t="inlineStr">
        <is>
          <t>M2</t>
        </is>
      </c>
      <c r="E1165" s="21" t="n">
        <v>0.35</v>
      </c>
      <c r="F1165" s="22">
        <f>'COMPOSICOES AUXILIARES'!G-1</f>
        <v/>
      </c>
      <c r="G1165" s="22">
        <f>ROUND(E1165*F1165, 2)</f>
        <v/>
      </c>
      <c r="L1165" t="n">
        <v>0.35</v>
      </c>
      <c r="M1165" t="n">
        <v>73.54000000000001</v>
      </c>
      <c r="N1165">
        <f>(M1165-F1165)</f>
        <v/>
      </c>
    </row>
    <row r="1166" ht="15" customHeight="1">
      <c r="A1166" s="2" t="n"/>
      <c r="B1166" s="2" t="n"/>
      <c r="C1166" s="2" t="n"/>
      <c r="D1166" s="2" t="n"/>
      <c r="E1166" s="74" t="inlineStr">
        <is>
          <t>TOTAL Serviço:</t>
        </is>
      </c>
      <c r="F1166" s="91" t="n"/>
      <c r="G1166" s="23">
        <f>SUM(G1163:G1165)</f>
        <v/>
      </c>
    </row>
    <row r="1167" ht="15" customHeight="1">
      <c r="A1167" s="2" t="n"/>
      <c r="B1167" s="2" t="n"/>
      <c r="C1167" s="2" t="n"/>
      <c r="D1167" s="2" t="n"/>
      <c r="E1167" s="75" t="inlineStr">
        <is>
          <t>VALOR:</t>
        </is>
      </c>
      <c r="F1167" s="91" t="n"/>
      <c r="G1167" s="5">
        <f>SUM(G1166)</f>
        <v/>
      </c>
    </row>
    <row r="1168" ht="15" customHeight="1">
      <c r="A1168" s="2" t="n"/>
      <c r="B1168" s="2" t="n"/>
      <c r="C1168" s="2" t="n"/>
      <c r="D1168" s="2" t="n"/>
      <c r="E1168" s="75" t="inlineStr">
        <is>
          <t>VALOR BDI (29.27%):</t>
        </is>
      </c>
      <c r="F1168" s="91" t="n"/>
      <c r="G1168" s="5">
        <f>ROUNDDOWN(G1167*BDI,2)</f>
        <v/>
      </c>
    </row>
    <row r="1169" ht="15" customHeight="1">
      <c r="A1169" s="2" t="n"/>
      <c r="B1169" s="2" t="n"/>
      <c r="C1169" s="2" t="n"/>
      <c r="D1169" s="2" t="n"/>
      <c r="E1169" s="75" t="inlineStr">
        <is>
          <t>VALOR COM BDI:</t>
        </is>
      </c>
      <c r="F1169" s="91" t="n"/>
      <c r="G1169" s="5">
        <f>G1168 + G1167</f>
        <v/>
      </c>
    </row>
    <row r="1170" ht="9.949999999999999" customHeight="1">
      <c r="A1170" s="2" t="n"/>
      <c r="B1170" s="2" t="n"/>
      <c r="C1170" s="71" t="n"/>
      <c r="E1170" s="2" t="n"/>
      <c r="F1170" s="2" t="n"/>
      <c r="G1170" s="2" t="n"/>
    </row>
    <row r="1171" ht="20.1" customHeight="1">
      <c r="A1171" s="72" t="inlineStr">
        <is>
          <t>8.1.1. 08.09.08 ONDULADA E= 8,00 MM (M2)</t>
        </is>
      </c>
      <c r="B1171" s="90" t="n"/>
      <c r="C1171" s="90" t="n"/>
      <c r="D1171" s="90" t="n"/>
      <c r="E1171" s="90" t="n"/>
      <c r="F1171" s="90" t="n"/>
      <c r="G1171" s="91" t="n"/>
    </row>
    <row r="1172" ht="15" customHeight="1">
      <c r="A1172" s="73" t="inlineStr">
        <is>
          <t>Material</t>
        </is>
      </c>
      <c r="B1172" s="91" t="n"/>
      <c r="C1172" s="64" t="inlineStr">
        <is>
          <t>FONTE</t>
        </is>
      </c>
      <c r="D1172" s="64" t="inlineStr">
        <is>
          <t>UNID</t>
        </is>
      </c>
      <c r="E1172" s="64" t="inlineStr">
        <is>
          <t>COEFICIENTE</t>
        </is>
      </c>
      <c r="F1172" s="64" t="inlineStr">
        <is>
          <t>PREÇO UNITÁRIO</t>
        </is>
      </c>
      <c r="G1172" s="64" t="inlineStr">
        <is>
          <t>TOTAL</t>
        </is>
      </c>
    </row>
    <row r="1173" ht="15" customHeight="1">
      <c r="A1173" s="78" t="inlineStr">
        <is>
          <t>67.20.95</t>
        </is>
      </c>
      <c r="B1173" s="77" t="inlineStr">
        <is>
          <t>MASSA DE VEDACAO</t>
        </is>
      </c>
      <c r="C1173" s="78" t="inlineStr">
        <is>
          <t>SUDECAP</t>
        </is>
      </c>
      <c r="D1173" s="78" t="inlineStr">
        <is>
          <t>KG</t>
        </is>
      </c>
      <c r="E1173" s="21" t="n">
        <v>0.018</v>
      </c>
      <c r="F1173" s="22">
        <f>ROUND(M1173*FATOR, 2)</f>
        <v/>
      </c>
      <c r="G1173" s="22">
        <f>ROUND(E1173*F1173, 2)</f>
        <v/>
      </c>
      <c r="L1173" t="n">
        <v>0.018</v>
      </c>
      <c r="M1173" t="n">
        <v>23.52</v>
      </c>
      <c r="N1173">
        <f>(M1173-F1173)</f>
        <v/>
      </c>
    </row>
    <row r="1174" ht="21" customHeight="1">
      <c r="A1174" s="78" t="inlineStr">
        <is>
          <t>67.20.26</t>
        </is>
      </c>
      <c r="B1174" s="77" t="inlineStr">
        <is>
          <t>PARAFUSO ZINCADO ROSCA SOBERBA, CABECA SEXTAVADA, 5/16 " X 110 MM, PARA FIXACAO DE TELHA EM MADEIRA</t>
        </is>
      </c>
      <c r="C1174" s="78" t="inlineStr">
        <is>
          <t>SUDECAP</t>
        </is>
      </c>
      <c r="D1174" s="78" t="inlineStr">
        <is>
          <t>UN</t>
        </is>
      </c>
      <c r="E1174" s="21" t="n">
        <v>1.8</v>
      </c>
      <c r="F1174" s="22">
        <f>ROUND(M1174*FATOR, 2)</f>
        <v/>
      </c>
      <c r="G1174" s="22">
        <f>ROUND(E1174*F1174, 2)</f>
        <v/>
      </c>
      <c r="L1174" t="n">
        <v>1.8</v>
      </c>
      <c r="M1174" t="n">
        <v>1.5</v>
      </c>
      <c r="N1174">
        <f>(M1174-F1174)</f>
        <v/>
      </c>
    </row>
    <row r="1175" ht="15" customHeight="1">
      <c r="A1175" s="78" t="inlineStr">
        <is>
          <t>67.02.23</t>
        </is>
      </c>
      <c r="B1175" s="77" t="inlineStr">
        <is>
          <t>TELHA ONDULADA DE FIBROCIMENTO E= 8MM 1,10X1,22M</t>
        </is>
      </c>
      <c r="C1175" s="78" t="inlineStr">
        <is>
          <t>SUDECAP</t>
        </is>
      </c>
      <c r="D1175" s="78" t="inlineStr">
        <is>
          <t>M2</t>
        </is>
      </c>
      <c r="E1175" s="21" t="n">
        <v>1.2</v>
      </c>
      <c r="F1175" s="22">
        <f>ROUND(M1175*FATOR, 2)</f>
        <v/>
      </c>
      <c r="G1175" s="22">
        <f>ROUND(E1175*F1175, 2)</f>
        <v/>
      </c>
      <c r="L1175" t="n">
        <v>1.2</v>
      </c>
      <c r="M1175" t="n">
        <v>60.75</v>
      </c>
      <c r="N1175">
        <f>(M1175-F1175)</f>
        <v/>
      </c>
    </row>
    <row r="1176" ht="15" customHeight="1">
      <c r="A1176" s="2" t="n"/>
      <c r="B1176" s="2" t="n"/>
      <c r="C1176" s="2" t="n"/>
      <c r="D1176" s="2" t="n"/>
      <c r="E1176" s="74" t="inlineStr">
        <is>
          <t>TOTAL Material:</t>
        </is>
      </c>
      <c r="F1176" s="91" t="n"/>
      <c r="G1176" s="23">
        <f>SUM(G1173:G1175)</f>
        <v/>
      </c>
    </row>
    <row r="1177" ht="15" customHeight="1">
      <c r="A1177" s="73" t="inlineStr">
        <is>
          <t>Mão de Obra</t>
        </is>
      </c>
      <c r="B1177" s="91" t="n"/>
      <c r="C1177" s="64" t="inlineStr">
        <is>
          <t>FONTE</t>
        </is>
      </c>
      <c r="D1177" s="64" t="inlineStr">
        <is>
          <t>UNID</t>
        </is>
      </c>
      <c r="E1177" s="64" t="inlineStr">
        <is>
          <t>COEFICIENTE</t>
        </is>
      </c>
      <c r="F1177" s="64" t="inlineStr">
        <is>
          <t>PREÇO UNITÁRIO</t>
        </is>
      </c>
      <c r="G1177" s="64" t="inlineStr">
        <is>
          <t>TOTAL</t>
        </is>
      </c>
    </row>
    <row r="1178" ht="15" customHeight="1">
      <c r="A1178" s="78" t="inlineStr">
        <is>
          <t>55.10.65</t>
        </is>
      </c>
      <c r="B1178" s="77" t="inlineStr">
        <is>
          <t>MARCENEIRO</t>
        </is>
      </c>
      <c r="C1178" s="78" t="inlineStr">
        <is>
          <t>SUDECAP</t>
        </is>
      </c>
      <c r="D1178" s="78" t="inlineStr">
        <is>
          <t>H</t>
        </is>
      </c>
      <c r="E1178" s="21">
        <f>L1178*FATOR</f>
        <v/>
      </c>
      <c r="F1178" s="22" t="n">
        <v>21</v>
      </c>
      <c r="G1178" s="22">
        <f>ROUND(E1178*F1178, 2)</f>
        <v/>
      </c>
      <c r="L1178" t="n">
        <v>0.25</v>
      </c>
      <c r="M1178" t="n">
        <v>21</v>
      </c>
      <c r="N1178">
        <f>(M1178-F1178)</f>
        <v/>
      </c>
    </row>
    <row r="1179" ht="15" customHeight="1">
      <c r="A1179" s="78" t="inlineStr">
        <is>
          <t>55.10.88</t>
        </is>
      </c>
      <c r="B1179" s="77" t="inlineStr">
        <is>
          <t>SERVENTE</t>
        </is>
      </c>
      <c r="C1179" s="78" t="inlineStr">
        <is>
          <t>SUDECAP</t>
        </is>
      </c>
      <c r="D1179" s="78" t="inlineStr">
        <is>
          <t>H</t>
        </is>
      </c>
      <c r="E1179" s="21">
        <f>L1179*FATOR</f>
        <v/>
      </c>
      <c r="F1179" s="22" t="n">
        <v>14.9</v>
      </c>
      <c r="G1179" s="22">
        <f>ROUND(E1179*F1179, 2)</f>
        <v/>
      </c>
      <c r="L1179" t="n">
        <v>0.25</v>
      </c>
      <c r="M1179" t="n">
        <v>14.9</v>
      </c>
      <c r="N1179">
        <f>(M1179-F1179)</f>
        <v/>
      </c>
    </row>
    <row r="1180" ht="15" customHeight="1">
      <c r="A1180" s="2" t="n"/>
      <c r="B1180" s="2" t="n"/>
      <c r="C1180" s="2" t="n"/>
      <c r="D1180" s="2" t="n"/>
      <c r="E1180" s="74" t="inlineStr">
        <is>
          <t>TOTAL Mão de Obra:</t>
        </is>
      </c>
      <c r="F1180" s="91" t="n"/>
      <c r="G1180" s="23">
        <f>SUM(G1178:G1179)</f>
        <v/>
      </c>
    </row>
    <row r="1181" ht="15" customHeight="1">
      <c r="A1181" s="2" t="n"/>
      <c r="B1181" s="2" t="n"/>
      <c r="C1181" s="2" t="n"/>
      <c r="D1181" s="2" t="n"/>
      <c r="E1181" s="75" t="inlineStr">
        <is>
          <t>VALOR:</t>
        </is>
      </c>
      <c r="F1181" s="91" t="n"/>
      <c r="G1181" s="5">
        <f>SUM(G1176,G1180)</f>
        <v/>
      </c>
    </row>
    <row r="1182" ht="15" customHeight="1">
      <c r="A1182" s="2" t="n"/>
      <c r="B1182" s="2" t="n"/>
      <c r="C1182" s="2" t="n"/>
      <c r="D1182" s="2" t="n"/>
      <c r="E1182" s="75" t="inlineStr">
        <is>
          <t>VALOR BDI (29.27%):</t>
        </is>
      </c>
      <c r="F1182" s="91" t="n"/>
      <c r="G1182" s="5">
        <f>ROUNDDOWN(G1181*BDI,2)</f>
        <v/>
      </c>
    </row>
    <row r="1183" ht="15" customHeight="1">
      <c r="A1183" s="2" t="n"/>
      <c r="B1183" s="2" t="n"/>
      <c r="C1183" s="2" t="n"/>
      <c r="D1183" s="2" t="n"/>
      <c r="E1183" s="75" t="inlineStr">
        <is>
          <t>VALOR COM BDI:</t>
        </is>
      </c>
      <c r="F1183" s="91" t="n"/>
      <c r="G1183" s="5">
        <f>G1182 + G1181</f>
        <v/>
      </c>
    </row>
    <row r="1184" ht="9.949999999999999" customHeight="1">
      <c r="A1184" s="2" t="n"/>
      <c r="B1184" s="2" t="n"/>
      <c r="C1184" s="71" t="n"/>
      <c r="E1184" s="2" t="n"/>
      <c r="F1184" s="2" t="n"/>
      <c r="G1184" s="2" t="n"/>
    </row>
    <row r="1185" ht="20.1" customHeight="1">
      <c r="A1185" s="72" t="inlineStr">
        <is>
          <t>8.1.2. 08.87.41 Nº 24 GSG, DESENVOLVIMENTO =  15 CM (M)</t>
        </is>
      </c>
      <c r="B1185" s="90" t="n"/>
      <c r="C1185" s="90" t="n"/>
      <c r="D1185" s="90" t="n"/>
      <c r="E1185" s="90" t="n"/>
      <c r="F1185" s="90" t="n"/>
      <c r="G1185" s="91" t="n"/>
    </row>
    <row r="1186" ht="15" customHeight="1">
      <c r="A1186" s="73" t="inlineStr">
        <is>
          <t>Material</t>
        </is>
      </c>
      <c r="B1186" s="91" t="n"/>
      <c r="C1186" s="64" t="inlineStr">
        <is>
          <t>FONTE</t>
        </is>
      </c>
      <c r="D1186" s="64" t="inlineStr">
        <is>
          <t>UNID</t>
        </is>
      </c>
      <c r="E1186" s="64" t="inlineStr">
        <is>
          <t>COEFICIENTE</t>
        </is>
      </c>
      <c r="F1186" s="64" t="inlineStr">
        <is>
          <t>PREÇO UNITÁRIO</t>
        </is>
      </c>
      <c r="G1186" s="64" t="inlineStr">
        <is>
          <t>TOTAL</t>
        </is>
      </c>
    </row>
    <row r="1187" ht="15" customHeight="1">
      <c r="A1187" s="78" t="inlineStr">
        <is>
          <t>77.90.34</t>
        </is>
      </c>
      <c r="B1187" s="77" t="inlineStr">
        <is>
          <t>BUCHA FISCHER S8 COM PARAFUSO OU EQUIVALENTE</t>
        </is>
      </c>
      <c r="C1187" s="78" t="inlineStr">
        <is>
          <t>SUDECAP</t>
        </is>
      </c>
      <c r="D1187" s="78" t="inlineStr">
        <is>
          <t>UN</t>
        </is>
      </c>
      <c r="E1187" s="21" t="n">
        <v>2</v>
      </c>
      <c r="F1187" s="22">
        <f>ROUND(M1187*FATOR, 2)</f>
        <v/>
      </c>
      <c r="G1187" s="22">
        <f>ROUND(E1187*F1187, 2)</f>
        <v/>
      </c>
      <c r="L1187" t="n">
        <v>2</v>
      </c>
      <c r="M1187" t="n">
        <v>1.16</v>
      </c>
      <c r="N1187">
        <f>(M1187-F1187)</f>
        <v/>
      </c>
    </row>
    <row r="1188" ht="15" customHeight="1">
      <c r="A1188" s="78" t="inlineStr">
        <is>
          <t>67.85.20</t>
        </is>
      </c>
      <c r="B1188" s="77" t="inlineStr">
        <is>
          <t>CALHA / RUFO DE CHAPA GALV. No.24 GSG, DESENV=1.0M</t>
        </is>
      </c>
      <c r="C1188" s="78" t="inlineStr">
        <is>
          <t>SUDECAP</t>
        </is>
      </c>
      <c r="D1188" s="78" t="inlineStr">
        <is>
          <t>M</t>
        </is>
      </c>
      <c r="E1188" s="21" t="n">
        <v>0.158</v>
      </c>
      <c r="F1188" s="22">
        <f>ROUND(M1188*FATOR, 2)</f>
        <v/>
      </c>
      <c r="G1188" s="22">
        <f>ROUND(E1188*F1188, 2)</f>
        <v/>
      </c>
      <c r="L1188" t="n">
        <v>0.158</v>
      </c>
      <c r="M1188" t="n">
        <v>113.97</v>
      </c>
      <c r="N1188">
        <f>(M1188-F1188)</f>
        <v/>
      </c>
    </row>
    <row r="1189" ht="15" customHeight="1">
      <c r="A1189" s="2" t="n"/>
      <c r="B1189" s="2" t="n"/>
      <c r="C1189" s="2" t="n"/>
      <c r="D1189" s="2" t="n"/>
      <c r="E1189" s="74" t="inlineStr">
        <is>
          <t>TOTAL Material:</t>
        </is>
      </c>
      <c r="F1189" s="91" t="n"/>
      <c r="G1189" s="23">
        <f>SUM(G1187:G1188)</f>
        <v/>
      </c>
    </row>
    <row r="1190" ht="15" customHeight="1">
      <c r="A1190" s="73" t="inlineStr">
        <is>
          <t>Mão de Obra</t>
        </is>
      </c>
      <c r="B1190" s="91" t="n"/>
      <c r="C1190" s="64" t="inlineStr">
        <is>
          <t>FONTE</t>
        </is>
      </c>
      <c r="D1190" s="64" t="inlineStr">
        <is>
          <t>UNID</t>
        </is>
      </c>
      <c r="E1190" s="64" t="inlineStr">
        <is>
          <t>COEFICIENTE</t>
        </is>
      </c>
      <c r="F1190" s="64" t="inlineStr">
        <is>
          <t>PREÇO UNITÁRIO</t>
        </is>
      </c>
      <c r="G1190" s="64" t="inlineStr">
        <is>
          <t>TOTAL</t>
        </is>
      </c>
    </row>
    <row r="1191" ht="15" customHeight="1">
      <c r="A1191" s="78" t="inlineStr">
        <is>
          <t>55.10.75</t>
        </is>
      </c>
      <c r="B1191" s="77" t="inlineStr">
        <is>
          <t>PEDREIRO</t>
        </is>
      </c>
      <c r="C1191" s="78" t="inlineStr">
        <is>
          <t>SUDECAP</t>
        </is>
      </c>
      <c r="D1191" s="78" t="inlineStr">
        <is>
          <t>H</t>
        </is>
      </c>
      <c r="E1191" s="21">
        <f>L1191*FATOR</f>
        <v/>
      </c>
      <c r="F1191" s="22" t="n">
        <v>21.08</v>
      </c>
      <c r="G1191" s="22">
        <f>ROUND(E1191*F1191, 2)</f>
        <v/>
      </c>
      <c r="L1191" t="n">
        <v>0.3</v>
      </c>
      <c r="M1191" t="n">
        <v>21.08</v>
      </c>
      <c r="N1191">
        <f>(M1191-F1191)</f>
        <v/>
      </c>
    </row>
    <row r="1192" ht="15" customHeight="1">
      <c r="A1192" s="78" t="inlineStr">
        <is>
          <t>55.10.88</t>
        </is>
      </c>
      <c r="B1192" s="77" t="inlineStr">
        <is>
          <t>SERVENTE</t>
        </is>
      </c>
      <c r="C1192" s="78" t="inlineStr">
        <is>
          <t>SUDECAP</t>
        </is>
      </c>
      <c r="D1192" s="78" t="inlineStr">
        <is>
          <t>H</t>
        </is>
      </c>
      <c r="E1192" s="21">
        <f>L1192*FATOR</f>
        <v/>
      </c>
      <c r="F1192" s="22" t="n">
        <v>14.9</v>
      </c>
      <c r="G1192" s="22">
        <f>ROUND(E1192*F1192, 2)</f>
        <v/>
      </c>
      <c r="L1192" t="n">
        <v>0.3</v>
      </c>
      <c r="M1192" t="n">
        <v>14.9</v>
      </c>
      <c r="N1192">
        <f>(M1192-F1192)</f>
        <v/>
      </c>
    </row>
    <row r="1193" ht="15" customHeight="1">
      <c r="A1193" s="2" t="n"/>
      <c r="B1193" s="2" t="n"/>
      <c r="C1193" s="2" t="n"/>
      <c r="D1193" s="2" t="n"/>
      <c r="E1193" s="74" t="inlineStr">
        <is>
          <t>TOTAL Mão de Obra:</t>
        </is>
      </c>
      <c r="F1193" s="91" t="n"/>
      <c r="G1193" s="23">
        <f>SUM(G1191:G1192)</f>
        <v/>
      </c>
    </row>
    <row r="1194" ht="15" customHeight="1">
      <c r="A1194" s="2" t="n"/>
      <c r="B1194" s="2" t="n"/>
      <c r="C1194" s="2" t="n"/>
      <c r="D1194" s="2" t="n"/>
      <c r="E1194" s="75" t="inlineStr">
        <is>
          <t>VALOR:</t>
        </is>
      </c>
      <c r="F1194" s="91" t="n"/>
      <c r="G1194" s="5">
        <f>SUM(G1189,G1193)</f>
        <v/>
      </c>
    </row>
    <row r="1195" ht="15" customHeight="1">
      <c r="A1195" s="2" t="n"/>
      <c r="B1195" s="2" t="n"/>
      <c r="C1195" s="2" t="n"/>
      <c r="D1195" s="2" t="n"/>
      <c r="E1195" s="75" t="inlineStr">
        <is>
          <t>VALOR BDI (29.27%):</t>
        </is>
      </c>
      <c r="F1195" s="91" t="n"/>
      <c r="G1195" s="5">
        <f>ROUNDDOWN(G1194*BDI,2)</f>
        <v/>
      </c>
    </row>
    <row r="1196" ht="15" customHeight="1">
      <c r="A1196" s="2" t="n"/>
      <c r="B1196" s="2" t="n"/>
      <c r="C1196" s="2" t="n"/>
      <c r="D1196" s="2" t="n"/>
      <c r="E1196" s="75" t="inlineStr">
        <is>
          <t>VALOR COM BDI:</t>
        </is>
      </c>
      <c r="F1196" s="91" t="n"/>
      <c r="G1196" s="5">
        <f>G1195 + G1194</f>
        <v/>
      </c>
    </row>
    <row r="1197" ht="9.949999999999999" customHeight="1">
      <c r="A1197" s="2" t="n"/>
      <c r="B1197" s="2" t="n"/>
      <c r="C1197" s="71" t="n"/>
      <c r="E1197" s="2" t="n"/>
      <c r="F1197" s="2" t="n"/>
      <c r="G1197" s="2" t="n"/>
    </row>
    <row r="1198" ht="20.1" customHeight="1">
      <c r="A1198" s="72" t="inlineStr">
        <is>
          <t>9.1.1. 09.07.03 TRAÇO 1:3, ESP=2.5 CM C/ ADITIVO SIKA-1 OU EQUIVALENTE (M2)</t>
        </is>
      </c>
      <c r="B1198" s="90" t="n"/>
      <c r="C1198" s="90" t="n"/>
      <c r="D1198" s="90" t="n"/>
      <c r="E1198" s="90" t="n"/>
      <c r="F1198" s="90" t="n"/>
      <c r="G1198" s="91" t="n"/>
    </row>
    <row r="1199" ht="15" customHeight="1">
      <c r="A1199" s="73" t="inlineStr">
        <is>
          <t>Material</t>
        </is>
      </c>
      <c r="B1199" s="91" t="n"/>
      <c r="C1199" s="64" t="inlineStr">
        <is>
          <t>FONTE</t>
        </is>
      </c>
      <c r="D1199" s="64" t="inlineStr">
        <is>
          <t>UNID</t>
        </is>
      </c>
      <c r="E1199" s="64" t="inlineStr">
        <is>
          <t>COEFICIENTE</t>
        </is>
      </c>
      <c r="F1199" s="64" t="inlineStr">
        <is>
          <t>PREÇO UNITÁRIO</t>
        </is>
      </c>
      <c r="G1199" s="64" t="inlineStr">
        <is>
          <t>TOTAL</t>
        </is>
      </c>
    </row>
    <row r="1200" ht="21" customHeight="1">
      <c r="A1200" s="78" t="inlineStr">
        <is>
          <t>61.02.06</t>
        </is>
      </c>
      <c r="B1200" s="77" t="inlineStr">
        <is>
          <t>ADITIVO IMPERMEABILIZANTE DE PEGA NORMAL PARA ARGAMASSAS E CONCRETOS SEM ARMACAO REF 123</t>
        </is>
      </c>
      <c r="C1200" s="78" t="inlineStr">
        <is>
          <t>SUDECAP</t>
        </is>
      </c>
      <c r="D1200" s="78" t="inlineStr">
        <is>
          <t>L</t>
        </is>
      </c>
      <c r="E1200" s="21" t="n">
        <v>0.54</v>
      </c>
      <c r="F1200" s="22">
        <f>ROUND(M1200*FATOR, 2)</f>
        <v/>
      </c>
      <c r="G1200" s="22">
        <f>ROUND(E1200*F1200, 2)</f>
        <v/>
      </c>
      <c r="L1200" t="n">
        <v>0.54</v>
      </c>
      <c r="M1200" t="n">
        <v>6.94</v>
      </c>
      <c r="N1200">
        <f>(M1200-F1200)</f>
        <v/>
      </c>
    </row>
    <row r="1201" ht="15" customHeight="1">
      <c r="A1201" s="2" t="n"/>
      <c r="B1201" s="2" t="n"/>
      <c r="C1201" s="2" t="n"/>
      <c r="D1201" s="2" t="n"/>
      <c r="E1201" s="74" t="inlineStr">
        <is>
          <t>TOTAL Material:</t>
        </is>
      </c>
      <c r="F1201" s="91" t="n"/>
      <c r="G1201" s="23">
        <f>SUM(G1200:G1200)</f>
        <v/>
      </c>
    </row>
    <row r="1202" ht="15" customHeight="1">
      <c r="A1202" s="73" t="inlineStr">
        <is>
          <t>Mão de Obra</t>
        </is>
      </c>
      <c r="B1202" s="91" t="n"/>
      <c r="C1202" s="64" t="inlineStr">
        <is>
          <t>FONTE</t>
        </is>
      </c>
      <c r="D1202" s="64" t="inlineStr">
        <is>
          <t>UNID</t>
        </is>
      </c>
      <c r="E1202" s="64" t="inlineStr">
        <is>
          <t>COEFICIENTE</t>
        </is>
      </c>
      <c r="F1202" s="64" t="inlineStr">
        <is>
          <t>PREÇO UNITÁRIO</t>
        </is>
      </c>
      <c r="G1202" s="64" t="inlineStr">
        <is>
          <t>TOTAL</t>
        </is>
      </c>
    </row>
    <row r="1203" ht="15" customHeight="1">
      <c r="A1203" s="78" t="inlineStr">
        <is>
          <t>55.10.75</t>
        </is>
      </c>
      <c r="B1203" s="77" t="inlineStr">
        <is>
          <t>PEDREIRO</t>
        </is>
      </c>
      <c r="C1203" s="78" t="inlineStr">
        <is>
          <t>SUDECAP</t>
        </is>
      </c>
      <c r="D1203" s="78" t="inlineStr">
        <is>
          <t>H</t>
        </is>
      </c>
      <c r="E1203" s="21">
        <f>L1203*FATOR</f>
        <v/>
      </c>
      <c r="F1203" s="22" t="n">
        <v>21.08</v>
      </c>
      <c r="G1203" s="22">
        <f>ROUND(E1203*F1203, 2)</f>
        <v/>
      </c>
      <c r="L1203" t="n">
        <v>0.8</v>
      </c>
      <c r="M1203" t="n">
        <v>21.08</v>
      </c>
      <c r="N1203">
        <f>(M1203-F1203)</f>
        <v/>
      </c>
    </row>
    <row r="1204" ht="15" customHeight="1">
      <c r="A1204" s="78" t="inlineStr">
        <is>
          <t>55.10.88</t>
        </is>
      </c>
      <c r="B1204" s="77" t="inlineStr">
        <is>
          <t>SERVENTE</t>
        </is>
      </c>
      <c r="C1204" s="78" t="inlineStr">
        <is>
          <t>SUDECAP</t>
        </is>
      </c>
      <c r="D1204" s="78" t="inlineStr">
        <is>
          <t>H</t>
        </is>
      </c>
      <c r="E1204" s="21">
        <f>L1204*FATOR</f>
        <v/>
      </c>
      <c r="F1204" s="22" t="n">
        <v>14.9</v>
      </c>
      <c r="G1204" s="22">
        <f>ROUND(E1204*F1204, 2)</f>
        <v/>
      </c>
      <c r="L1204" t="n">
        <v>0.8</v>
      </c>
      <c r="M1204" t="n">
        <v>14.9</v>
      </c>
      <c r="N1204">
        <f>(M1204-F1204)</f>
        <v/>
      </c>
    </row>
    <row r="1205" ht="15" customHeight="1">
      <c r="A1205" s="2" t="n"/>
      <c r="B1205" s="2" t="n"/>
      <c r="C1205" s="2" t="n"/>
      <c r="D1205" s="2" t="n"/>
      <c r="E1205" s="74" t="inlineStr">
        <is>
          <t>TOTAL Mão de Obra:</t>
        </is>
      </c>
      <c r="F1205" s="91" t="n"/>
      <c r="G1205" s="23">
        <f>SUM(G1203:G1204)</f>
        <v/>
      </c>
    </row>
    <row r="1206" ht="15" customHeight="1">
      <c r="A1206" s="73" t="inlineStr">
        <is>
          <t>Serviço</t>
        </is>
      </c>
      <c r="B1206" s="91" t="n"/>
      <c r="C1206" s="64" t="inlineStr">
        <is>
          <t>FONTE</t>
        </is>
      </c>
      <c r="D1206" s="64" t="inlineStr">
        <is>
          <t>UNID</t>
        </is>
      </c>
      <c r="E1206" s="64" t="inlineStr">
        <is>
          <t>COEFICIENTE</t>
        </is>
      </c>
      <c r="F1206" s="64" t="inlineStr">
        <is>
          <t>PREÇO UNITÁRIO</t>
        </is>
      </c>
      <c r="G1206" s="64" t="inlineStr">
        <is>
          <t>TOTAL</t>
        </is>
      </c>
    </row>
    <row r="1207" ht="15" customHeight="1">
      <c r="A1207" s="78" t="inlineStr">
        <is>
          <t>40.24.15</t>
        </is>
      </c>
      <c r="B1207" s="77" t="inlineStr">
        <is>
          <t>ARGAMASSA DE CIMENTO E AREIA 1:3</t>
        </is>
      </c>
      <c r="C1207" s="78" t="inlineStr">
        <is>
          <t>SUDECAP</t>
        </is>
      </c>
      <c r="D1207" s="78" t="inlineStr">
        <is>
          <t>M3</t>
        </is>
      </c>
      <c r="E1207" s="21" t="n">
        <v>0.025</v>
      </c>
      <c r="F1207" s="22">
        <f>'COMPOSICOES AUXILIARES'!G-1</f>
        <v/>
      </c>
      <c r="G1207" s="22">
        <f>ROUND(E1207*F1207, 2)</f>
        <v/>
      </c>
      <c r="L1207" t="n">
        <v>0.025</v>
      </c>
      <c r="M1207" t="n">
        <v>599.9299999999999</v>
      </c>
      <c r="N1207">
        <f>(M1207-F1207)</f>
        <v/>
      </c>
    </row>
    <row r="1208" ht="15" customHeight="1">
      <c r="A1208" s="2" t="n"/>
      <c r="B1208" s="2" t="n"/>
      <c r="C1208" s="2" t="n"/>
      <c r="D1208" s="2" t="n"/>
      <c r="E1208" s="74" t="inlineStr">
        <is>
          <t>TOTAL Serviço:</t>
        </is>
      </c>
      <c r="F1208" s="91" t="n"/>
      <c r="G1208" s="23">
        <f>SUM(G1207:G1207)</f>
        <v/>
      </c>
    </row>
    <row r="1209" ht="15" customHeight="1">
      <c r="A1209" s="2" t="n"/>
      <c r="B1209" s="2" t="n"/>
      <c r="C1209" s="2" t="n"/>
      <c r="D1209" s="2" t="n"/>
      <c r="E1209" s="75" t="inlineStr">
        <is>
          <t>VALOR:</t>
        </is>
      </c>
      <c r="F1209" s="91" t="n"/>
      <c r="G1209" s="5">
        <f>SUM(G1201,G1208,G1205)</f>
        <v/>
      </c>
    </row>
    <row r="1210" ht="15" customHeight="1">
      <c r="A1210" s="2" t="n"/>
      <c r="B1210" s="2" t="n"/>
      <c r="C1210" s="2" t="n"/>
      <c r="D1210" s="2" t="n"/>
      <c r="E1210" s="75" t="inlineStr">
        <is>
          <t>VALOR BDI (29.27%):</t>
        </is>
      </c>
      <c r="F1210" s="91" t="n"/>
      <c r="G1210" s="5">
        <f>ROUNDDOWN(G1209*BDI,2)</f>
        <v/>
      </c>
    </row>
    <row r="1211" ht="15" customHeight="1">
      <c r="A1211" s="2" t="n"/>
      <c r="B1211" s="2" t="n"/>
      <c r="C1211" s="2" t="n"/>
      <c r="D1211" s="2" t="n"/>
      <c r="E1211" s="75" t="inlineStr">
        <is>
          <t>VALOR COM BDI:</t>
        </is>
      </c>
      <c r="F1211" s="91" t="n"/>
      <c r="G1211" s="5">
        <f>G1210 + G1209</f>
        <v/>
      </c>
    </row>
    <row r="1212" ht="9.949999999999999" customHeight="1">
      <c r="A1212" s="2" t="n"/>
      <c r="B1212" s="2" t="n"/>
      <c r="C1212" s="71" t="n"/>
      <c r="E1212" s="2" t="n"/>
      <c r="F1212" s="2" t="n"/>
      <c r="G1212" s="2" t="n"/>
    </row>
    <row r="1213" ht="20.1" customHeight="1">
      <c r="A1213" s="72" t="inlineStr">
        <is>
          <t>9.2.1. 09.11.01 TIPO 3 NBR-9952 COM ASFALTO MODIFICADO SBS E=4,0MM (M2)</t>
        </is>
      </c>
      <c r="B1213" s="90" t="n"/>
      <c r="C1213" s="90" t="n"/>
      <c r="D1213" s="90" t="n"/>
      <c r="E1213" s="90" t="n"/>
      <c r="F1213" s="90" t="n"/>
      <c r="G1213" s="91" t="n"/>
    </row>
    <row r="1214" ht="15" customHeight="1">
      <c r="A1214" s="73" t="inlineStr">
        <is>
          <t>Material</t>
        </is>
      </c>
      <c r="B1214" s="91" t="n"/>
      <c r="C1214" s="64" t="inlineStr">
        <is>
          <t>FONTE</t>
        </is>
      </c>
      <c r="D1214" s="64" t="inlineStr">
        <is>
          <t>UNID</t>
        </is>
      </c>
      <c r="E1214" s="64" t="inlineStr">
        <is>
          <t>COEFICIENTE</t>
        </is>
      </c>
      <c r="F1214" s="64" t="inlineStr">
        <is>
          <t>PREÇO UNITÁRIO</t>
        </is>
      </c>
      <c r="G1214" s="64" t="inlineStr">
        <is>
          <t>TOTAL</t>
        </is>
      </c>
    </row>
    <row r="1215" ht="21" customHeight="1">
      <c r="A1215" s="78" t="inlineStr">
        <is>
          <t>89.45.28</t>
        </is>
      </c>
      <c r="B1215" s="77" t="inlineStr">
        <is>
          <t>IMPERM.MANTA ASFAL.PREFABR.TIPO3 NBR9952 SBS E=4MM REF 4015</t>
        </is>
      </c>
      <c r="C1215" s="78" t="inlineStr">
        <is>
          <t>SUDECAP</t>
        </is>
      </c>
      <c r="D1215" s="78" t="inlineStr">
        <is>
          <t>M2</t>
        </is>
      </c>
      <c r="E1215" s="21" t="n">
        <v>1</v>
      </c>
      <c r="F1215" s="22">
        <f>ROUND(M1215*FATOR, 2)</f>
        <v/>
      </c>
      <c r="G1215" s="22">
        <f>ROUND(E1215*F1215, 2)</f>
        <v/>
      </c>
      <c r="L1215" t="n">
        <v>1</v>
      </c>
      <c r="M1215" t="n">
        <v>43</v>
      </c>
      <c r="N1215">
        <f>(M1215-F1215)</f>
        <v/>
      </c>
    </row>
    <row r="1216" ht="15" customHeight="1">
      <c r="A1216" s="2" t="n"/>
      <c r="B1216" s="2" t="n"/>
      <c r="C1216" s="2" t="n"/>
      <c r="D1216" s="2" t="n"/>
      <c r="E1216" s="74" t="inlineStr">
        <is>
          <t>TOTAL Material:</t>
        </is>
      </c>
      <c r="F1216" s="91" t="n"/>
      <c r="G1216" s="23">
        <f>SUM(G1215:G1215)</f>
        <v/>
      </c>
    </row>
    <row r="1217" ht="15" customHeight="1">
      <c r="A1217" s="2" t="n"/>
      <c r="B1217" s="2" t="n"/>
      <c r="C1217" s="2" t="n"/>
      <c r="D1217" s="2" t="n"/>
      <c r="E1217" s="75" t="inlineStr">
        <is>
          <t>VALOR:</t>
        </is>
      </c>
      <c r="F1217" s="91" t="n"/>
      <c r="G1217" s="5">
        <f>SUM(G1216)</f>
        <v/>
      </c>
    </row>
    <row r="1218" ht="15" customHeight="1">
      <c r="A1218" s="2" t="n"/>
      <c r="B1218" s="2" t="n"/>
      <c r="C1218" s="2" t="n"/>
      <c r="D1218" s="2" t="n"/>
      <c r="E1218" s="75" t="inlineStr">
        <is>
          <t>VALOR BDI (29.27%):</t>
        </is>
      </c>
      <c r="F1218" s="91" t="n"/>
      <c r="G1218" s="5">
        <f>ROUNDDOWN(G1217*BDI,2)</f>
        <v/>
      </c>
    </row>
    <row r="1219" ht="15" customHeight="1">
      <c r="A1219" s="2" t="n"/>
      <c r="B1219" s="2" t="n"/>
      <c r="C1219" s="2" t="n"/>
      <c r="D1219" s="2" t="n"/>
      <c r="E1219" s="75" t="inlineStr">
        <is>
          <t>VALOR COM BDI:</t>
        </is>
      </c>
      <c r="F1219" s="91" t="n"/>
      <c r="G1219" s="5">
        <f>G1218 + G1217</f>
        <v/>
      </c>
    </row>
    <row r="1220" ht="9.949999999999999" customHeight="1">
      <c r="A1220" s="2" t="n"/>
      <c r="B1220" s="2" t="n"/>
      <c r="C1220" s="71" t="n"/>
      <c r="E1220" s="2" t="n"/>
      <c r="F1220" s="2" t="n"/>
      <c r="G1220" s="2" t="n"/>
    </row>
    <row r="1221" ht="20.1" customHeight="1">
      <c r="A1221" s="72" t="inlineStr">
        <is>
          <t>9.3.1. 09.12.01 PINTURA COM TINTA ASFALTICA IMPERMEABILIZANTE DILUIDA EM SOLVENTE, PARA MATERIAIS CIMENTICIOS, METAL E MADEIRA (M2)</t>
        </is>
      </c>
      <c r="B1221" s="90" t="n"/>
      <c r="C1221" s="90" t="n"/>
      <c r="D1221" s="90" t="n"/>
      <c r="E1221" s="90" t="n"/>
      <c r="F1221" s="90" t="n"/>
      <c r="G1221" s="91" t="n"/>
    </row>
    <row r="1222" ht="15" customHeight="1">
      <c r="A1222" s="73" t="inlineStr">
        <is>
          <t>Material</t>
        </is>
      </c>
      <c r="B1222" s="91" t="n"/>
      <c r="C1222" s="64" t="inlineStr">
        <is>
          <t>FONTE</t>
        </is>
      </c>
      <c r="D1222" s="64" t="inlineStr">
        <is>
          <t>UNID</t>
        </is>
      </c>
      <c r="E1222" s="64" t="inlineStr">
        <is>
          <t>COEFICIENTE</t>
        </is>
      </c>
      <c r="F1222" s="64" t="inlineStr">
        <is>
          <t>PREÇO UNITÁRIO</t>
        </is>
      </c>
      <c r="G1222" s="64" t="inlineStr">
        <is>
          <t>TOTAL</t>
        </is>
      </c>
    </row>
    <row r="1223" ht="15" customHeight="1">
      <c r="A1223" s="78" t="inlineStr">
        <is>
          <t>75.50.05</t>
        </is>
      </c>
      <c r="B1223" s="77" t="inlineStr">
        <is>
          <t>LIXA D'AGUA EM FOLHA, GRAO 100</t>
        </is>
      </c>
      <c r="C1223" s="78" t="inlineStr">
        <is>
          <t>SUDECAP</t>
        </is>
      </c>
      <c r="D1223" s="78" t="inlineStr">
        <is>
          <t>UN</t>
        </is>
      </c>
      <c r="E1223" s="21" t="n">
        <v>0.2</v>
      </c>
      <c r="F1223" s="22">
        <f>ROUND(M1223*FATOR, 2)</f>
        <v/>
      </c>
      <c r="G1223" s="22">
        <f>ROUND(E1223*F1223, 2)</f>
        <v/>
      </c>
      <c r="L1223" t="n">
        <v>0.2</v>
      </c>
      <c r="M1223" t="n">
        <v>1.91</v>
      </c>
      <c r="N1223">
        <f>(M1223-F1223)</f>
        <v/>
      </c>
    </row>
    <row r="1224" ht="21" customHeight="1">
      <c r="A1224" s="78" t="inlineStr">
        <is>
          <t>75.13.08</t>
        </is>
      </c>
      <c r="B1224" s="77" t="inlineStr">
        <is>
          <t>TINTA ASFALTICA IMPERMEABILIZANTE DILUIDA EM SOLVENTE, PARA MATERIAIS CIMENTICIOS, METAL E MADEIRA</t>
        </is>
      </c>
      <c r="C1224" s="78" t="inlineStr">
        <is>
          <t>SUDECAP</t>
        </is>
      </c>
      <c r="D1224" s="78" t="inlineStr">
        <is>
          <t>L</t>
        </is>
      </c>
      <c r="E1224" s="21" t="n">
        <v>0.4014</v>
      </c>
      <c r="F1224" s="22">
        <f>ROUND(M1224*FATOR, 2)</f>
        <v/>
      </c>
      <c r="G1224" s="22">
        <f>ROUND(E1224*F1224, 2)</f>
        <v/>
      </c>
      <c r="L1224" t="n">
        <v>0.4014</v>
      </c>
      <c r="M1224" t="n">
        <v>10.55</v>
      </c>
      <c r="N1224">
        <f>(M1224-F1224)</f>
        <v/>
      </c>
    </row>
    <row r="1225" ht="15" customHeight="1">
      <c r="A1225" s="2" t="n"/>
      <c r="B1225" s="2" t="n"/>
      <c r="C1225" s="2" t="n"/>
      <c r="D1225" s="2" t="n"/>
      <c r="E1225" s="74" t="inlineStr">
        <is>
          <t>TOTAL Material:</t>
        </is>
      </c>
      <c r="F1225" s="91" t="n"/>
      <c r="G1225" s="23">
        <f>SUM(G1223:G1224)</f>
        <v/>
      </c>
    </row>
    <row r="1226" ht="15" customHeight="1">
      <c r="A1226" s="73" t="inlineStr">
        <is>
          <t>Mão de Obra</t>
        </is>
      </c>
      <c r="B1226" s="91" t="n"/>
      <c r="C1226" s="64" t="inlineStr">
        <is>
          <t>FONTE</t>
        </is>
      </c>
      <c r="D1226" s="64" t="inlineStr">
        <is>
          <t>UNID</t>
        </is>
      </c>
      <c r="E1226" s="64" t="inlineStr">
        <is>
          <t>COEFICIENTE</t>
        </is>
      </c>
      <c r="F1226" s="64" t="inlineStr">
        <is>
          <t>PREÇO UNITÁRIO</t>
        </is>
      </c>
      <c r="G1226" s="64" t="inlineStr">
        <is>
          <t>TOTAL</t>
        </is>
      </c>
    </row>
    <row r="1227" ht="15" customHeight="1">
      <c r="A1227" s="78" t="inlineStr">
        <is>
          <t>55.10.75</t>
        </is>
      </c>
      <c r="B1227" s="77" t="inlineStr">
        <is>
          <t>PEDREIRO</t>
        </is>
      </c>
      <c r="C1227" s="78" t="inlineStr">
        <is>
          <t>SUDECAP</t>
        </is>
      </c>
      <c r="D1227" s="78" t="inlineStr">
        <is>
          <t>H</t>
        </is>
      </c>
      <c r="E1227" s="21">
        <f>L1227*FATOR</f>
        <v/>
      </c>
      <c r="F1227" s="22" t="n">
        <v>21.08</v>
      </c>
      <c r="G1227" s="22">
        <f>ROUND(E1227*F1227, 2)</f>
        <v/>
      </c>
      <c r="L1227" t="n">
        <v>0.4</v>
      </c>
      <c r="M1227" t="n">
        <v>21.08</v>
      </c>
      <c r="N1227">
        <f>(M1227-F1227)</f>
        <v/>
      </c>
    </row>
    <row r="1228" ht="15" customHeight="1">
      <c r="A1228" s="2" t="n"/>
      <c r="B1228" s="2" t="n"/>
      <c r="C1228" s="2" t="n"/>
      <c r="D1228" s="2" t="n"/>
      <c r="E1228" s="74" t="inlineStr">
        <is>
          <t>TOTAL Mão de Obra:</t>
        </is>
      </c>
      <c r="F1228" s="91" t="n"/>
      <c r="G1228" s="23">
        <f>SUM(G1227:G1227)</f>
        <v/>
      </c>
    </row>
    <row r="1229" ht="15" customHeight="1">
      <c r="A1229" s="2" t="n"/>
      <c r="B1229" s="2" t="n"/>
      <c r="C1229" s="2" t="n"/>
      <c r="D1229" s="2" t="n"/>
      <c r="E1229" s="75" t="inlineStr">
        <is>
          <t>VALOR:</t>
        </is>
      </c>
      <c r="F1229" s="91" t="n"/>
      <c r="G1229" s="5">
        <f>SUM(G1225,G1228)</f>
        <v/>
      </c>
    </row>
    <row r="1230" ht="15" customHeight="1">
      <c r="A1230" s="2" t="n"/>
      <c r="B1230" s="2" t="n"/>
      <c r="C1230" s="2" t="n"/>
      <c r="D1230" s="2" t="n"/>
      <c r="E1230" s="75" t="inlineStr">
        <is>
          <t>VALOR BDI (29.27%):</t>
        </is>
      </c>
      <c r="F1230" s="91" t="n"/>
      <c r="G1230" s="5">
        <f>ROUNDDOWN(G1229*BDI,2)</f>
        <v/>
      </c>
    </row>
    <row r="1231" ht="15" customHeight="1">
      <c r="A1231" s="2" t="n"/>
      <c r="B1231" s="2" t="n"/>
      <c r="C1231" s="2" t="n"/>
      <c r="D1231" s="2" t="n"/>
      <c r="E1231" s="75" t="inlineStr">
        <is>
          <t>VALOR COM BDI:</t>
        </is>
      </c>
      <c r="F1231" s="91" t="n"/>
      <c r="G1231" s="5">
        <f>G1230 + G1229</f>
        <v/>
      </c>
    </row>
    <row r="1232" ht="9.949999999999999" customHeight="1">
      <c r="A1232" s="2" t="n"/>
      <c r="B1232" s="2" t="n"/>
      <c r="C1232" s="71" t="n"/>
      <c r="E1232" s="2" t="n"/>
      <c r="F1232" s="2" t="n"/>
      <c r="G1232" s="2" t="n"/>
    </row>
    <row r="1233" ht="20.1" customHeight="1">
      <c r="A1233" s="72" t="inlineStr">
        <is>
          <t>10.1.1. 10.03.01 D=  20 MM (1/2") (M)</t>
        </is>
      </c>
      <c r="B1233" s="90" t="n"/>
      <c r="C1233" s="90" t="n"/>
      <c r="D1233" s="90" t="n"/>
      <c r="E1233" s="90" t="n"/>
      <c r="F1233" s="90" t="n"/>
      <c r="G1233" s="91" t="n"/>
    </row>
    <row r="1234" ht="15" customHeight="1">
      <c r="A1234" s="73" t="inlineStr">
        <is>
          <t>Material</t>
        </is>
      </c>
      <c r="B1234" s="91" t="n"/>
      <c r="C1234" s="64" t="inlineStr">
        <is>
          <t>FONTE</t>
        </is>
      </c>
      <c r="D1234" s="64" t="inlineStr">
        <is>
          <t>UNID</t>
        </is>
      </c>
      <c r="E1234" s="64" t="inlineStr">
        <is>
          <t>COEFICIENTE</t>
        </is>
      </c>
      <c r="F1234" s="64" t="inlineStr">
        <is>
          <t>PREÇO UNITÁRIO</t>
        </is>
      </c>
      <c r="G1234" s="64" t="inlineStr">
        <is>
          <t>TOTAL</t>
        </is>
      </c>
    </row>
    <row r="1235" ht="15" customHeight="1">
      <c r="A1235" s="78" t="inlineStr">
        <is>
          <t>73.80.20</t>
        </is>
      </c>
      <c r="B1235" s="77" t="inlineStr">
        <is>
          <t>ADESIVO PARA TUBOS DE PVC</t>
        </is>
      </c>
      <c r="C1235" s="78" t="inlineStr">
        <is>
          <t>SUDECAP</t>
        </is>
      </c>
      <c r="D1235" s="78" t="inlineStr">
        <is>
          <t>KG</t>
        </is>
      </c>
      <c r="E1235" s="21" t="n">
        <v>0.00044</v>
      </c>
      <c r="F1235" s="22">
        <f>ROUND(M1235*FATOR, 2)</f>
        <v/>
      </c>
      <c r="G1235" s="22">
        <f>ROUND(E1235*F1235, 2)</f>
        <v/>
      </c>
      <c r="L1235" t="n">
        <v>0.00044</v>
      </c>
      <c r="M1235" t="n">
        <v>63.34</v>
      </c>
      <c r="N1235">
        <f>(M1235-F1235)</f>
        <v/>
      </c>
    </row>
    <row r="1236" ht="15" customHeight="1">
      <c r="A1236" s="78" t="inlineStr">
        <is>
          <t>73.80.21</t>
        </is>
      </c>
      <c r="B1236" s="77" t="inlineStr">
        <is>
          <t>SOLUÇAO LIMPADORA</t>
        </is>
      </c>
      <c r="C1236" s="78" t="inlineStr">
        <is>
          <t>SUDECAP</t>
        </is>
      </c>
      <c r="D1236" s="78" t="inlineStr">
        <is>
          <t>L</t>
        </is>
      </c>
      <c r="E1236" s="21" t="n">
        <v>0.0002</v>
      </c>
      <c r="F1236" s="22">
        <f>ROUND(M1236*FATOR, 2)</f>
        <v/>
      </c>
      <c r="G1236" s="22">
        <f>ROUND(E1236*F1236, 2)</f>
        <v/>
      </c>
      <c r="L1236" t="n">
        <v>0.0002</v>
      </c>
      <c r="M1236" t="n">
        <v>149.5</v>
      </c>
      <c r="N1236">
        <f>(M1236-F1236)</f>
        <v/>
      </c>
    </row>
    <row r="1237" ht="21" customHeight="1">
      <c r="A1237" s="78" t="inlineStr">
        <is>
          <t>73.02.01</t>
        </is>
      </c>
      <c r="B1237" s="77" t="inlineStr">
        <is>
          <t>TUBO PVC SOLDÁVEL MARROM D=  20MM (1/2") CONF. NBR 5648</t>
        </is>
      </c>
      <c r="C1237" s="78" t="inlineStr">
        <is>
          <t>SUDECAP</t>
        </is>
      </c>
      <c r="D1237" s="78" t="inlineStr">
        <is>
          <t>M</t>
        </is>
      </c>
      <c r="E1237" s="21" t="n">
        <v>1.1</v>
      </c>
      <c r="F1237" s="22">
        <f>ROUND(M1237*FATOR, 2)</f>
        <v/>
      </c>
      <c r="G1237" s="22">
        <f>ROUND(E1237*F1237, 2)</f>
        <v/>
      </c>
      <c r="L1237" t="n">
        <v>1.1</v>
      </c>
      <c r="M1237" t="n">
        <v>3.82</v>
      </c>
      <c r="N1237">
        <f>(M1237-F1237)</f>
        <v/>
      </c>
    </row>
    <row r="1238" ht="15" customHeight="1">
      <c r="A1238" s="2" t="n"/>
      <c r="B1238" s="2" t="n"/>
      <c r="C1238" s="2" t="n"/>
      <c r="D1238" s="2" t="n"/>
      <c r="E1238" s="74" t="inlineStr">
        <is>
          <t>TOTAL Material:</t>
        </is>
      </c>
      <c r="F1238" s="91" t="n"/>
      <c r="G1238" s="23">
        <f>SUM(G1235:G1237)</f>
        <v/>
      </c>
    </row>
    <row r="1239" ht="15" customHeight="1">
      <c r="A1239" s="73" t="inlineStr">
        <is>
          <t>Mão de Obra</t>
        </is>
      </c>
      <c r="B1239" s="91" t="n"/>
      <c r="C1239" s="64" t="inlineStr">
        <is>
          <t>FONTE</t>
        </is>
      </c>
      <c r="D1239" s="64" t="inlineStr">
        <is>
          <t>UNID</t>
        </is>
      </c>
      <c r="E1239" s="64" t="inlineStr">
        <is>
          <t>COEFICIENTE</t>
        </is>
      </c>
      <c r="F1239" s="64" t="inlineStr">
        <is>
          <t>PREÇO UNITÁRIO</t>
        </is>
      </c>
      <c r="G1239" s="64" t="inlineStr">
        <is>
          <t>TOTAL</t>
        </is>
      </c>
    </row>
    <row r="1240" ht="15" customHeight="1">
      <c r="A1240" s="78" t="inlineStr">
        <is>
          <t>55.10.10</t>
        </is>
      </c>
      <c r="B1240" s="77" t="inlineStr">
        <is>
          <t>AUXILIAR BOMBEIRO/ELETRICISTA</t>
        </is>
      </c>
      <c r="C1240" s="78" t="inlineStr">
        <is>
          <t>SUDECAP</t>
        </is>
      </c>
      <c r="D1240" s="78" t="inlineStr">
        <is>
          <t>H</t>
        </is>
      </c>
      <c r="E1240" s="21">
        <f>L1240*FATOR</f>
        <v/>
      </c>
      <c r="F1240" s="22" t="n">
        <v>14.9</v>
      </c>
      <c r="G1240" s="22">
        <f>ROUND(E1240*F1240, 2)</f>
        <v/>
      </c>
      <c r="L1240" t="n">
        <v>0.08</v>
      </c>
      <c r="M1240" t="n">
        <v>14.9</v>
      </c>
      <c r="N1240">
        <f>(M1240-F1240)</f>
        <v/>
      </c>
    </row>
    <row r="1241" ht="15" customHeight="1">
      <c r="A1241" s="78" t="inlineStr">
        <is>
          <t>55.10.39</t>
        </is>
      </c>
      <c r="B1241" s="77" t="inlineStr">
        <is>
          <t>BOMBEIRO</t>
        </is>
      </c>
      <c r="C1241" s="78" t="inlineStr">
        <is>
          <t>SUDECAP</t>
        </is>
      </c>
      <c r="D1241" s="78" t="inlineStr">
        <is>
          <t>H</t>
        </is>
      </c>
      <c r="E1241" s="21">
        <f>L1241*FATOR</f>
        <v/>
      </c>
      <c r="F1241" s="22" t="n">
        <v>21.07</v>
      </c>
      <c r="G1241" s="22">
        <f>ROUND(E1241*F1241, 2)</f>
        <v/>
      </c>
      <c r="L1241" t="n">
        <v>0.08</v>
      </c>
      <c r="M1241" t="n">
        <v>21.07</v>
      </c>
      <c r="N1241">
        <f>(M1241-F1241)</f>
        <v/>
      </c>
    </row>
    <row r="1242" ht="15" customHeight="1">
      <c r="A1242" s="2" t="n"/>
      <c r="B1242" s="2" t="n"/>
      <c r="C1242" s="2" t="n"/>
      <c r="D1242" s="2" t="n"/>
      <c r="E1242" s="74" t="inlineStr">
        <is>
          <t>TOTAL Mão de Obra:</t>
        </is>
      </c>
      <c r="F1242" s="91" t="n"/>
      <c r="G1242" s="23">
        <f>SUM(G1240:G1241)</f>
        <v/>
      </c>
    </row>
    <row r="1243" ht="15" customHeight="1">
      <c r="A1243" s="2" t="n"/>
      <c r="B1243" s="2" t="n"/>
      <c r="C1243" s="2" t="n"/>
      <c r="D1243" s="2" t="n"/>
      <c r="E1243" s="75" t="inlineStr">
        <is>
          <t>VALOR:</t>
        </is>
      </c>
      <c r="F1243" s="91" t="n"/>
      <c r="G1243" s="5">
        <f>SUM(G1238,G1242)</f>
        <v/>
      </c>
    </row>
    <row r="1244" ht="15" customHeight="1">
      <c r="A1244" s="2" t="n"/>
      <c r="B1244" s="2" t="n"/>
      <c r="C1244" s="2" t="n"/>
      <c r="D1244" s="2" t="n"/>
      <c r="E1244" s="75" t="inlineStr">
        <is>
          <t>VALOR BDI (29.27%):</t>
        </is>
      </c>
      <c r="F1244" s="91" t="n"/>
      <c r="G1244" s="5">
        <f>ROUNDDOWN(G1243*BDI,2)</f>
        <v/>
      </c>
    </row>
    <row r="1245" ht="15" customHeight="1">
      <c r="A1245" s="2" t="n"/>
      <c r="B1245" s="2" t="n"/>
      <c r="C1245" s="2" t="n"/>
      <c r="D1245" s="2" t="n"/>
      <c r="E1245" s="75" t="inlineStr">
        <is>
          <t>VALOR COM BDI:</t>
        </is>
      </c>
      <c r="F1245" s="91" t="n"/>
      <c r="G1245" s="5">
        <f>G1244 + G1243</f>
        <v/>
      </c>
    </row>
    <row r="1246" ht="9.949999999999999" customHeight="1">
      <c r="A1246" s="2" t="n"/>
      <c r="B1246" s="2" t="n"/>
      <c r="C1246" s="71" t="n"/>
      <c r="E1246" s="2" t="n"/>
      <c r="F1246" s="2" t="n"/>
      <c r="G1246" s="2" t="n"/>
    </row>
    <row r="1247" ht="20.1" customHeight="1">
      <c r="A1247" s="72" t="inlineStr">
        <is>
          <t>10.1.2. 10.03.02 D=  25 MM (3/4") (M)</t>
        </is>
      </c>
      <c r="B1247" s="90" t="n"/>
      <c r="C1247" s="90" t="n"/>
      <c r="D1247" s="90" t="n"/>
      <c r="E1247" s="90" t="n"/>
      <c r="F1247" s="90" t="n"/>
      <c r="G1247" s="91" t="n"/>
    </row>
    <row r="1248" ht="15" customHeight="1">
      <c r="A1248" s="73" t="inlineStr">
        <is>
          <t>Material</t>
        </is>
      </c>
      <c r="B1248" s="91" t="n"/>
      <c r="C1248" s="64" t="inlineStr">
        <is>
          <t>FONTE</t>
        </is>
      </c>
      <c r="D1248" s="64" t="inlineStr">
        <is>
          <t>UNID</t>
        </is>
      </c>
      <c r="E1248" s="64" t="inlineStr">
        <is>
          <t>COEFICIENTE</t>
        </is>
      </c>
      <c r="F1248" s="64" t="inlineStr">
        <is>
          <t>PREÇO UNITÁRIO</t>
        </is>
      </c>
      <c r="G1248" s="64" t="inlineStr">
        <is>
          <t>TOTAL</t>
        </is>
      </c>
    </row>
    <row r="1249" ht="15" customHeight="1">
      <c r="A1249" s="78" t="inlineStr">
        <is>
          <t>73.80.20</t>
        </is>
      </c>
      <c r="B1249" s="77" t="inlineStr">
        <is>
          <t>ADESIVO PARA TUBOS DE PVC</t>
        </is>
      </c>
      <c r="C1249" s="78" t="inlineStr">
        <is>
          <t>SUDECAP</t>
        </is>
      </c>
      <c r="D1249" s="78" t="inlineStr">
        <is>
          <t>KG</t>
        </is>
      </c>
      <c r="E1249" s="21" t="n">
        <v>0.00044</v>
      </c>
      <c r="F1249" s="22">
        <f>ROUND(M1249*FATOR, 2)</f>
        <v/>
      </c>
      <c r="G1249" s="22">
        <f>ROUND(E1249*F1249, 2)</f>
        <v/>
      </c>
      <c r="L1249" t="n">
        <v>0.00044</v>
      </c>
      <c r="M1249" t="n">
        <v>63.34</v>
      </c>
      <c r="N1249">
        <f>(M1249-F1249)</f>
        <v/>
      </c>
    </row>
    <row r="1250" ht="15" customHeight="1">
      <c r="A1250" s="78" t="inlineStr">
        <is>
          <t>73.80.21</t>
        </is>
      </c>
      <c r="B1250" s="77" t="inlineStr">
        <is>
          <t>SOLUÇAO LIMPADORA</t>
        </is>
      </c>
      <c r="C1250" s="78" t="inlineStr">
        <is>
          <t>SUDECAP</t>
        </is>
      </c>
      <c r="D1250" s="78" t="inlineStr">
        <is>
          <t>L</t>
        </is>
      </c>
      <c r="E1250" s="21" t="n">
        <v>0.0002</v>
      </c>
      <c r="F1250" s="22">
        <f>ROUND(M1250*FATOR, 2)</f>
        <v/>
      </c>
      <c r="G1250" s="22">
        <f>ROUND(E1250*F1250, 2)</f>
        <v/>
      </c>
      <c r="L1250" t="n">
        <v>0.0002</v>
      </c>
      <c r="M1250" t="n">
        <v>149.5</v>
      </c>
      <c r="N1250">
        <f>(M1250-F1250)</f>
        <v/>
      </c>
    </row>
    <row r="1251" ht="21" customHeight="1">
      <c r="A1251" s="78" t="inlineStr">
        <is>
          <t>73.02.02</t>
        </is>
      </c>
      <c r="B1251" s="77" t="inlineStr">
        <is>
          <t>TUBO PVC SOLDÁVEL MARROM D=  25MM (3/4") CONF. NBR 5648</t>
        </is>
      </c>
      <c r="C1251" s="78" t="inlineStr">
        <is>
          <t>SUDECAP</t>
        </is>
      </c>
      <c r="D1251" s="78" t="inlineStr">
        <is>
          <t>M</t>
        </is>
      </c>
      <c r="E1251" s="21" t="n">
        <v>1.1</v>
      </c>
      <c r="F1251" s="22">
        <f>ROUND(M1251*FATOR, 2)</f>
        <v/>
      </c>
      <c r="G1251" s="22">
        <f>ROUND(E1251*F1251, 2)</f>
        <v/>
      </c>
      <c r="L1251" t="n">
        <v>1.1</v>
      </c>
      <c r="M1251" t="n">
        <v>5.27</v>
      </c>
      <c r="N1251">
        <f>(M1251-F1251)</f>
        <v/>
      </c>
    </row>
    <row r="1252" ht="15" customHeight="1">
      <c r="A1252" s="2" t="n"/>
      <c r="B1252" s="2" t="n"/>
      <c r="C1252" s="2" t="n"/>
      <c r="D1252" s="2" t="n"/>
      <c r="E1252" s="74" t="inlineStr">
        <is>
          <t>TOTAL Material:</t>
        </is>
      </c>
      <c r="F1252" s="91" t="n"/>
      <c r="G1252" s="23">
        <f>SUM(G1249:G1251)</f>
        <v/>
      </c>
    </row>
    <row r="1253" ht="15" customHeight="1">
      <c r="A1253" s="73" t="inlineStr">
        <is>
          <t>Mão de Obra</t>
        </is>
      </c>
      <c r="B1253" s="91" t="n"/>
      <c r="C1253" s="64" t="inlineStr">
        <is>
          <t>FONTE</t>
        </is>
      </c>
      <c r="D1253" s="64" t="inlineStr">
        <is>
          <t>UNID</t>
        </is>
      </c>
      <c r="E1253" s="64" t="inlineStr">
        <is>
          <t>COEFICIENTE</t>
        </is>
      </c>
      <c r="F1253" s="64" t="inlineStr">
        <is>
          <t>PREÇO UNITÁRIO</t>
        </is>
      </c>
      <c r="G1253" s="64" t="inlineStr">
        <is>
          <t>TOTAL</t>
        </is>
      </c>
    </row>
    <row r="1254" ht="15" customHeight="1">
      <c r="A1254" s="78" t="inlineStr">
        <is>
          <t>55.10.10</t>
        </is>
      </c>
      <c r="B1254" s="77" t="inlineStr">
        <is>
          <t>AUXILIAR BOMBEIRO/ELETRICISTA</t>
        </is>
      </c>
      <c r="C1254" s="78" t="inlineStr">
        <is>
          <t>SUDECAP</t>
        </is>
      </c>
      <c r="D1254" s="78" t="inlineStr">
        <is>
          <t>H</t>
        </is>
      </c>
      <c r="E1254" s="21">
        <f>L1254*FATOR</f>
        <v/>
      </c>
      <c r="F1254" s="22" t="n">
        <v>14.9</v>
      </c>
      <c r="G1254" s="22">
        <f>ROUND(E1254*F1254, 2)</f>
        <v/>
      </c>
      <c r="L1254" t="n">
        <v>0.08400000000000001</v>
      </c>
      <c r="M1254" t="n">
        <v>14.9</v>
      </c>
      <c r="N1254">
        <f>(M1254-F1254)</f>
        <v/>
      </c>
    </row>
    <row r="1255" ht="15" customHeight="1">
      <c r="A1255" s="78" t="inlineStr">
        <is>
          <t>55.10.39</t>
        </is>
      </c>
      <c r="B1255" s="77" t="inlineStr">
        <is>
          <t>BOMBEIRO</t>
        </is>
      </c>
      <c r="C1255" s="78" t="inlineStr">
        <is>
          <t>SUDECAP</t>
        </is>
      </c>
      <c r="D1255" s="78" t="inlineStr">
        <is>
          <t>H</t>
        </is>
      </c>
      <c r="E1255" s="21">
        <f>L1255*FATOR</f>
        <v/>
      </c>
      <c r="F1255" s="22" t="n">
        <v>21.07</v>
      </c>
      <c r="G1255" s="22">
        <f>ROUND(E1255*F1255, 2)</f>
        <v/>
      </c>
      <c r="L1255" t="n">
        <v>0.08400000000000001</v>
      </c>
      <c r="M1255" t="n">
        <v>21.07</v>
      </c>
      <c r="N1255">
        <f>(M1255-F1255)</f>
        <v/>
      </c>
    </row>
    <row r="1256" ht="15" customHeight="1">
      <c r="A1256" s="2" t="n"/>
      <c r="B1256" s="2" t="n"/>
      <c r="C1256" s="2" t="n"/>
      <c r="D1256" s="2" t="n"/>
      <c r="E1256" s="74" t="inlineStr">
        <is>
          <t>TOTAL Mão de Obra:</t>
        </is>
      </c>
      <c r="F1256" s="91" t="n"/>
      <c r="G1256" s="23">
        <f>SUM(G1254:G1255)</f>
        <v/>
      </c>
    </row>
    <row r="1257" ht="15" customHeight="1">
      <c r="A1257" s="2" t="n"/>
      <c r="B1257" s="2" t="n"/>
      <c r="C1257" s="2" t="n"/>
      <c r="D1257" s="2" t="n"/>
      <c r="E1257" s="75" t="inlineStr">
        <is>
          <t>VALOR:</t>
        </is>
      </c>
      <c r="F1257" s="91" t="n"/>
      <c r="G1257" s="5">
        <f>SUM(G1252,G1256)</f>
        <v/>
      </c>
    </row>
    <row r="1258" ht="15" customHeight="1">
      <c r="A1258" s="2" t="n"/>
      <c r="B1258" s="2" t="n"/>
      <c r="C1258" s="2" t="n"/>
      <c r="D1258" s="2" t="n"/>
      <c r="E1258" s="75" t="inlineStr">
        <is>
          <t>VALOR BDI (29.27%):</t>
        </is>
      </c>
      <c r="F1258" s="91" t="n"/>
      <c r="G1258" s="5">
        <f>ROUNDDOWN(G1257*BDI,2)</f>
        <v/>
      </c>
    </row>
    <row r="1259" ht="15" customHeight="1">
      <c r="A1259" s="2" t="n"/>
      <c r="B1259" s="2" t="n"/>
      <c r="C1259" s="2" t="n"/>
      <c r="D1259" s="2" t="n"/>
      <c r="E1259" s="75" t="inlineStr">
        <is>
          <t>VALOR COM BDI:</t>
        </is>
      </c>
      <c r="F1259" s="91" t="n"/>
      <c r="G1259" s="5">
        <f>G1258 + G1257</f>
        <v/>
      </c>
    </row>
    <row r="1260" ht="9.949999999999999" customHeight="1">
      <c r="A1260" s="2" t="n"/>
      <c r="B1260" s="2" t="n"/>
      <c r="C1260" s="71" t="n"/>
      <c r="E1260" s="2" t="n"/>
      <c r="F1260" s="2" t="n"/>
      <c r="G1260" s="2" t="n"/>
    </row>
    <row r="1261" ht="20.1" customHeight="1">
      <c r="A1261" s="72" t="inlineStr">
        <is>
          <t>10.1.3. 10.03.05 D=  50 MM (1 1/2") (M)</t>
        </is>
      </c>
      <c r="B1261" s="90" t="n"/>
      <c r="C1261" s="90" t="n"/>
      <c r="D1261" s="90" t="n"/>
      <c r="E1261" s="90" t="n"/>
      <c r="F1261" s="90" t="n"/>
      <c r="G1261" s="91" t="n"/>
    </row>
    <row r="1262" ht="15" customHeight="1">
      <c r="A1262" s="73" t="inlineStr">
        <is>
          <t>Material</t>
        </is>
      </c>
      <c r="B1262" s="91" t="n"/>
      <c r="C1262" s="64" t="inlineStr">
        <is>
          <t>FONTE</t>
        </is>
      </c>
      <c r="D1262" s="64" t="inlineStr">
        <is>
          <t>UNID</t>
        </is>
      </c>
      <c r="E1262" s="64" t="inlineStr">
        <is>
          <t>COEFICIENTE</t>
        </is>
      </c>
      <c r="F1262" s="64" t="inlineStr">
        <is>
          <t>PREÇO UNITÁRIO</t>
        </is>
      </c>
      <c r="G1262" s="64" t="inlineStr">
        <is>
          <t>TOTAL</t>
        </is>
      </c>
    </row>
    <row r="1263" ht="15" customHeight="1">
      <c r="A1263" s="78" t="inlineStr">
        <is>
          <t>73.80.20</t>
        </is>
      </c>
      <c r="B1263" s="77" t="inlineStr">
        <is>
          <t>ADESIVO PARA TUBOS DE PVC</t>
        </is>
      </c>
      <c r="C1263" s="78" t="inlineStr">
        <is>
          <t>SUDECAP</t>
        </is>
      </c>
      <c r="D1263" s="78" t="inlineStr">
        <is>
          <t>KG</t>
        </is>
      </c>
      <c r="E1263" s="21" t="n">
        <v>0.0022</v>
      </c>
      <c r="F1263" s="22">
        <f>ROUND(M1263*FATOR, 2)</f>
        <v/>
      </c>
      <c r="G1263" s="22">
        <f>ROUND(E1263*F1263, 2)</f>
        <v/>
      </c>
      <c r="L1263" t="n">
        <v>0.0022</v>
      </c>
      <c r="M1263" t="n">
        <v>63.34</v>
      </c>
      <c r="N1263">
        <f>(M1263-F1263)</f>
        <v/>
      </c>
    </row>
    <row r="1264" ht="15" customHeight="1">
      <c r="A1264" s="78" t="inlineStr">
        <is>
          <t>73.80.21</t>
        </is>
      </c>
      <c r="B1264" s="77" t="inlineStr">
        <is>
          <t>SOLUÇAO LIMPADORA</t>
        </is>
      </c>
      <c r="C1264" s="78" t="inlineStr">
        <is>
          <t>SUDECAP</t>
        </is>
      </c>
      <c r="D1264" s="78" t="inlineStr">
        <is>
          <t>L</t>
        </is>
      </c>
      <c r="E1264" s="21" t="n">
        <v>0.0037</v>
      </c>
      <c r="F1264" s="22">
        <f>ROUND(M1264*FATOR, 2)</f>
        <v/>
      </c>
      <c r="G1264" s="22">
        <f>ROUND(E1264*F1264, 2)</f>
        <v/>
      </c>
      <c r="L1264" t="n">
        <v>0.0037</v>
      </c>
      <c r="M1264" t="n">
        <v>149.5</v>
      </c>
      <c r="N1264">
        <f>(M1264-F1264)</f>
        <v/>
      </c>
    </row>
    <row r="1265" ht="21" customHeight="1">
      <c r="A1265" s="78" t="inlineStr">
        <is>
          <t>73.02.05</t>
        </is>
      </c>
      <c r="B1265" s="77" t="inlineStr">
        <is>
          <t>TUBO PVC SOLDÁVEL MARROM D=  50MM (1 1/2") CONF. NBR 5648</t>
        </is>
      </c>
      <c r="C1265" s="78" t="inlineStr">
        <is>
          <t>SUDECAP</t>
        </is>
      </c>
      <c r="D1265" s="78" t="inlineStr">
        <is>
          <t>M</t>
        </is>
      </c>
      <c r="E1265" s="21" t="n">
        <v>1.11</v>
      </c>
      <c r="F1265" s="22">
        <f>ROUND(M1265*FATOR, 2)</f>
        <v/>
      </c>
      <c r="G1265" s="22">
        <f>ROUND(E1265*F1265, 2)</f>
        <v/>
      </c>
      <c r="L1265" t="n">
        <v>1.11</v>
      </c>
      <c r="M1265" t="n">
        <v>16.65</v>
      </c>
      <c r="N1265">
        <f>(M1265-F1265)</f>
        <v/>
      </c>
    </row>
    <row r="1266" ht="15" customHeight="1">
      <c r="A1266" s="2" t="n"/>
      <c r="B1266" s="2" t="n"/>
      <c r="C1266" s="2" t="n"/>
      <c r="D1266" s="2" t="n"/>
      <c r="E1266" s="74" t="inlineStr">
        <is>
          <t>TOTAL Material:</t>
        </is>
      </c>
      <c r="F1266" s="91" t="n"/>
      <c r="G1266" s="23">
        <f>SUM(G1263:G1265)</f>
        <v/>
      </c>
    </row>
    <row r="1267" ht="15" customHeight="1">
      <c r="A1267" s="73" t="inlineStr">
        <is>
          <t>Mão de Obra</t>
        </is>
      </c>
      <c r="B1267" s="91" t="n"/>
      <c r="C1267" s="64" t="inlineStr">
        <is>
          <t>FONTE</t>
        </is>
      </c>
      <c r="D1267" s="64" t="inlineStr">
        <is>
          <t>UNID</t>
        </is>
      </c>
      <c r="E1267" s="64" t="inlineStr">
        <is>
          <t>COEFICIENTE</t>
        </is>
      </c>
      <c r="F1267" s="64" t="inlineStr">
        <is>
          <t>PREÇO UNITÁRIO</t>
        </is>
      </c>
      <c r="G1267" s="64" t="inlineStr">
        <is>
          <t>TOTAL</t>
        </is>
      </c>
    </row>
    <row r="1268" ht="15" customHeight="1">
      <c r="A1268" s="78" t="inlineStr">
        <is>
          <t>55.10.10</t>
        </is>
      </c>
      <c r="B1268" s="77" t="inlineStr">
        <is>
          <t>AUXILIAR BOMBEIRO/ELETRICISTA</t>
        </is>
      </c>
      <c r="C1268" s="78" t="inlineStr">
        <is>
          <t>SUDECAP</t>
        </is>
      </c>
      <c r="D1268" s="78" t="inlineStr">
        <is>
          <t>H</t>
        </is>
      </c>
      <c r="E1268" s="21">
        <f>L1268*FATOR</f>
        <v/>
      </c>
      <c r="F1268" s="22" t="n">
        <v>14.9</v>
      </c>
      <c r="G1268" s="22">
        <f>ROUND(E1268*F1268, 2)</f>
        <v/>
      </c>
      <c r="L1268" t="n">
        <v>0.2</v>
      </c>
      <c r="M1268" t="n">
        <v>14.9</v>
      </c>
      <c r="N1268">
        <f>(M1268-F1268)</f>
        <v/>
      </c>
    </row>
    <row r="1269" ht="15" customHeight="1">
      <c r="A1269" s="78" t="inlineStr">
        <is>
          <t>55.10.39</t>
        </is>
      </c>
      <c r="B1269" s="77" t="inlineStr">
        <is>
          <t>BOMBEIRO</t>
        </is>
      </c>
      <c r="C1269" s="78" t="inlineStr">
        <is>
          <t>SUDECAP</t>
        </is>
      </c>
      <c r="D1269" s="78" t="inlineStr">
        <is>
          <t>H</t>
        </is>
      </c>
      <c r="E1269" s="21">
        <f>L1269*FATOR</f>
        <v/>
      </c>
      <c r="F1269" s="22" t="n">
        <v>21.07</v>
      </c>
      <c r="G1269" s="22">
        <f>ROUND(E1269*F1269, 2)</f>
        <v/>
      </c>
      <c r="L1269" t="n">
        <v>0.2</v>
      </c>
      <c r="M1269" t="n">
        <v>21.07</v>
      </c>
      <c r="N1269">
        <f>(M1269-F1269)</f>
        <v/>
      </c>
    </row>
    <row r="1270" ht="15" customHeight="1">
      <c r="A1270" s="2" t="n"/>
      <c r="B1270" s="2" t="n"/>
      <c r="C1270" s="2" t="n"/>
      <c r="D1270" s="2" t="n"/>
      <c r="E1270" s="74" t="inlineStr">
        <is>
          <t>TOTAL Mão de Obra:</t>
        </is>
      </c>
      <c r="F1270" s="91" t="n"/>
      <c r="G1270" s="23">
        <f>SUM(G1268:G1269)</f>
        <v/>
      </c>
    </row>
    <row r="1271" ht="15" customHeight="1">
      <c r="A1271" s="2" t="n"/>
      <c r="B1271" s="2" t="n"/>
      <c r="C1271" s="2" t="n"/>
      <c r="D1271" s="2" t="n"/>
      <c r="E1271" s="75" t="inlineStr">
        <is>
          <t>VALOR:</t>
        </is>
      </c>
      <c r="F1271" s="91" t="n"/>
      <c r="G1271" s="5">
        <f>SUM(G1266,G1270)</f>
        <v/>
      </c>
    </row>
    <row r="1272" ht="15" customHeight="1">
      <c r="A1272" s="2" t="n"/>
      <c r="B1272" s="2" t="n"/>
      <c r="C1272" s="2" t="n"/>
      <c r="D1272" s="2" t="n"/>
      <c r="E1272" s="75" t="inlineStr">
        <is>
          <t>VALOR BDI (29.27%):</t>
        </is>
      </c>
      <c r="F1272" s="91" t="n"/>
      <c r="G1272" s="5">
        <f>ROUNDDOWN(G1271*BDI,2)</f>
        <v/>
      </c>
    </row>
    <row r="1273" ht="15" customHeight="1">
      <c r="A1273" s="2" t="n"/>
      <c r="B1273" s="2" t="n"/>
      <c r="C1273" s="2" t="n"/>
      <c r="D1273" s="2" t="n"/>
      <c r="E1273" s="75" t="inlineStr">
        <is>
          <t>VALOR COM BDI:</t>
        </is>
      </c>
      <c r="F1273" s="91" t="n"/>
      <c r="G1273" s="5">
        <f>G1272 + G1271</f>
        <v/>
      </c>
    </row>
    <row r="1274" ht="9.949999999999999" customHeight="1">
      <c r="A1274" s="2" t="n"/>
      <c r="B1274" s="2" t="n"/>
      <c r="C1274" s="71" t="n"/>
      <c r="E1274" s="2" t="n"/>
      <c r="F1274" s="2" t="n"/>
      <c r="G1274" s="2" t="n"/>
    </row>
    <row r="1275" ht="20.1" customHeight="1">
      <c r="A1275" s="72" t="inlineStr">
        <is>
          <t>10.1.4. 10.03.07 D=  75 MM (2 1/2") (M)</t>
        </is>
      </c>
      <c r="B1275" s="90" t="n"/>
      <c r="C1275" s="90" t="n"/>
      <c r="D1275" s="90" t="n"/>
      <c r="E1275" s="90" t="n"/>
      <c r="F1275" s="90" t="n"/>
      <c r="G1275" s="91" t="n"/>
    </row>
    <row r="1276" ht="15" customHeight="1">
      <c r="A1276" s="73" t="inlineStr">
        <is>
          <t>Material</t>
        </is>
      </c>
      <c r="B1276" s="91" t="n"/>
      <c r="C1276" s="64" t="inlineStr">
        <is>
          <t>FONTE</t>
        </is>
      </c>
      <c r="D1276" s="64" t="inlineStr">
        <is>
          <t>UNID</t>
        </is>
      </c>
      <c r="E1276" s="64" t="inlineStr">
        <is>
          <t>COEFICIENTE</t>
        </is>
      </c>
      <c r="F1276" s="64" t="inlineStr">
        <is>
          <t>PREÇO UNITÁRIO</t>
        </is>
      </c>
      <c r="G1276" s="64" t="inlineStr">
        <is>
          <t>TOTAL</t>
        </is>
      </c>
    </row>
    <row r="1277" ht="15" customHeight="1">
      <c r="A1277" s="78" t="inlineStr">
        <is>
          <t>73.80.20</t>
        </is>
      </c>
      <c r="B1277" s="77" t="inlineStr">
        <is>
          <t>ADESIVO PARA TUBOS DE PVC</t>
        </is>
      </c>
      <c r="C1277" s="78" t="inlineStr">
        <is>
          <t>SUDECAP</t>
        </is>
      </c>
      <c r="D1277" s="78" t="inlineStr">
        <is>
          <t>KG</t>
        </is>
      </c>
      <c r="E1277" s="21" t="n">
        <v>0.005025</v>
      </c>
      <c r="F1277" s="22">
        <f>ROUND(M1277*FATOR, 2)</f>
        <v/>
      </c>
      <c r="G1277" s="22">
        <f>ROUND(E1277*F1277, 2)</f>
        <v/>
      </c>
      <c r="L1277" t="n">
        <v>0.005025</v>
      </c>
      <c r="M1277" t="n">
        <v>63.34</v>
      </c>
      <c r="N1277">
        <f>(M1277-F1277)</f>
        <v/>
      </c>
    </row>
    <row r="1278" ht="15" customHeight="1">
      <c r="A1278" s="78" t="inlineStr">
        <is>
          <t>73.80.21</t>
        </is>
      </c>
      <c r="B1278" s="77" t="inlineStr">
        <is>
          <t>SOLUÇAO LIMPADORA</t>
        </is>
      </c>
      <c r="C1278" s="78" t="inlineStr">
        <is>
          <t>SUDECAP</t>
        </is>
      </c>
      <c r="D1278" s="78" t="inlineStr">
        <is>
          <t>L</t>
        </is>
      </c>
      <c r="E1278" s="21" t="n">
        <v>0.008699999999999999</v>
      </c>
      <c r="F1278" s="22">
        <f>ROUND(M1278*FATOR, 2)</f>
        <v/>
      </c>
      <c r="G1278" s="22">
        <f>ROUND(E1278*F1278, 2)</f>
        <v/>
      </c>
      <c r="L1278" t="n">
        <v>0.008699999999999999</v>
      </c>
      <c r="M1278" t="n">
        <v>149.5</v>
      </c>
      <c r="N1278">
        <f>(M1278-F1278)</f>
        <v/>
      </c>
    </row>
    <row r="1279" ht="21" customHeight="1">
      <c r="A1279" s="78" t="inlineStr">
        <is>
          <t>73.02.07</t>
        </is>
      </c>
      <c r="B1279" s="77" t="inlineStr">
        <is>
          <t>TUBO PVC SOLDÁVEL MARROM D=  75MM (2 1/2") CONF. NBR 5648</t>
        </is>
      </c>
      <c r="C1279" s="78" t="inlineStr">
        <is>
          <t>SUDECAP</t>
        </is>
      </c>
      <c r="D1279" s="78" t="inlineStr">
        <is>
          <t>M</t>
        </is>
      </c>
      <c r="E1279" s="21" t="n">
        <v>1.12</v>
      </c>
      <c r="F1279" s="22">
        <f>ROUND(M1279*FATOR, 2)</f>
        <v/>
      </c>
      <c r="G1279" s="22">
        <f>ROUND(E1279*F1279, 2)</f>
        <v/>
      </c>
      <c r="L1279" t="n">
        <v>1.12</v>
      </c>
      <c r="M1279" t="n">
        <v>51.45</v>
      </c>
      <c r="N1279">
        <f>(M1279-F1279)</f>
        <v/>
      </c>
    </row>
    <row r="1280" ht="15" customHeight="1">
      <c r="A1280" s="2" t="n"/>
      <c r="B1280" s="2" t="n"/>
      <c r="C1280" s="2" t="n"/>
      <c r="D1280" s="2" t="n"/>
      <c r="E1280" s="74" t="inlineStr">
        <is>
          <t>TOTAL Material:</t>
        </is>
      </c>
      <c r="F1280" s="91" t="n"/>
      <c r="G1280" s="23">
        <f>SUM(G1277:G1279)</f>
        <v/>
      </c>
    </row>
    <row r="1281" ht="15" customHeight="1">
      <c r="A1281" s="73" t="inlineStr">
        <is>
          <t>Mão de Obra</t>
        </is>
      </c>
      <c r="B1281" s="91" t="n"/>
      <c r="C1281" s="64" t="inlineStr">
        <is>
          <t>FONTE</t>
        </is>
      </c>
      <c r="D1281" s="64" t="inlineStr">
        <is>
          <t>UNID</t>
        </is>
      </c>
      <c r="E1281" s="64" t="inlineStr">
        <is>
          <t>COEFICIENTE</t>
        </is>
      </c>
      <c r="F1281" s="64" t="inlineStr">
        <is>
          <t>PREÇO UNITÁRIO</t>
        </is>
      </c>
      <c r="G1281" s="64" t="inlineStr">
        <is>
          <t>TOTAL</t>
        </is>
      </c>
    </row>
    <row r="1282" ht="15" customHeight="1">
      <c r="A1282" s="78" t="inlineStr">
        <is>
          <t>55.10.10</t>
        </is>
      </c>
      <c r="B1282" s="77" t="inlineStr">
        <is>
          <t>AUXILIAR BOMBEIRO/ELETRICISTA</t>
        </is>
      </c>
      <c r="C1282" s="78" t="inlineStr">
        <is>
          <t>SUDECAP</t>
        </is>
      </c>
      <c r="D1282" s="78" t="inlineStr">
        <is>
          <t>H</t>
        </is>
      </c>
      <c r="E1282" s="21">
        <f>L1282*FATOR</f>
        <v/>
      </c>
      <c r="F1282" s="22" t="n">
        <v>14.9</v>
      </c>
      <c r="G1282" s="22">
        <f>ROUND(E1282*F1282, 2)</f>
        <v/>
      </c>
      <c r="L1282" t="n">
        <v>0.35</v>
      </c>
      <c r="M1282" t="n">
        <v>14.9</v>
      </c>
      <c r="N1282">
        <f>(M1282-F1282)</f>
        <v/>
      </c>
    </row>
    <row r="1283" ht="15" customHeight="1">
      <c r="A1283" s="78" t="inlineStr">
        <is>
          <t>55.10.39</t>
        </is>
      </c>
      <c r="B1283" s="77" t="inlineStr">
        <is>
          <t>BOMBEIRO</t>
        </is>
      </c>
      <c r="C1283" s="78" t="inlineStr">
        <is>
          <t>SUDECAP</t>
        </is>
      </c>
      <c r="D1283" s="78" t="inlineStr">
        <is>
          <t>H</t>
        </is>
      </c>
      <c r="E1283" s="21">
        <f>L1283*FATOR</f>
        <v/>
      </c>
      <c r="F1283" s="22" t="n">
        <v>21.07</v>
      </c>
      <c r="G1283" s="22">
        <f>ROUND(E1283*F1283, 2)</f>
        <v/>
      </c>
      <c r="L1283" t="n">
        <v>0.35</v>
      </c>
      <c r="M1283" t="n">
        <v>21.07</v>
      </c>
      <c r="N1283">
        <f>(M1283-F1283)</f>
        <v/>
      </c>
    </row>
    <row r="1284" ht="15" customHeight="1">
      <c r="A1284" s="2" t="n"/>
      <c r="B1284" s="2" t="n"/>
      <c r="C1284" s="2" t="n"/>
      <c r="D1284" s="2" t="n"/>
      <c r="E1284" s="74" t="inlineStr">
        <is>
          <t>TOTAL Mão de Obra:</t>
        </is>
      </c>
      <c r="F1284" s="91" t="n"/>
      <c r="G1284" s="23">
        <f>SUM(G1282:G1283)</f>
        <v/>
      </c>
    </row>
    <row r="1285" ht="15" customHeight="1">
      <c r="A1285" s="2" t="n"/>
      <c r="B1285" s="2" t="n"/>
      <c r="C1285" s="2" t="n"/>
      <c r="D1285" s="2" t="n"/>
      <c r="E1285" s="75" t="inlineStr">
        <is>
          <t>VALOR:</t>
        </is>
      </c>
      <c r="F1285" s="91" t="n"/>
      <c r="G1285" s="5">
        <f>SUM(G1280,G1284)</f>
        <v/>
      </c>
    </row>
    <row r="1286" ht="15" customHeight="1">
      <c r="A1286" s="2" t="n"/>
      <c r="B1286" s="2" t="n"/>
      <c r="C1286" s="2" t="n"/>
      <c r="D1286" s="2" t="n"/>
      <c r="E1286" s="75" t="inlineStr">
        <is>
          <t>VALOR BDI (29.27%):</t>
        </is>
      </c>
      <c r="F1286" s="91" t="n"/>
      <c r="G1286" s="5">
        <f>ROUNDDOWN(G1285*BDI,2)</f>
        <v/>
      </c>
    </row>
    <row r="1287" ht="15" customHeight="1">
      <c r="A1287" s="2" t="n"/>
      <c r="B1287" s="2" t="n"/>
      <c r="C1287" s="2" t="n"/>
      <c r="D1287" s="2" t="n"/>
      <c r="E1287" s="75" t="inlineStr">
        <is>
          <t>VALOR COM BDI:</t>
        </is>
      </c>
      <c r="F1287" s="91" t="n"/>
      <c r="G1287" s="5">
        <f>G1286 + G1285</f>
        <v/>
      </c>
    </row>
    <row r="1288" ht="9.949999999999999" customHeight="1">
      <c r="A1288" s="2" t="n"/>
      <c r="B1288" s="2" t="n"/>
      <c r="C1288" s="71" t="n"/>
      <c r="E1288" s="2" t="n"/>
      <c r="F1288" s="2" t="n"/>
      <c r="G1288" s="2" t="n"/>
    </row>
    <row r="1289" ht="20.1" customHeight="1">
      <c r="A1289" s="72" t="inlineStr">
        <is>
          <t>10.2.1. 10.10.02 D=  50 MM (M)</t>
        </is>
      </c>
      <c r="B1289" s="90" t="n"/>
      <c r="C1289" s="90" t="n"/>
      <c r="D1289" s="90" t="n"/>
      <c r="E1289" s="90" t="n"/>
      <c r="F1289" s="90" t="n"/>
      <c r="G1289" s="91" t="n"/>
    </row>
    <row r="1290" ht="15" customHeight="1">
      <c r="A1290" s="73" t="inlineStr">
        <is>
          <t>Material</t>
        </is>
      </c>
      <c r="B1290" s="91" t="n"/>
      <c r="C1290" s="64" t="inlineStr">
        <is>
          <t>FONTE</t>
        </is>
      </c>
      <c r="D1290" s="64" t="inlineStr">
        <is>
          <t>UNID</t>
        </is>
      </c>
      <c r="E1290" s="64" t="inlineStr">
        <is>
          <t>COEFICIENTE</t>
        </is>
      </c>
      <c r="F1290" s="64" t="inlineStr">
        <is>
          <t>PREÇO UNITÁRIO</t>
        </is>
      </c>
      <c r="G1290" s="64" t="inlineStr">
        <is>
          <t>TOTAL</t>
        </is>
      </c>
    </row>
    <row r="1291" ht="21" customHeight="1">
      <c r="A1291" s="78" t="inlineStr">
        <is>
          <t>73.27.02</t>
        </is>
      </c>
      <c r="B1291" s="77" t="inlineStr">
        <is>
          <t>ANEL DE BORRACHA P/TUBO PVC ESGOTO SÉRIE NORMAL DN 50MM</t>
        </is>
      </c>
      <c r="C1291" s="78" t="inlineStr">
        <is>
          <t>SUDECAP</t>
        </is>
      </c>
      <c r="D1291" s="78" t="inlineStr">
        <is>
          <t>UN</t>
        </is>
      </c>
      <c r="E1291" s="21" t="n">
        <v>0.2</v>
      </c>
      <c r="F1291" s="22">
        <f>ROUND(M1291*FATOR, 2)</f>
        <v/>
      </c>
      <c r="G1291" s="22">
        <f>ROUND(E1291*F1291, 2)</f>
        <v/>
      </c>
      <c r="L1291" t="n">
        <v>0.2</v>
      </c>
      <c r="M1291" t="n">
        <v>1.1</v>
      </c>
      <c r="N1291">
        <f>(M1291-F1291)</f>
        <v/>
      </c>
    </row>
    <row r="1292" ht="21" customHeight="1">
      <c r="A1292" s="78" t="inlineStr">
        <is>
          <t>73.24.02</t>
        </is>
      </c>
      <c r="B1292" s="77" t="inlineStr">
        <is>
          <t>TUBO PVC ESGOTO P/B SERIE NORMAL (NBR 5688) D= 50MM X 6M</t>
        </is>
      </c>
      <c r="C1292" s="78" t="inlineStr">
        <is>
          <t>SUDECAP</t>
        </is>
      </c>
      <c r="D1292" s="78" t="inlineStr">
        <is>
          <t>UN</t>
        </is>
      </c>
      <c r="E1292" s="21" t="n">
        <v>0.2</v>
      </c>
      <c r="F1292" s="22">
        <f>ROUND(M1292*FATOR, 2)</f>
        <v/>
      </c>
      <c r="G1292" s="22">
        <f>ROUND(E1292*F1292, 2)</f>
        <v/>
      </c>
      <c r="L1292" t="n">
        <v>0.2</v>
      </c>
      <c r="M1292" t="n">
        <v>65.90000000000001</v>
      </c>
      <c r="N1292">
        <f>(M1292-F1292)</f>
        <v/>
      </c>
    </row>
    <row r="1293" ht="15" customHeight="1">
      <c r="A1293" s="2" t="n"/>
      <c r="B1293" s="2" t="n"/>
      <c r="C1293" s="2" t="n"/>
      <c r="D1293" s="2" t="n"/>
      <c r="E1293" s="74" t="inlineStr">
        <is>
          <t>TOTAL Material:</t>
        </is>
      </c>
      <c r="F1293" s="91" t="n"/>
      <c r="G1293" s="23">
        <f>SUM(G1291:G1292)</f>
        <v/>
      </c>
    </row>
    <row r="1294" ht="15" customHeight="1">
      <c r="A1294" s="73" t="inlineStr">
        <is>
          <t>Mão de Obra</t>
        </is>
      </c>
      <c r="B1294" s="91" t="n"/>
      <c r="C1294" s="64" t="inlineStr">
        <is>
          <t>FONTE</t>
        </is>
      </c>
      <c r="D1294" s="64" t="inlineStr">
        <is>
          <t>UNID</t>
        </is>
      </c>
      <c r="E1294" s="64" t="inlineStr">
        <is>
          <t>COEFICIENTE</t>
        </is>
      </c>
      <c r="F1294" s="64" t="inlineStr">
        <is>
          <t>PREÇO UNITÁRIO</t>
        </is>
      </c>
      <c r="G1294" s="64" t="inlineStr">
        <is>
          <t>TOTAL</t>
        </is>
      </c>
    </row>
    <row r="1295" ht="15" customHeight="1">
      <c r="A1295" s="78" t="inlineStr">
        <is>
          <t>55.10.10</t>
        </is>
      </c>
      <c r="B1295" s="77" t="inlineStr">
        <is>
          <t>AUXILIAR BOMBEIRO/ELETRICISTA</t>
        </is>
      </c>
      <c r="C1295" s="78" t="inlineStr">
        <is>
          <t>SUDECAP</t>
        </is>
      </c>
      <c r="D1295" s="78" t="inlineStr">
        <is>
          <t>H</t>
        </is>
      </c>
      <c r="E1295" s="21">
        <f>L1295*FATOR</f>
        <v/>
      </c>
      <c r="F1295" s="22" t="n">
        <v>14.9</v>
      </c>
      <c r="G1295" s="22">
        <f>ROUND(E1295*F1295, 2)</f>
        <v/>
      </c>
      <c r="L1295" t="n">
        <v>0.29</v>
      </c>
      <c r="M1295" t="n">
        <v>14.9</v>
      </c>
      <c r="N1295">
        <f>(M1295-F1295)</f>
        <v/>
      </c>
    </row>
    <row r="1296" ht="15" customHeight="1">
      <c r="A1296" s="78" t="inlineStr">
        <is>
          <t>55.10.39</t>
        </is>
      </c>
      <c r="B1296" s="77" t="inlineStr">
        <is>
          <t>BOMBEIRO</t>
        </is>
      </c>
      <c r="C1296" s="78" t="inlineStr">
        <is>
          <t>SUDECAP</t>
        </is>
      </c>
      <c r="D1296" s="78" t="inlineStr">
        <is>
          <t>H</t>
        </is>
      </c>
      <c r="E1296" s="21">
        <f>L1296*FATOR</f>
        <v/>
      </c>
      <c r="F1296" s="22" t="n">
        <v>21.07</v>
      </c>
      <c r="G1296" s="22">
        <f>ROUND(E1296*F1296, 2)</f>
        <v/>
      </c>
      <c r="L1296" t="n">
        <v>0.28</v>
      </c>
      <c r="M1296" t="n">
        <v>21.07</v>
      </c>
      <c r="N1296">
        <f>(M1296-F1296)</f>
        <v/>
      </c>
    </row>
    <row r="1297" ht="15" customHeight="1">
      <c r="A1297" s="2" t="n"/>
      <c r="B1297" s="2" t="n"/>
      <c r="C1297" s="2" t="n"/>
      <c r="D1297" s="2" t="n"/>
      <c r="E1297" s="74" t="inlineStr">
        <is>
          <t>TOTAL Mão de Obra:</t>
        </is>
      </c>
      <c r="F1297" s="91" t="n"/>
      <c r="G1297" s="23">
        <f>SUM(G1295:G1296)</f>
        <v/>
      </c>
    </row>
    <row r="1298" ht="15" customHeight="1">
      <c r="A1298" s="2" t="n"/>
      <c r="B1298" s="2" t="n"/>
      <c r="C1298" s="2" t="n"/>
      <c r="D1298" s="2" t="n"/>
      <c r="E1298" s="75" t="inlineStr">
        <is>
          <t>VALOR:</t>
        </is>
      </c>
      <c r="F1298" s="91" t="n"/>
      <c r="G1298" s="5">
        <f>SUM(G1293,G1297)</f>
        <v/>
      </c>
    </row>
    <row r="1299" ht="15" customHeight="1">
      <c r="A1299" s="2" t="n"/>
      <c r="B1299" s="2" t="n"/>
      <c r="C1299" s="2" t="n"/>
      <c r="D1299" s="2" t="n"/>
      <c r="E1299" s="75" t="inlineStr">
        <is>
          <t>VALOR BDI (29.27%):</t>
        </is>
      </c>
      <c r="F1299" s="91" t="n"/>
      <c r="G1299" s="5">
        <f>ROUNDDOWN(G1298*BDI,2)</f>
        <v/>
      </c>
    </row>
    <row r="1300" ht="15" customHeight="1">
      <c r="A1300" s="2" t="n"/>
      <c r="B1300" s="2" t="n"/>
      <c r="C1300" s="2" t="n"/>
      <c r="D1300" s="2" t="n"/>
      <c r="E1300" s="75" t="inlineStr">
        <is>
          <t>VALOR COM BDI:</t>
        </is>
      </c>
      <c r="F1300" s="91" t="n"/>
      <c r="G1300" s="5">
        <f>G1299 + G1298</f>
        <v/>
      </c>
    </row>
    <row r="1301" ht="9.949999999999999" customHeight="1">
      <c r="A1301" s="2" t="n"/>
      <c r="B1301" s="2" t="n"/>
      <c r="C1301" s="71" t="n"/>
      <c r="E1301" s="2" t="n"/>
      <c r="F1301" s="2" t="n"/>
      <c r="G1301" s="2" t="n"/>
    </row>
    <row r="1302" ht="20.1" customHeight="1">
      <c r="A1302" s="72" t="inlineStr">
        <is>
          <t>10.2.2. 10.10.04 D= 100 MM (M)</t>
        </is>
      </c>
      <c r="B1302" s="90" t="n"/>
      <c r="C1302" s="90" t="n"/>
      <c r="D1302" s="90" t="n"/>
      <c r="E1302" s="90" t="n"/>
      <c r="F1302" s="90" t="n"/>
      <c r="G1302" s="91" t="n"/>
    </row>
    <row r="1303" ht="15" customHeight="1">
      <c r="A1303" s="73" t="inlineStr">
        <is>
          <t>Material</t>
        </is>
      </c>
      <c r="B1303" s="91" t="n"/>
      <c r="C1303" s="64" t="inlineStr">
        <is>
          <t>FONTE</t>
        </is>
      </c>
      <c r="D1303" s="64" t="inlineStr">
        <is>
          <t>UNID</t>
        </is>
      </c>
      <c r="E1303" s="64" t="inlineStr">
        <is>
          <t>COEFICIENTE</t>
        </is>
      </c>
      <c r="F1303" s="64" t="inlineStr">
        <is>
          <t>PREÇO UNITÁRIO</t>
        </is>
      </c>
      <c r="G1303" s="64" t="inlineStr">
        <is>
          <t>TOTAL</t>
        </is>
      </c>
    </row>
    <row r="1304" ht="21" customHeight="1">
      <c r="A1304" s="78" t="inlineStr">
        <is>
          <t>73.27.04</t>
        </is>
      </c>
      <c r="B1304" s="77" t="inlineStr">
        <is>
          <t>ANEL DE BORRACHA P/TUBO PVC ESGOTO SÉRIE NORMAL DN 100MM</t>
        </is>
      </c>
      <c r="C1304" s="78" t="inlineStr">
        <is>
          <t>SUDECAP</t>
        </is>
      </c>
      <c r="D1304" s="78" t="inlineStr">
        <is>
          <t>UN</t>
        </is>
      </c>
      <c r="E1304" s="21" t="n">
        <v>0.2</v>
      </c>
      <c r="F1304" s="22">
        <f>ROUND(M1304*FATOR, 2)</f>
        <v/>
      </c>
      <c r="G1304" s="22">
        <f>ROUND(E1304*F1304, 2)</f>
        <v/>
      </c>
      <c r="L1304" t="n">
        <v>0.2</v>
      </c>
      <c r="M1304" t="n">
        <v>2.17</v>
      </c>
      <c r="N1304">
        <f>(M1304-F1304)</f>
        <v/>
      </c>
    </row>
    <row r="1305" ht="21" customHeight="1">
      <c r="A1305" s="78" t="inlineStr">
        <is>
          <t>73.24.04</t>
        </is>
      </c>
      <c r="B1305" s="77" t="inlineStr">
        <is>
          <t>TUBO PVC ESGOTO P/B SERIE NORMAL (NBR 5688) D= 100MM X 6M</t>
        </is>
      </c>
      <c r="C1305" s="78" t="inlineStr">
        <is>
          <t>SUDECAP</t>
        </is>
      </c>
      <c r="D1305" s="78" t="inlineStr">
        <is>
          <t>UN</t>
        </is>
      </c>
      <c r="E1305" s="21" t="n">
        <v>0.2</v>
      </c>
      <c r="F1305" s="22">
        <f>ROUND(M1305*FATOR, 2)</f>
        <v/>
      </c>
      <c r="G1305" s="22">
        <f>ROUND(E1305*F1305, 2)</f>
        <v/>
      </c>
      <c r="L1305" t="n">
        <v>0.2</v>
      </c>
      <c r="M1305" t="n">
        <v>107.07</v>
      </c>
      <c r="N1305">
        <f>(M1305-F1305)</f>
        <v/>
      </c>
    </row>
    <row r="1306" ht="15" customHeight="1">
      <c r="A1306" s="2" t="n"/>
      <c r="B1306" s="2" t="n"/>
      <c r="C1306" s="2" t="n"/>
      <c r="D1306" s="2" t="n"/>
      <c r="E1306" s="74" t="inlineStr">
        <is>
          <t>TOTAL Material:</t>
        </is>
      </c>
      <c r="F1306" s="91" t="n"/>
      <c r="G1306" s="23">
        <f>SUM(G1304:G1305)</f>
        <v/>
      </c>
    </row>
    <row r="1307" ht="15" customHeight="1">
      <c r="A1307" s="73" t="inlineStr">
        <is>
          <t>Mão de Obra</t>
        </is>
      </c>
      <c r="B1307" s="91" t="n"/>
      <c r="C1307" s="64" t="inlineStr">
        <is>
          <t>FONTE</t>
        </is>
      </c>
      <c r="D1307" s="64" t="inlineStr">
        <is>
          <t>UNID</t>
        </is>
      </c>
      <c r="E1307" s="64" t="inlineStr">
        <is>
          <t>COEFICIENTE</t>
        </is>
      </c>
      <c r="F1307" s="64" t="inlineStr">
        <is>
          <t>PREÇO UNITÁRIO</t>
        </is>
      </c>
      <c r="G1307" s="64" t="inlineStr">
        <is>
          <t>TOTAL</t>
        </is>
      </c>
    </row>
    <row r="1308" ht="15" customHeight="1">
      <c r="A1308" s="78" t="inlineStr">
        <is>
          <t>55.10.10</t>
        </is>
      </c>
      <c r="B1308" s="77" t="inlineStr">
        <is>
          <t>AUXILIAR BOMBEIRO/ELETRICISTA</t>
        </is>
      </c>
      <c r="C1308" s="78" t="inlineStr">
        <is>
          <t>SUDECAP</t>
        </is>
      </c>
      <c r="D1308" s="78" t="inlineStr">
        <is>
          <t>H</t>
        </is>
      </c>
      <c r="E1308" s="21">
        <f>L1308*FATOR</f>
        <v/>
      </c>
      <c r="F1308" s="22" t="n">
        <v>14.9</v>
      </c>
      <c r="G1308" s="22">
        <f>ROUND(E1308*F1308, 2)</f>
        <v/>
      </c>
      <c r="L1308" t="n">
        <v>0.35</v>
      </c>
      <c r="M1308" t="n">
        <v>14.9</v>
      </c>
      <c r="N1308">
        <f>(M1308-F1308)</f>
        <v/>
      </c>
    </row>
    <row r="1309" ht="15" customHeight="1">
      <c r="A1309" s="78" t="inlineStr">
        <is>
          <t>55.10.39</t>
        </is>
      </c>
      <c r="B1309" s="77" t="inlineStr">
        <is>
          <t>BOMBEIRO</t>
        </is>
      </c>
      <c r="C1309" s="78" t="inlineStr">
        <is>
          <t>SUDECAP</t>
        </is>
      </c>
      <c r="D1309" s="78" t="inlineStr">
        <is>
          <t>H</t>
        </is>
      </c>
      <c r="E1309" s="21">
        <f>L1309*FATOR</f>
        <v/>
      </c>
      <c r="F1309" s="22" t="n">
        <v>21.07</v>
      </c>
      <c r="G1309" s="22">
        <f>ROUND(E1309*F1309, 2)</f>
        <v/>
      </c>
      <c r="L1309" t="n">
        <v>0.35</v>
      </c>
      <c r="M1309" t="n">
        <v>21.07</v>
      </c>
      <c r="N1309">
        <f>(M1309-F1309)</f>
        <v/>
      </c>
    </row>
    <row r="1310" ht="15" customHeight="1">
      <c r="A1310" s="2" t="n"/>
      <c r="B1310" s="2" t="n"/>
      <c r="C1310" s="2" t="n"/>
      <c r="D1310" s="2" t="n"/>
      <c r="E1310" s="74" t="inlineStr">
        <is>
          <t>TOTAL Mão de Obra:</t>
        </is>
      </c>
      <c r="F1310" s="91" t="n"/>
      <c r="G1310" s="23">
        <f>SUM(G1308:G1309)</f>
        <v/>
      </c>
    </row>
    <row r="1311" ht="15" customHeight="1">
      <c r="A1311" s="2" t="n"/>
      <c r="B1311" s="2" t="n"/>
      <c r="C1311" s="2" t="n"/>
      <c r="D1311" s="2" t="n"/>
      <c r="E1311" s="75" t="inlineStr">
        <is>
          <t>VALOR:</t>
        </is>
      </c>
      <c r="F1311" s="91" t="n"/>
      <c r="G1311" s="5">
        <f>SUM(G1306,G1310)</f>
        <v/>
      </c>
    </row>
    <row r="1312" ht="15" customHeight="1">
      <c r="A1312" s="2" t="n"/>
      <c r="B1312" s="2" t="n"/>
      <c r="C1312" s="2" t="n"/>
      <c r="D1312" s="2" t="n"/>
      <c r="E1312" s="75" t="inlineStr">
        <is>
          <t>VALOR BDI (29.27%):</t>
        </is>
      </c>
      <c r="F1312" s="91" t="n"/>
      <c r="G1312" s="5">
        <f>ROUNDDOWN(G1311*BDI,2)</f>
        <v/>
      </c>
    </row>
    <row r="1313" ht="15" customHeight="1">
      <c r="A1313" s="2" t="n"/>
      <c r="B1313" s="2" t="n"/>
      <c r="C1313" s="2" t="n"/>
      <c r="D1313" s="2" t="n"/>
      <c r="E1313" s="75" t="inlineStr">
        <is>
          <t>VALOR COM BDI:</t>
        </is>
      </c>
      <c r="F1313" s="91" t="n"/>
      <c r="G1313" s="5">
        <f>G1312 + G1311</f>
        <v/>
      </c>
    </row>
    <row r="1314" ht="9.949999999999999" customHeight="1">
      <c r="A1314" s="2" t="n"/>
      <c r="B1314" s="2" t="n"/>
      <c r="C1314" s="71" t="n"/>
      <c r="E1314" s="2" t="n"/>
      <c r="F1314" s="2" t="n"/>
      <c r="G1314" s="2" t="n"/>
    </row>
    <row r="1315" ht="20.1" customHeight="1">
      <c r="A1315" s="72" t="inlineStr">
        <is>
          <t>10.3.1. 10.12.01 D=  40 MM (M)</t>
        </is>
      </c>
      <c r="B1315" s="90" t="n"/>
      <c r="C1315" s="90" t="n"/>
      <c r="D1315" s="90" t="n"/>
      <c r="E1315" s="90" t="n"/>
      <c r="F1315" s="90" t="n"/>
      <c r="G1315" s="91" t="n"/>
    </row>
    <row r="1316" ht="15" customHeight="1">
      <c r="A1316" s="73" t="inlineStr">
        <is>
          <t>Material</t>
        </is>
      </c>
      <c r="B1316" s="91" t="n"/>
      <c r="C1316" s="64" t="inlineStr">
        <is>
          <t>FONTE</t>
        </is>
      </c>
      <c r="D1316" s="64" t="inlineStr">
        <is>
          <t>UNID</t>
        </is>
      </c>
      <c r="E1316" s="64" t="inlineStr">
        <is>
          <t>COEFICIENTE</t>
        </is>
      </c>
      <c r="F1316" s="64" t="inlineStr">
        <is>
          <t>PREÇO UNITÁRIO</t>
        </is>
      </c>
      <c r="G1316" s="64" t="inlineStr">
        <is>
          <t>TOTAL</t>
        </is>
      </c>
    </row>
    <row r="1317" ht="15" customHeight="1">
      <c r="A1317" s="78" t="inlineStr">
        <is>
          <t>73.80.20</t>
        </is>
      </c>
      <c r="B1317" s="77" t="inlineStr">
        <is>
          <t>ADESIVO PARA TUBOS DE PVC</t>
        </is>
      </c>
      <c r="C1317" s="78" t="inlineStr">
        <is>
          <t>SUDECAP</t>
        </is>
      </c>
      <c r="D1317" s="78" t="inlineStr">
        <is>
          <t>KG</t>
        </is>
      </c>
      <c r="E1317" s="21" t="n">
        <v>0.00528</v>
      </c>
      <c r="F1317" s="22">
        <f>ROUND(M1317*FATOR, 2)</f>
        <v/>
      </c>
      <c r="G1317" s="22">
        <f>ROUND(E1317*F1317, 2)</f>
        <v/>
      </c>
      <c r="L1317" t="n">
        <v>0.00528</v>
      </c>
      <c r="M1317" t="n">
        <v>63.34</v>
      </c>
      <c r="N1317">
        <f>(M1317-F1317)</f>
        <v/>
      </c>
    </row>
    <row r="1318" ht="21" customHeight="1">
      <c r="A1318" s="78" t="inlineStr">
        <is>
          <t>73.24.25</t>
        </is>
      </c>
      <c r="B1318" s="77" t="inlineStr">
        <is>
          <t>TUBO PVC ESGOTO P/B SOLDÁVEL SERIE NORMAL (NBR 5688) D= 40MM X 6M</t>
        </is>
      </c>
      <c r="C1318" s="78" t="inlineStr">
        <is>
          <t>SUDECAP</t>
        </is>
      </c>
      <c r="D1318" s="78" t="inlineStr">
        <is>
          <t>UN</t>
        </is>
      </c>
      <c r="E1318" s="21" t="n">
        <v>0.2</v>
      </c>
      <c r="F1318" s="22">
        <f>ROUND(M1318*FATOR, 2)</f>
        <v/>
      </c>
      <c r="G1318" s="22">
        <f>ROUND(E1318*F1318, 2)</f>
        <v/>
      </c>
      <c r="L1318" t="n">
        <v>0.2</v>
      </c>
      <c r="M1318" t="n">
        <v>23.08</v>
      </c>
      <c r="N1318">
        <f>(M1318-F1318)</f>
        <v/>
      </c>
    </row>
    <row r="1319" ht="15" customHeight="1">
      <c r="A1319" s="2" t="n"/>
      <c r="B1319" s="2" t="n"/>
      <c r="C1319" s="2" t="n"/>
      <c r="D1319" s="2" t="n"/>
      <c r="E1319" s="74" t="inlineStr">
        <is>
          <t>TOTAL Material:</t>
        </is>
      </c>
      <c r="F1319" s="91" t="n"/>
      <c r="G1319" s="23">
        <f>SUM(G1317:G1318)</f>
        <v/>
      </c>
    </row>
    <row r="1320" ht="15" customHeight="1">
      <c r="A1320" s="73" t="inlineStr">
        <is>
          <t>Mão de Obra</t>
        </is>
      </c>
      <c r="B1320" s="91" t="n"/>
      <c r="C1320" s="64" t="inlineStr">
        <is>
          <t>FONTE</t>
        </is>
      </c>
      <c r="D1320" s="64" t="inlineStr">
        <is>
          <t>UNID</t>
        </is>
      </c>
      <c r="E1320" s="64" t="inlineStr">
        <is>
          <t>COEFICIENTE</t>
        </is>
      </c>
      <c r="F1320" s="64" t="inlineStr">
        <is>
          <t>PREÇO UNITÁRIO</t>
        </is>
      </c>
      <c r="G1320" s="64" t="inlineStr">
        <is>
          <t>TOTAL</t>
        </is>
      </c>
    </row>
    <row r="1321" ht="15" customHeight="1">
      <c r="A1321" s="78" t="inlineStr">
        <is>
          <t>55.10.10</t>
        </is>
      </c>
      <c r="B1321" s="77" t="inlineStr">
        <is>
          <t>AUXILIAR BOMBEIRO/ELETRICISTA</t>
        </is>
      </c>
      <c r="C1321" s="78" t="inlineStr">
        <is>
          <t>SUDECAP</t>
        </is>
      </c>
      <c r="D1321" s="78" t="inlineStr">
        <is>
          <t>H</t>
        </is>
      </c>
      <c r="E1321" s="21">
        <f>L1321*FATOR</f>
        <v/>
      </c>
      <c r="F1321" s="22" t="n">
        <v>14.9</v>
      </c>
      <c r="G1321" s="22">
        <f>ROUND(E1321*F1321, 2)</f>
        <v/>
      </c>
      <c r="L1321" t="n">
        <v>0.2</v>
      </c>
      <c r="M1321" t="n">
        <v>14.9</v>
      </c>
      <c r="N1321">
        <f>(M1321-F1321)</f>
        <v/>
      </c>
    </row>
    <row r="1322" ht="15" customHeight="1">
      <c r="A1322" s="78" t="inlineStr">
        <is>
          <t>55.10.39</t>
        </is>
      </c>
      <c r="B1322" s="77" t="inlineStr">
        <is>
          <t>BOMBEIRO</t>
        </is>
      </c>
      <c r="C1322" s="78" t="inlineStr">
        <is>
          <t>SUDECAP</t>
        </is>
      </c>
      <c r="D1322" s="78" t="inlineStr">
        <is>
          <t>H</t>
        </is>
      </c>
      <c r="E1322" s="21">
        <f>L1322*FATOR</f>
        <v/>
      </c>
      <c r="F1322" s="22" t="n">
        <v>21.07</v>
      </c>
      <c r="G1322" s="22">
        <f>ROUND(E1322*F1322, 2)</f>
        <v/>
      </c>
      <c r="L1322" t="n">
        <v>0.2</v>
      </c>
      <c r="M1322" t="n">
        <v>21.07</v>
      </c>
      <c r="N1322">
        <f>(M1322-F1322)</f>
        <v/>
      </c>
    </row>
    <row r="1323" ht="15" customHeight="1">
      <c r="A1323" s="2" t="n"/>
      <c r="B1323" s="2" t="n"/>
      <c r="C1323" s="2" t="n"/>
      <c r="D1323" s="2" t="n"/>
      <c r="E1323" s="74" t="inlineStr">
        <is>
          <t>TOTAL Mão de Obra:</t>
        </is>
      </c>
      <c r="F1323" s="91" t="n"/>
      <c r="G1323" s="23">
        <f>SUM(G1321:G1322)</f>
        <v/>
      </c>
    </row>
    <row r="1324" ht="15" customHeight="1">
      <c r="A1324" s="2" t="n"/>
      <c r="B1324" s="2" t="n"/>
      <c r="C1324" s="2" t="n"/>
      <c r="D1324" s="2" t="n"/>
      <c r="E1324" s="75" t="inlineStr">
        <is>
          <t>VALOR:</t>
        </is>
      </c>
      <c r="F1324" s="91" t="n"/>
      <c r="G1324" s="5">
        <f>SUM(G1319,G1323)</f>
        <v/>
      </c>
    </row>
    <row r="1325" ht="15" customHeight="1">
      <c r="A1325" s="2" t="n"/>
      <c r="B1325" s="2" t="n"/>
      <c r="C1325" s="2" t="n"/>
      <c r="D1325" s="2" t="n"/>
      <c r="E1325" s="75" t="inlineStr">
        <is>
          <t>VALOR BDI (29.27%):</t>
        </is>
      </c>
      <c r="F1325" s="91" t="n"/>
      <c r="G1325" s="5">
        <f>ROUNDDOWN(G1324*BDI,2)</f>
        <v/>
      </c>
    </row>
    <row r="1326" ht="15" customHeight="1">
      <c r="A1326" s="2" t="n"/>
      <c r="B1326" s="2" t="n"/>
      <c r="C1326" s="2" t="n"/>
      <c r="D1326" s="2" t="n"/>
      <c r="E1326" s="75" t="inlineStr">
        <is>
          <t>VALOR COM BDI:</t>
        </is>
      </c>
      <c r="F1326" s="91" t="n"/>
      <c r="G1326" s="5">
        <f>G1325 + G1324</f>
        <v/>
      </c>
    </row>
    <row r="1327" ht="9.949999999999999" customHeight="1">
      <c r="A1327" s="2" t="n"/>
      <c r="B1327" s="2" t="n"/>
      <c r="C1327" s="71" t="n"/>
      <c r="E1327" s="2" t="n"/>
      <c r="F1327" s="2" t="n"/>
      <c r="G1327" s="2" t="n"/>
    </row>
    <row r="1328" ht="20.1" customHeight="1">
      <c r="A1328" s="72" t="inlineStr">
        <is>
          <t>10.4.1. 10.18.01 ADAPTADOR PVC ROSCA E FLANGE P/ CX.D'AGUA D= 1/2" (UN)</t>
        </is>
      </c>
      <c r="B1328" s="90" t="n"/>
      <c r="C1328" s="90" t="n"/>
      <c r="D1328" s="90" t="n"/>
      <c r="E1328" s="90" t="n"/>
      <c r="F1328" s="90" t="n"/>
      <c r="G1328" s="91" t="n"/>
    </row>
    <row r="1329" ht="15" customHeight="1">
      <c r="A1329" s="73" t="inlineStr">
        <is>
          <t>Material</t>
        </is>
      </c>
      <c r="B1329" s="91" t="n"/>
      <c r="C1329" s="64" t="inlineStr">
        <is>
          <t>FONTE</t>
        </is>
      </c>
      <c r="D1329" s="64" t="inlineStr">
        <is>
          <t>UNID</t>
        </is>
      </c>
      <c r="E1329" s="64" t="inlineStr">
        <is>
          <t>COEFICIENTE</t>
        </is>
      </c>
      <c r="F1329" s="64" t="inlineStr">
        <is>
          <t>PREÇO UNITÁRIO</t>
        </is>
      </c>
      <c r="G1329" s="64" t="inlineStr">
        <is>
          <t>TOTAL</t>
        </is>
      </c>
    </row>
    <row r="1330" ht="21" customHeight="1">
      <c r="A1330" s="78" t="inlineStr">
        <is>
          <t>73.05.51</t>
        </is>
      </c>
      <c r="B1330" s="77" t="inlineStr">
        <is>
          <t>ADAPTADOR SOLDÁVEL CURTO C/FLANGES LIVRES P/CX D´ÁGUA D= 20MM (1/2")</t>
        </is>
      </c>
      <c r="C1330" s="78" t="inlineStr">
        <is>
          <t>SUDECAP</t>
        </is>
      </c>
      <c r="D1330" s="78" t="inlineStr">
        <is>
          <t>UN</t>
        </is>
      </c>
      <c r="E1330" s="21" t="n">
        <v>1</v>
      </c>
      <c r="F1330" s="22">
        <f>ROUND(M1330*FATOR, 2)</f>
        <v/>
      </c>
      <c r="G1330" s="22">
        <f>ROUND(E1330*F1330, 2)</f>
        <v/>
      </c>
      <c r="L1330" t="n">
        <v>1</v>
      </c>
      <c r="M1330" t="n">
        <v>12.27</v>
      </c>
      <c r="N1330">
        <f>(M1330-F1330)</f>
        <v/>
      </c>
    </row>
    <row r="1331" ht="15" customHeight="1">
      <c r="A1331" s="78" t="inlineStr">
        <is>
          <t>73.80.12</t>
        </is>
      </c>
      <c r="B1331" s="77" t="inlineStr">
        <is>
          <t>FITA VEDA ROSCA 1/2" ROLO 50 M</t>
        </is>
      </c>
      <c r="C1331" s="78" t="inlineStr">
        <is>
          <t>SUDECAP</t>
        </is>
      </c>
      <c r="D1331" s="78" t="inlineStr">
        <is>
          <t>UN</t>
        </is>
      </c>
      <c r="E1331" s="21" t="n">
        <v>0.0036</v>
      </c>
      <c r="F1331" s="22">
        <f>ROUND(M1331*FATOR, 2)</f>
        <v/>
      </c>
      <c r="G1331" s="22">
        <f>ROUND(E1331*F1331, 2)</f>
        <v/>
      </c>
      <c r="L1331" t="n">
        <v>0.0036</v>
      </c>
      <c r="M1331" t="n">
        <v>20.4</v>
      </c>
      <c r="N1331">
        <f>(M1331-F1331)</f>
        <v/>
      </c>
    </row>
    <row r="1332" ht="15" customHeight="1">
      <c r="A1332" s="2" t="n"/>
      <c r="B1332" s="2" t="n"/>
      <c r="C1332" s="2" t="n"/>
      <c r="D1332" s="2" t="n"/>
      <c r="E1332" s="74" t="inlineStr">
        <is>
          <t>TOTAL Material:</t>
        </is>
      </c>
      <c r="F1332" s="91" t="n"/>
      <c r="G1332" s="23">
        <f>SUM(G1330:G1331)</f>
        <v/>
      </c>
    </row>
    <row r="1333" ht="15" customHeight="1">
      <c r="A1333" s="73" t="inlineStr">
        <is>
          <t>Mão de Obra</t>
        </is>
      </c>
      <c r="B1333" s="91" t="n"/>
      <c r="C1333" s="64" t="inlineStr">
        <is>
          <t>FONTE</t>
        </is>
      </c>
      <c r="D1333" s="64" t="inlineStr">
        <is>
          <t>UNID</t>
        </is>
      </c>
      <c r="E1333" s="64" t="inlineStr">
        <is>
          <t>COEFICIENTE</t>
        </is>
      </c>
      <c r="F1333" s="64" t="inlineStr">
        <is>
          <t>PREÇO UNITÁRIO</t>
        </is>
      </c>
      <c r="G1333" s="64" t="inlineStr">
        <is>
          <t>TOTAL</t>
        </is>
      </c>
    </row>
    <row r="1334" ht="15" customHeight="1">
      <c r="A1334" s="78" t="inlineStr">
        <is>
          <t>55.10.10</t>
        </is>
      </c>
      <c r="B1334" s="77" t="inlineStr">
        <is>
          <t>AUXILIAR BOMBEIRO/ELETRICISTA</t>
        </is>
      </c>
      <c r="C1334" s="78" t="inlineStr">
        <is>
          <t>SUDECAP</t>
        </is>
      </c>
      <c r="D1334" s="78" t="inlineStr">
        <is>
          <t>H</t>
        </is>
      </c>
      <c r="E1334" s="21">
        <f>L1334*FATOR</f>
        <v/>
      </c>
      <c r="F1334" s="22" t="n">
        <v>14.9</v>
      </c>
      <c r="G1334" s="22">
        <f>ROUND(E1334*F1334, 2)</f>
        <v/>
      </c>
      <c r="L1334" t="n">
        <v>0.17</v>
      </c>
      <c r="M1334" t="n">
        <v>14.9</v>
      </c>
      <c r="N1334">
        <f>(M1334-F1334)</f>
        <v/>
      </c>
    </row>
    <row r="1335" ht="15" customHeight="1">
      <c r="A1335" s="78" t="inlineStr">
        <is>
          <t>55.10.39</t>
        </is>
      </c>
      <c r="B1335" s="77" t="inlineStr">
        <is>
          <t>BOMBEIRO</t>
        </is>
      </c>
      <c r="C1335" s="78" t="inlineStr">
        <is>
          <t>SUDECAP</t>
        </is>
      </c>
      <c r="D1335" s="78" t="inlineStr">
        <is>
          <t>H</t>
        </is>
      </c>
      <c r="E1335" s="21">
        <f>L1335*FATOR</f>
        <v/>
      </c>
      <c r="F1335" s="22" t="n">
        <v>21.07</v>
      </c>
      <c r="G1335" s="22">
        <f>ROUND(E1335*F1335, 2)</f>
        <v/>
      </c>
      <c r="L1335" t="n">
        <v>0.17</v>
      </c>
      <c r="M1335" t="n">
        <v>21.07</v>
      </c>
      <c r="N1335">
        <f>(M1335-F1335)</f>
        <v/>
      </c>
    </row>
    <row r="1336" ht="15" customHeight="1">
      <c r="A1336" s="2" t="n"/>
      <c r="B1336" s="2" t="n"/>
      <c r="C1336" s="2" t="n"/>
      <c r="D1336" s="2" t="n"/>
      <c r="E1336" s="74" t="inlineStr">
        <is>
          <t>TOTAL Mão de Obra:</t>
        </is>
      </c>
      <c r="F1336" s="91" t="n"/>
      <c r="G1336" s="23">
        <f>SUM(G1334:G1335)</f>
        <v/>
      </c>
    </row>
    <row r="1337" ht="15" customHeight="1">
      <c r="A1337" s="2" t="n"/>
      <c r="B1337" s="2" t="n"/>
      <c r="C1337" s="2" t="n"/>
      <c r="D1337" s="2" t="n"/>
      <c r="E1337" s="75" t="inlineStr">
        <is>
          <t>VALOR:</t>
        </is>
      </c>
      <c r="F1337" s="91" t="n"/>
      <c r="G1337" s="5">
        <f>SUM(G1332,G1336)</f>
        <v/>
      </c>
    </row>
    <row r="1338" ht="15" customHeight="1">
      <c r="A1338" s="2" t="n"/>
      <c r="B1338" s="2" t="n"/>
      <c r="C1338" s="2" t="n"/>
      <c r="D1338" s="2" t="n"/>
      <c r="E1338" s="75" t="inlineStr">
        <is>
          <t>VALOR BDI (29.27%):</t>
        </is>
      </c>
      <c r="F1338" s="91" t="n"/>
      <c r="G1338" s="5">
        <f>ROUNDDOWN(G1337*BDI,2)</f>
        <v/>
      </c>
    </row>
    <row r="1339" ht="15" customHeight="1">
      <c r="A1339" s="2" t="n"/>
      <c r="B1339" s="2" t="n"/>
      <c r="C1339" s="2" t="n"/>
      <c r="D1339" s="2" t="n"/>
      <c r="E1339" s="75" t="inlineStr">
        <is>
          <t>VALOR COM BDI:</t>
        </is>
      </c>
      <c r="F1339" s="91" t="n"/>
      <c r="G1339" s="5">
        <f>G1338 + G1337</f>
        <v/>
      </c>
    </row>
    <row r="1340" ht="9.949999999999999" customHeight="1">
      <c r="A1340" s="2" t="n"/>
      <c r="B1340" s="2" t="n"/>
      <c r="C1340" s="71" t="n"/>
      <c r="E1340" s="2" t="n"/>
      <c r="F1340" s="2" t="n"/>
      <c r="G1340" s="2" t="n"/>
    </row>
    <row r="1341" ht="20.1" customHeight="1">
      <c r="A1341" s="72" t="inlineStr">
        <is>
          <t>10.4.2. 10.18.08 ADAPTADOR PVC ROSCA E FLANGE P/ CX D'AGUA D=2 1/2" (UN)</t>
        </is>
      </c>
      <c r="B1341" s="90" t="n"/>
      <c r="C1341" s="90" t="n"/>
      <c r="D1341" s="90" t="n"/>
      <c r="E1341" s="90" t="n"/>
      <c r="F1341" s="90" t="n"/>
      <c r="G1341" s="91" t="n"/>
    </row>
    <row r="1342" ht="15" customHeight="1">
      <c r="A1342" s="73" t="inlineStr">
        <is>
          <t>Material</t>
        </is>
      </c>
      <c r="B1342" s="91" t="n"/>
      <c r="C1342" s="64" t="inlineStr">
        <is>
          <t>FONTE</t>
        </is>
      </c>
      <c r="D1342" s="64" t="inlineStr">
        <is>
          <t>UNID</t>
        </is>
      </c>
      <c r="E1342" s="64" t="inlineStr">
        <is>
          <t>COEFICIENTE</t>
        </is>
      </c>
      <c r="F1342" s="64" t="inlineStr">
        <is>
          <t>PREÇO UNITÁRIO</t>
        </is>
      </c>
      <c r="G1342" s="64" t="inlineStr">
        <is>
          <t>TOTAL</t>
        </is>
      </c>
    </row>
    <row r="1343" ht="21" customHeight="1">
      <c r="A1343" s="78" t="inlineStr">
        <is>
          <t>73.05.50</t>
        </is>
      </c>
      <c r="B1343" s="77" t="inlineStr">
        <is>
          <t>ADAPTADOR SOLDÁVEL LONGO C/FLANGES LIVRES P/CX D´ÁGUA D= 75MM (2 1/2")</t>
        </is>
      </c>
      <c r="C1343" s="78" t="inlineStr">
        <is>
          <t>SUDECAP</t>
        </is>
      </c>
      <c r="D1343" s="78" t="inlineStr">
        <is>
          <t>UN</t>
        </is>
      </c>
      <c r="E1343" s="21" t="n">
        <v>1</v>
      </c>
      <c r="F1343" s="22">
        <f>ROUND(M1343*FATOR, 2)</f>
        <v/>
      </c>
      <c r="G1343" s="22">
        <f>ROUND(E1343*F1343, 2)</f>
        <v/>
      </c>
      <c r="L1343" t="n">
        <v>1</v>
      </c>
      <c r="M1343" t="n">
        <v>220.16</v>
      </c>
      <c r="N1343">
        <f>(M1343-F1343)</f>
        <v/>
      </c>
    </row>
    <row r="1344" ht="15" customHeight="1">
      <c r="A1344" s="78" t="inlineStr">
        <is>
          <t>73.80.12</t>
        </is>
      </c>
      <c r="B1344" s="77" t="inlineStr">
        <is>
          <t>FITA VEDA ROSCA 1/2" ROLO 50 M</t>
        </is>
      </c>
      <c r="C1344" s="78" t="inlineStr">
        <is>
          <t>SUDECAP</t>
        </is>
      </c>
      <c r="D1344" s="78" t="inlineStr">
        <is>
          <t>UN</t>
        </is>
      </c>
      <c r="E1344" s="21" t="n">
        <v>0.014</v>
      </c>
      <c r="F1344" s="22">
        <f>ROUND(M1344*FATOR, 2)</f>
        <v/>
      </c>
      <c r="G1344" s="22">
        <f>ROUND(E1344*F1344, 2)</f>
        <v/>
      </c>
      <c r="L1344" t="n">
        <v>0.014</v>
      </c>
      <c r="M1344" t="n">
        <v>20.4</v>
      </c>
      <c r="N1344">
        <f>(M1344-F1344)</f>
        <v/>
      </c>
    </row>
    <row r="1345" ht="15" customHeight="1">
      <c r="A1345" s="2" t="n"/>
      <c r="B1345" s="2" t="n"/>
      <c r="C1345" s="2" t="n"/>
      <c r="D1345" s="2" t="n"/>
      <c r="E1345" s="74" t="inlineStr">
        <is>
          <t>TOTAL Material:</t>
        </is>
      </c>
      <c r="F1345" s="91" t="n"/>
      <c r="G1345" s="23">
        <f>SUM(G1343:G1344)</f>
        <v/>
      </c>
    </row>
    <row r="1346" ht="15" customHeight="1">
      <c r="A1346" s="73" t="inlineStr">
        <is>
          <t>Mão de Obra</t>
        </is>
      </c>
      <c r="B1346" s="91" t="n"/>
      <c r="C1346" s="64" t="inlineStr">
        <is>
          <t>FONTE</t>
        </is>
      </c>
      <c r="D1346" s="64" t="inlineStr">
        <is>
          <t>UNID</t>
        </is>
      </c>
      <c r="E1346" s="64" t="inlineStr">
        <is>
          <t>COEFICIENTE</t>
        </is>
      </c>
      <c r="F1346" s="64" t="inlineStr">
        <is>
          <t>PREÇO UNITÁRIO</t>
        </is>
      </c>
      <c r="G1346" s="64" t="inlineStr">
        <is>
          <t>TOTAL</t>
        </is>
      </c>
    </row>
    <row r="1347" ht="15" customHeight="1">
      <c r="A1347" s="78" t="inlineStr">
        <is>
          <t>55.10.10</t>
        </is>
      </c>
      <c r="B1347" s="77" t="inlineStr">
        <is>
          <t>AUXILIAR BOMBEIRO/ELETRICISTA</t>
        </is>
      </c>
      <c r="C1347" s="78" t="inlineStr">
        <is>
          <t>SUDECAP</t>
        </is>
      </c>
      <c r="D1347" s="78" t="inlineStr">
        <is>
          <t>H</t>
        </is>
      </c>
      <c r="E1347" s="21">
        <f>L1347*FATOR</f>
        <v/>
      </c>
      <c r="F1347" s="22" t="n">
        <v>14.9</v>
      </c>
      <c r="G1347" s="22">
        <f>ROUND(E1347*F1347, 2)</f>
        <v/>
      </c>
      <c r="L1347" t="n">
        <v>0.35</v>
      </c>
      <c r="M1347" t="n">
        <v>14.9</v>
      </c>
      <c r="N1347">
        <f>(M1347-F1347)</f>
        <v/>
      </c>
    </row>
    <row r="1348" ht="15" customHeight="1">
      <c r="A1348" s="78" t="inlineStr">
        <is>
          <t>55.10.39</t>
        </is>
      </c>
      <c r="B1348" s="77" t="inlineStr">
        <is>
          <t>BOMBEIRO</t>
        </is>
      </c>
      <c r="C1348" s="78" t="inlineStr">
        <is>
          <t>SUDECAP</t>
        </is>
      </c>
      <c r="D1348" s="78" t="inlineStr">
        <is>
          <t>H</t>
        </is>
      </c>
      <c r="E1348" s="21">
        <f>L1348*FATOR</f>
        <v/>
      </c>
      <c r="F1348" s="22" t="n">
        <v>21.07</v>
      </c>
      <c r="G1348" s="22">
        <f>ROUND(E1348*F1348, 2)</f>
        <v/>
      </c>
      <c r="L1348" t="n">
        <v>0.35</v>
      </c>
      <c r="M1348" t="n">
        <v>21.07</v>
      </c>
      <c r="N1348">
        <f>(M1348-F1348)</f>
        <v/>
      </c>
    </row>
    <row r="1349" ht="15" customHeight="1">
      <c r="A1349" s="2" t="n"/>
      <c r="B1349" s="2" t="n"/>
      <c r="C1349" s="2" t="n"/>
      <c r="D1349" s="2" t="n"/>
      <c r="E1349" s="74" t="inlineStr">
        <is>
          <t>TOTAL Mão de Obra:</t>
        </is>
      </c>
      <c r="F1349" s="91" t="n"/>
      <c r="G1349" s="23">
        <f>SUM(G1347:G1348)</f>
        <v/>
      </c>
    </row>
    <row r="1350" ht="15" customHeight="1">
      <c r="A1350" s="2" t="n"/>
      <c r="B1350" s="2" t="n"/>
      <c r="C1350" s="2" t="n"/>
      <c r="D1350" s="2" t="n"/>
      <c r="E1350" s="75" t="inlineStr">
        <is>
          <t>VALOR:</t>
        </is>
      </c>
      <c r="F1350" s="91" t="n"/>
      <c r="G1350" s="5">
        <f>SUM(G1345,G1349)</f>
        <v/>
      </c>
    </row>
    <row r="1351" ht="15" customHeight="1">
      <c r="A1351" s="2" t="n"/>
      <c r="B1351" s="2" t="n"/>
      <c r="C1351" s="2" t="n"/>
      <c r="D1351" s="2" t="n"/>
      <c r="E1351" s="75" t="inlineStr">
        <is>
          <t>VALOR BDI (29.27%):</t>
        </is>
      </c>
      <c r="F1351" s="91" t="n"/>
      <c r="G1351" s="5">
        <f>ROUNDDOWN(G1350*BDI,2)</f>
        <v/>
      </c>
    </row>
    <row r="1352" ht="15" customHeight="1">
      <c r="A1352" s="2" t="n"/>
      <c r="B1352" s="2" t="n"/>
      <c r="C1352" s="2" t="n"/>
      <c r="D1352" s="2" t="n"/>
      <c r="E1352" s="75" t="inlineStr">
        <is>
          <t>VALOR COM BDI:</t>
        </is>
      </c>
      <c r="F1352" s="91" t="n"/>
      <c r="G1352" s="5">
        <f>G1351 + G1350</f>
        <v/>
      </c>
    </row>
    <row r="1353" ht="9.949999999999999" customHeight="1">
      <c r="A1353" s="2" t="n"/>
      <c r="B1353" s="2" t="n"/>
      <c r="C1353" s="71" t="n"/>
      <c r="E1353" s="2" t="n"/>
      <c r="F1353" s="2" t="n"/>
      <c r="G1353" s="2" t="n"/>
    </row>
    <row r="1354" ht="20.1" customHeight="1">
      <c r="A1354" s="72" t="inlineStr">
        <is>
          <t>10.5.1. 10.22.01 REGISTRO GAVETA BRUTO 1510-B 1/2"FABRIMAR /EQUIVALENTE (UN)</t>
        </is>
      </c>
      <c r="B1354" s="90" t="n"/>
      <c r="C1354" s="90" t="n"/>
      <c r="D1354" s="90" t="n"/>
      <c r="E1354" s="90" t="n"/>
      <c r="F1354" s="90" t="n"/>
      <c r="G1354" s="91" t="n"/>
    </row>
    <row r="1355" ht="15" customHeight="1">
      <c r="A1355" s="73" t="inlineStr">
        <is>
          <t>Material</t>
        </is>
      </c>
      <c r="B1355" s="91" t="n"/>
      <c r="C1355" s="64" t="inlineStr">
        <is>
          <t>FONTE</t>
        </is>
      </c>
      <c r="D1355" s="64" t="inlineStr">
        <is>
          <t>UNID</t>
        </is>
      </c>
      <c r="E1355" s="64" t="inlineStr">
        <is>
          <t>COEFICIENTE</t>
        </is>
      </c>
      <c r="F1355" s="64" t="inlineStr">
        <is>
          <t>PREÇO UNITÁRIO</t>
        </is>
      </c>
      <c r="G1355" s="64" t="inlineStr">
        <is>
          <t>TOTAL</t>
        </is>
      </c>
    </row>
    <row r="1356" ht="15" customHeight="1">
      <c r="A1356" s="78" t="inlineStr">
        <is>
          <t>73.80.12</t>
        </is>
      </c>
      <c r="B1356" s="77" t="inlineStr">
        <is>
          <t>FITA VEDA ROSCA 1/2" ROLO 50 M</t>
        </is>
      </c>
      <c r="C1356" s="78" t="inlineStr">
        <is>
          <t>SUDECAP</t>
        </is>
      </c>
      <c r="D1356" s="78" t="inlineStr">
        <is>
          <t>UN</t>
        </is>
      </c>
      <c r="E1356" s="21" t="n">
        <v>0.0066</v>
      </c>
      <c r="F1356" s="22">
        <f>ROUND(M1356*FATOR, 2)</f>
        <v/>
      </c>
      <c r="G1356" s="22">
        <f>ROUND(E1356*F1356, 2)</f>
        <v/>
      </c>
      <c r="L1356" t="n">
        <v>0.0066</v>
      </c>
      <c r="M1356" t="n">
        <v>20.4</v>
      </c>
      <c r="N1356">
        <f>(M1356-F1356)</f>
        <v/>
      </c>
    </row>
    <row r="1357" ht="21" customHeight="1">
      <c r="A1357" s="78" t="inlineStr">
        <is>
          <t>73.46.01</t>
        </is>
      </c>
      <c r="B1357" s="77" t="inlineStr">
        <is>
          <t>REGISTRO DE GAVETA BRUTO 1510-B 1/2" FABRIMAR OU EQUIVALENTE</t>
        </is>
      </c>
      <c r="C1357" s="78" t="inlineStr">
        <is>
          <t>SUDECAP</t>
        </is>
      </c>
      <c r="D1357" s="78" t="inlineStr">
        <is>
          <t>UN</t>
        </is>
      </c>
      <c r="E1357" s="21" t="n">
        <v>1</v>
      </c>
      <c r="F1357" s="22">
        <f>ROUND(M1357*FATOR, 2)</f>
        <v/>
      </c>
      <c r="G1357" s="22">
        <f>ROUND(E1357*F1357, 2)</f>
        <v/>
      </c>
      <c r="L1357" t="n">
        <v>1</v>
      </c>
      <c r="M1357" t="n">
        <v>39.9</v>
      </c>
      <c r="N1357">
        <f>(M1357-F1357)</f>
        <v/>
      </c>
    </row>
    <row r="1358" ht="15" customHeight="1">
      <c r="A1358" s="2" t="n"/>
      <c r="B1358" s="2" t="n"/>
      <c r="C1358" s="2" t="n"/>
      <c r="D1358" s="2" t="n"/>
      <c r="E1358" s="74" t="inlineStr">
        <is>
          <t>TOTAL Material:</t>
        </is>
      </c>
      <c r="F1358" s="91" t="n"/>
      <c r="G1358" s="23">
        <f>SUM(G1356:G1357)</f>
        <v/>
      </c>
    </row>
    <row r="1359" ht="15" customHeight="1">
      <c r="A1359" s="73" t="inlineStr">
        <is>
          <t>Mão de Obra</t>
        </is>
      </c>
      <c r="B1359" s="91" t="n"/>
      <c r="C1359" s="64" t="inlineStr">
        <is>
          <t>FONTE</t>
        </is>
      </c>
      <c r="D1359" s="64" t="inlineStr">
        <is>
          <t>UNID</t>
        </is>
      </c>
      <c r="E1359" s="64" t="inlineStr">
        <is>
          <t>COEFICIENTE</t>
        </is>
      </c>
      <c r="F1359" s="64" t="inlineStr">
        <is>
          <t>PREÇO UNITÁRIO</t>
        </is>
      </c>
      <c r="G1359" s="64" t="inlineStr">
        <is>
          <t>TOTAL</t>
        </is>
      </c>
    </row>
    <row r="1360" ht="15" customHeight="1">
      <c r="A1360" s="78" t="inlineStr">
        <is>
          <t>55.10.10</t>
        </is>
      </c>
      <c r="B1360" s="77" t="inlineStr">
        <is>
          <t>AUXILIAR BOMBEIRO/ELETRICISTA</t>
        </is>
      </c>
      <c r="C1360" s="78" t="inlineStr">
        <is>
          <t>SUDECAP</t>
        </is>
      </c>
      <c r="D1360" s="78" t="inlineStr">
        <is>
          <t>H</t>
        </is>
      </c>
      <c r="E1360" s="21">
        <f>L1360*FATOR</f>
        <v/>
      </c>
      <c r="F1360" s="22" t="n">
        <v>14.9</v>
      </c>
      <c r="G1360" s="22">
        <f>ROUND(E1360*F1360, 2)</f>
        <v/>
      </c>
      <c r="L1360" t="n">
        <v>0.6</v>
      </c>
      <c r="M1360" t="n">
        <v>14.9</v>
      </c>
      <c r="N1360">
        <f>(M1360-F1360)</f>
        <v/>
      </c>
    </row>
    <row r="1361" ht="15" customHeight="1">
      <c r="A1361" s="78" t="inlineStr">
        <is>
          <t>55.10.39</t>
        </is>
      </c>
      <c r="B1361" s="77" t="inlineStr">
        <is>
          <t>BOMBEIRO</t>
        </is>
      </c>
      <c r="C1361" s="78" t="inlineStr">
        <is>
          <t>SUDECAP</t>
        </is>
      </c>
      <c r="D1361" s="78" t="inlineStr">
        <is>
          <t>H</t>
        </is>
      </c>
      <c r="E1361" s="21">
        <f>L1361*FATOR</f>
        <v/>
      </c>
      <c r="F1361" s="22" t="n">
        <v>21.07</v>
      </c>
      <c r="G1361" s="22">
        <f>ROUND(E1361*F1361, 2)</f>
        <v/>
      </c>
      <c r="L1361" t="n">
        <v>0.6</v>
      </c>
      <c r="M1361" t="n">
        <v>21.07</v>
      </c>
      <c r="N1361">
        <f>(M1361-F1361)</f>
        <v/>
      </c>
    </row>
    <row r="1362" ht="15" customHeight="1">
      <c r="A1362" s="2" t="n"/>
      <c r="B1362" s="2" t="n"/>
      <c r="C1362" s="2" t="n"/>
      <c r="D1362" s="2" t="n"/>
      <c r="E1362" s="74" t="inlineStr">
        <is>
          <t>TOTAL Mão de Obra:</t>
        </is>
      </c>
      <c r="F1362" s="91" t="n"/>
      <c r="G1362" s="23">
        <f>SUM(G1360:G1361)</f>
        <v/>
      </c>
    </row>
    <row r="1363" ht="15" customHeight="1">
      <c r="A1363" s="2" t="n"/>
      <c r="B1363" s="2" t="n"/>
      <c r="C1363" s="2" t="n"/>
      <c r="D1363" s="2" t="n"/>
      <c r="E1363" s="75" t="inlineStr">
        <is>
          <t>VALOR:</t>
        </is>
      </c>
      <c r="F1363" s="91" t="n"/>
      <c r="G1363" s="5">
        <f>SUM(G1358,G1362)</f>
        <v/>
      </c>
    </row>
    <row r="1364" ht="15" customHeight="1">
      <c r="A1364" s="2" t="n"/>
      <c r="B1364" s="2" t="n"/>
      <c r="C1364" s="2" t="n"/>
      <c r="D1364" s="2" t="n"/>
      <c r="E1364" s="75" t="inlineStr">
        <is>
          <t>VALOR BDI (29.27%):</t>
        </is>
      </c>
      <c r="F1364" s="91" t="n"/>
      <c r="G1364" s="5">
        <f>ROUNDDOWN(G1363*BDI,2)</f>
        <v/>
      </c>
    </row>
    <row r="1365" ht="15" customHeight="1">
      <c r="A1365" s="2" t="n"/>
      <c r="B1365" s="2" t="n"/>
      <c r="C1365" s="2" t="n"/>
      <c r="D1365" s="2" t="n"/>
      <c r="E1365" s="75" t="inlineStr">
        <is>
          <t>VALOR COM BDI:</t>
        </is>
      </c>
      <c r="F1365" s="91" t="n"/>
      <c r="G1365" s="5">
        <f>G1364 + G1363</f>
        <v/>
      </c>
    </row>
    <row r="1366" ht="9.949999999999999" customHeight="1">
      <c r="A1366" s="2" t="n"/>
      <c r="B1366" s="2" t="n"/>
      <c r="C1366" s="71" t="n"/>
      <c r="E1366" s="2" t="n"/>
      <c r="F1366" s="2" t="n"/>
      <c r="G1366" s="2" t="n"/>
    </row>
    <row r="1367" ht="20.1" customHeight="1">
      <c r="A1367" s="72" t="inlineStr">
        <is>
          <t>10.5.2. 10.22.05 REGISTRO GAVETA BRUTO 1510-B 1 1/2" FABRIMAR/ EQUIVALENTE (UN)</t>
        </is>
      </c>
      <c r="B1367" s="90" t="n"/>
      <c r="C1367" s="90" t="n"/>
      <c r="D1367" s="90" t="n"/>
      <c r="E1367" s="90" t="n"/>
      <c r="F1367" s="90" t="n"/>
      <c r="G1367" s="91" t="n"/>
    </row>
    <row r="1368" ht="15" customHeight="1">
      <c r="A1368" s="73" t="inlineStr">
        <is>
          <t>Material</t>
        </is>
      </c>
      <c r="B1368" s="91" t="n"/>
      <c r="C1368" s="64" t="inlineStr">
        <is>
          <t>FONTE</t>
        </is>
      </c>
      <c r="D1368" s="64" t="inlineStr">
        <is>
          <t>UNID</t>
        </is>
      </c>
      <c r="E1368" s="64" t="inlineStr">
        <is>
          <t>COEFICIENTE</t>
        </is>
      </c>
      <c r="F1368" s="64" t="inlineStr">
        <is>
          <t>PREÇO UNITÁRIO</t>
        </is>
      </c>
      <c r="G1368" s="64" t="inlineStr">
        <is>
          <t>TOTAL</t>
        </is>
      </c>
    </row>
    <row r="1369" ht="15" customHeight="1">
      <c r="A1369" s="78" t="inlineStr">
        <is>
          <t>73.80.12</t>
        </is>
      </c>
      <c r="B1369" s="77" t="inlineStr">
        <is>
          <t>FITA VEDA ROSCA 1/2" ROLO 50 M</t>
        </is>
      </c>
      <c r="C1369" s="78" t="inlineStr">
        <is>
          <t>SUDECAP</t>
        </is>
      </c>
      <c r="D1369" s="78" t="inlineStr">
        <is>
          <t>UN</t>
        </is>
      </c>
      <c r="E1369" s="21" t="n">
        <v>0.0202</v>
      </c>
      <c r="F1369" s="22">
        <f>ROUND(M1369*FATOR, 2)</f>
        <v/>
      </c>
      <c r="G1369" s="22">
        <f>ROUND(E1369*F1369, 2)</f>
        <v/>
      </c>
      <c r="L1369" t="n">
        <v>0.0202</v>
      </c>
      <c r="M1369" t="n">
        <v>20.4</v>
      </c>
      <c r="N1369">
        <f>(M1369-F1369)</f>
        <v/>
      </c>
    </row>
    <row r="1370" ht="21" customHeight="1">
      <c r="A1370" s="78" t="inlineStr">
        <is>
          <t>73.46.05</t>
        </is>
      </c>
      <c r="B1370" s="77" t="inlineStr">
        <is>
          <t>REGISTRO DE GAVETA BRUTO 1510-B 1 1/2" FABRIMAR OU EQUIVALENTE</t>
        </is>
      </c>
      <c r="C1370" s="78" t="inlineStr">
        <is>
          <t>SUDECAP</t>
        </is>
      </c>
      <c r="D1370" s="78" t="inlineStr">
        <is>
          <t>UN</t>
        </is>
      </c>
      <c r="E1370" s="21" t="n">
        <v>1</v>
      </c>
      <c r="F1370" s="22">
        <f>ROUND(M1370*FATOR, 2)</f>
        <v/>
      </c>
      <c r="G1370" s="22">
        <f>ROUND(E1370*F1370, 2)</f>
        <v/>
      </c>
      <c r="L1370" t="n">
        <v>1</v>
      </c>
      <c r="M1370" t="n">
        <v>95.05</v>
      </c>
      <c r="N1370">
        <f>(M1370-F1370)</f>
        <v/>
      </c>
    </row>
    <row r="1371" ht="15" customHeight="1">
      <c r="A1371" s="2" t="n"/>
      <c r="B1371" s="2" t="n"/>
      <c r="C1371" s="2" t="n"/>
      <c r="D1371" s="2" t="n"/>
      <c r="E1371" s="74" t="inlineStr">
        <is>
          <t>TOTAL Material:</t>
        </is>
      </c>
      <c r="F1371" s="91" t="n"/>
      <c r="G1371" s="23">
        <f>SUM(G1369:G1370)</f>
        <v/>
      </c>
    </row>
    <row r="1372" ht="15" customHeight="1">
      <c r="A1372" s="73" t="inlineStr">
        <is>
          <t>Mão de Obra</t>
        </is>
      </c>
      <c r="B1372" s="91" t="n"/>
      <c r="C1372" s="64" t="inlineStr">
        <is>
          <t>FONTE</t>
        </is>
      </c>
      <c r="D1372" s="64" t="inlineStr">
        <is>
          <t>UNID</t>
        </is>
      </c>
      <c r="E1372" s="64" t="inlineStr">
        <is>
          <t>COEFICIENTE</t>
        </is>
      </c>
      <c r="F1372" s="64" t="inlineStr">
        <is>
          <t>PREÇO UNITÁRIO</t>
        </is>
      </c>
      <c r="G1372" s="64" t="inlineStr">
        <is>
          <t>TOTAL</t>
        </is>
      </c>
    </row>
    <row r="1373" ht="15" customHeight="1">
      <c r="A1373" s="78" t="inlineStr">
        <is>
          <t>55.10.10</t>
        </is>
      </c>
      <c r="B1373" s="77" t="inlineStr">
        <is>
          <t>AUXILIAR BOMBEIRO/ELETRICISTA</t>
        </is>
      </c>
      <c r="C1373" s="78" t="inlineStr">
        <is>
          <t>SUDECAP</t>
        </is>
      </c>
      <c r="D1373" s="78" t="inlineStr">
        <is>
          <t>H</t>
        </is>
      </c>
      <c r="E1373" s="21">
        <f>L1373*FATOR</f>
        <v/>
      </c>
      <c r="F1373" s="22" t="n">
        <v>14.9</v>
      </c>
      <c r="G1373" s="22">
        <f>ROUND(E1373*F1373, 2)</f>
        <v/>
      </c>
      <c r="L1373" t="n">
        <v>0.95</v>
      </c>
      <c r="M1373" t="n">
        <v>14.9</v>
      </c>
      <c r="N1373">
        <f>(M1373-F1373)</f>
        <v/>
      </c>
    </row>
    <row r="1374" ht="15" customHeight="1">
      <c r="A1374" s="78" t="inlineStr">
        <is>
          <t>55.10.39</t>
        </is>
      </c>
      <c r="B1374" s="77" t="inlineStr">
        <is>
          <t>BOMBEIRO</t>
        </is>
      </c>
      <c r="C1374" s="78" t="inlineStr">
        <is>
          <t>SUDECAP</t>
        </is>
      </c>
      <c r="D1374" s="78" t="inlineStr">
        <is>
          <t>H</t>
        </is>
      </c>
      <c r="E1374" s="21">
        <f>L1374*FATOR</f>
        <v/>
      </c>
      <c r="F1374" s="22" t="n">
        <v>21.07</v>
      </c>
      <c r="G1374" s="22">
        <f>ROUND(E1374*F1374, 2)</f>
        <v/>
      </c>
      <c r="L1374" t="n">
        <v>0.95</v>
      </c>
      <c r="M1374" t="n">
        <v>21.07</v>
      </c>
      <c r="N1374">
        <f>(M1374-F1374)</f>
        <v/>
      </c>
    </row>
    <row r="1375" ht="15" customHeight="1">
      <c r="A1375" s="2" t="n"/>
      <c r="B1375" s="2" t="n"/>
      <c r="C1375" s="2" t="n"/>
      <c r="D1375" s="2" t="n"/>
      <c r="E1375" s="74" t="inlineStr">
        <is>
          <t>TOTAL Mão de Obra:</t>
        </is>
      </c>
      <c r="F1375" s="91" t="n"/>
      <c r="G1375" s="23">
        <f>SUM(G1373:G1374)</f>
        <v/>
      </c>
    </row>
    <row r="1376" ht="15" customHeight="1">
      <c r="A1376" s="2" t="n"/>
      <c r="B1376" s="2" t="n"/>
      <c r="C1376" s="2" t="n"/>
      <c r="D1376" s="2" t="n"/>
      <c r="E1376" s="75" t="inlineStr">
        <is>
          <t>VALOR:</t>
        </is>
      </c>
      <c r="F1376" s="91" t="n"/>
      <c r="G1376" s="5">
        <f>SUM(G1371,G1375)</f>
        <v/>
      </c>
    </row>
    <row r="1377" ht="15" customHeight="1">
      <c r="A1377" s="2" t="n"/>
      <c r="B1377" s="2" t="n"/>
      <c r="C1377" s="2" t="n"/>
      <c r="D1377" s="2" t="n"/>
      <c r="E1377" s="75" t="inlineStr">
        <is>
          <t>VALOR BDI (29.27%):</t>
        </is>
      </c>
      <c r="F1377" s="91" t="n"/>
      <c r="G1377" s="5">
        <f>ROUNDDOWN(G1376*BDI,2)</f>
        <v/>
      </c>
    </row>
    <row r="1378" ht="15" customHeight="1">
      <c r="A1378" s="2" t="n"/>
      <c r="B1378" s="2" t="n"/>
      <c r="C1378" s="2" t="n"/>
      <c r="D1378" s="2" t="n"/>
      <c r="E1378" s="75" t="inlineStr">
        <is>
          <t>VALOR COM BDI:</t>
        </is>
      </c>
      <c r="F1378" s="91" t="n"/>
      <c r="G1378" s="5">
        <f>G1377 + G1376</f>
        <v/>
      </c>
    </row>
    <row r="1379" ht="9.949999999999999" customHeight="1">
      <c r="A1379" s="2" t="n"/>
      <c r="B1379" s="2" t="n"/>
      <c r="C1379" s="71" t="n"/>
      <c r="E1379" s="2" t="n"/>
      <c r="F1379" s="2" t="n"/>
      <c r="G1379" s="2" t="n"/>
    </row>
    <row r="1380" ht="20.1" customHeight="1">
      <c r="A1380" s="72" t="inlineStr">
        <is>
          <t>10.5.3. 10.22.07 REGISTRO GAVETA BRUTO 1502 2 1/2" DECA / EQUIVALENTE (UN)</t>
        </is>
      </c>
      <c r="B1380" s="90" t="n"/>
      <c r="C1380" s="90" t="n"/>
      <c r="D1380" s="90" t="n"/>
      <c r="E1380" s="90" t="n"/>
      <c r="F1380" s="90" t="n"/>
      <c r="G1380" s="91" t="n"/>
    </row>
    <row r="1381" ht="15" customHeight="1">
      <c r="A1381" s="73" t="inlineStr">
        <is>
          <t>Material</t>
        </is>
      </c>
      <c r="B1381" s="91" t="n"/>
      <c r="C1381" s="64" t="inlineStr">
        <is>
          <t>FONTE</t>
        </is>
      </c>
      <c r="D1381" s="64" t="inlineStr">
        <is>
          <t>UNID</t>
        </is>
      </c>
      <c r="E1381" s="64" t="inlineStr">
        <is>
          <t>COEFICIENTE</t>
        </is>
      </c>
      <c r="F1381" s="64" t="inlineStr">
        <is>
          <t>PREÇO UNITÁRIO</t>
        </is>
      </c>
      <c r="G1381" s="64" t="inlineStr">
        <is>
          <t>TOTAL</t>
        </is>
      </c>
    </row>
    <row r="1382" ht="15" customHeight="1">
      <c r="A1382" s="78" t="inlineStr">
        <is>
          <t>73.80.12</t>
        </is>
      </c>
      <c r="B1382" s="77" t="inlineStr">
        <is>
          <t>FITA VEDA ROSCA 1/2" ROLO 50 M</t>
        </is>
      </c>
      <c r="C1382" s="78" t="inlineStr">
        <is>
          <t>SUDECAP</t>
        </is>
      </c>
      <c r="D1382" s="78" t="inlineStr">
        <is>
          <t>UN</t>
        </is>
      </c>
      <c r="E1382" s="21" t="n">
        <v>0.03</v>
      </c>
      <c r="F1382" s="22">
        <f>ROUND(M1382*FATOR, 2)</f>
        <v/>
      </c>
      <c r="G1382" s="22">
        <f>ROUND(E1382*F1382, 2)</f>
        <v/>
      </c>
      <c r="L1382" t="n">
        <v>0.03</v>
      </c>
      <c r="M1382" t="n">
        <v>20.4</v>
      </c>
      <c r="N1382">
        <f>(M1382-F1382)</f>
        <v/>
      </c>
    </row>
    <row r="1383" ht="21" customHeight="1">
      <c r="A1383" s="78" t="inlineStr">
        <is>
          <t>73.46.07</t>
        </is>
      </c>
      <c r="B1383" s="77" t="inlineStr">
        <is>
          <t>REGISTRO DE GAVETA BRUTO 1502-B 2 1/2" DECA OU EQUIVALENTE</t>
        </is>
      </c>
      <c r="C1383" s="78" t="inlineStr">
        <is>
          <t>SUDECAP</t>
        </is>
      </c>
      <c r="D1383" s="78" t="inlineStr">
        <is>
          <t>UN</t>
        </is>
      </c>
      <c r="E1383" s="21" t="n">
        <v>1</v>
      </c>
      <c r="F1383" s="22">
        <f>ROUND(M1383*FATOR, 2)</f>
        <v/>
      </c>
      <c r="G1383" s="22">
        <f>ROUND(E1383*F1383, 2)</f>
        <v/>
      </c>
      <c r="L1383" t="n">
        <v>1</v>
      </c>
      <c r="M1383" t="n">
        <v>387.86</v>
      </c>
      <c r="N1383">
        <f>(M1383-F1383)</f>
        <v/>
      </c>
    </row>
    <row r="1384" ht="15" customHeight="1">
      <c r="A1384" s="2" t="n"/>
      <c r="B1384" s="2" t="n"/>
      <c r="C1384" s="2" t="n"/>
      <c r="D1384" s="2" t="n"/>
      <c r="E1384" s="74" t="inlineStr">
        <is>
          <t>TOTAL Material:</t>
        </is>
      </c>
      <c r="F1384" s="91" t="n"/>
      <c r="G1384" s="23">
        <f>SUM(G1382:G1383)</f>
        <v/>
      </c>
    </row>
    <row r="1385" ht="15" customHeight="1">
      <c r="A1385" s="73" t="inlineStr">
        <is>
          <t>Mão de Obra</t>
        </is>
      </c>
      <c r="B1385" s="91" t="n"/>
      <c r="C1385" s="64" t="inlineStr">
        <is>
          <t>FONTE</t>
        </is>
      </c>
      <c r="D1385" s="64" t="inlineStr">
        <is>
          <t>UNID</t>
        </is>
      </c>
      <c r="E1385" s="64" t="inlineStr">
        <is>
          <t>COEFICIENTE</t>
        </is>
      </c>
      <c r="F1385" s="64" t="inlineStr">
        <is>
          <t>PREÇO UNITÁRIO</t>
        </is>
      </c>
      <c r="G1385" s="64" t="inlineStr">
        <is>
          <t>TOTAL</t>
        </is>
      </c>
    </row>
    <row r="1386" ht="15" customHeight="1">
      <c r="A1386" s="78" t="inlineStr">
        <is>
          <t>55.10.10</t>
        </is>
      </c>
      <c r="B1386" s="77" t="inlineStr">
        <is>
          <t>AUXILIAR BOMBEIRO/ELETRICISTA</t>
        </is>
      </c>
      <c r="C1386" s="78" t="inlineStr">
        <is>
          <t>SUDECAP</t>
        </is>
      </c>
      <c r="D1386" s="78" t="inlineStr">
        <is>
          <t>H</t>
        </is>
      </c>
      <c r="E1386" s="21">
        <f>L1386*FATOR</f>
        <v/>
      </c>
      <c r="F1386" s="22" t="n">
        <v>14.9</v>
      </c>
      <c r="G1386" s="22">
        <f>ROUND(E1386*F1386, 2)</f>
        <v/>
      </c>
      <c r="L1386" t="n">
        <v>0.95</v>
      </c>
      <c r="M1386" t="n">
        <v>14.9</v>
      </c>
      <c r="N1386">
        <f>(M1386-F1386)</f>
        <v/>
      </c>
    </row>
    <row r="1387" ht="15" customHeight="1">
      <c r="A1387" s="78" t="inlineStr">
        <is>
          <t>55.10.39</t>
        </is>
      </c>
      <c r="B1387" s="77" t="inlineStr">
        <is>
          <t>BOMBEIRO</t>
        </is>
      </c>
      <c r="C1387" s="78" t="inlineStr">
        <is>
          <t>SUDECAP</t>
        </is>
      </c>
      <c r="D1387" s="78" t="inlineStr">
        <is>
          <t>H</t>
        </is>
      </c>
      <c r="E1387" s="21">
        <f>L1387*FATOR</f>
        <v/>
      </c>
      <c r="F1387" s="22" t="n">
        <v>21.07</v>
      </c>
      <c r="G1387" s="22">
        <f>ROUND(E1387*F1387, 2)</f>
        <v/>
      </c>
      <c r="L1387" t="n">
        <v>0.95</v>
      </c>
      <c r="M1387" t="n">
        <v>21.07</v>
      </c>
      <c r="N1387">
        <f>(M1387-F1387)</f>
        <v/>
      </c>
    </row>
    <row r="1388" ht="15" customHeight="1">
      <c r="A1388" s="2" t="n"/>
      <c r="B1388" s="2" t="n"/>
      <c r="C1388" s="2" t="n"/>
      <c r="D1388" s="2" t="n"/>
      <c r="E1388" s="74" t="inlineStr">
        <is>
          <t>TOTAL Mão de Obra:</t>
        </is>
      </c>
      <c r="F1388" s="91" t="n"/>
      <c r="G1388" s="23">
        <f>SUM(G1386:G1387)</f>
        <v/>
      </c>
    </row>
    <row r="1389" ht="15" customHeight="1">
      <c r="A1389" s="2" t="n"/>
      <c r="B1389" s="2" t="n"/>
      <c r="C1389" s="2" t="n"/>
      <c r="D1389" s="2" t="n"/>
      <c r="E1389" s="75" t="inlineStr">
        <is>
          <t>VALOR:</t>
        </is>
      </c>
      <c r="F1389" s="91" t="n"/>
      <c r="G1389" s="5">
        <f>SUM(G1384,G1388)</f>
        <v/>
      </c>
    </row>
    <row r="1390" ht="15" customHeight="1">
      <c r="A1390" s="2" t="n"/>
      <c r="B1390" s="2" t="n"/>
      <c r="C1390" s="2" t="n"/>
      <c r="D1390" s="2" t="n"/>
      <c r="E1390" s="75" t="inlineStr">
        <is>
          <t>VALOR BDI (29.27%):</t>
        </is>
      </c>
      <c r="F1390" s="91" t="n"/>
      <c r="G1390" s="5">
        <f>ROUNDDOWN(G1389*BDI,2)</f>
        <v/>
      </c>
    </row>
    <row r="1391" ht="15" customHeight="1">
      <c r="A1391" s="2" t="n"/>
      <c r="B1391" s="2" t="n"/>
      <c r="C1391" s="2" t="n"/>
      <c r="D1391" s="2" t="n"/>
      <c r="E1391" s="75" t="inlineStr">
        <is>
          <t>VALOR COM BDI:</t>
        </is>
      </c>
      <c r="F1391" s="91" t="n"/>
      <c r="G1391" s="5">
        <f>G1390 + G1389</f>
        <v/>
      </c>
    </row>
    <row r="1392" ht="9.949999999999999" customHeight="1">
      <c r="A1392" s="2" t="n"/>
      <c r="B1392" s="2" t="n"/>
      <c r="C1392" s="71" t="n"/>
      <c r="E1392" s="2" t="n"/>
      <c r="F1392" s="2" t="n"/>
      <c r="G1392" s="2" t="n"/>
    </row>
    <row r="1393" ht="20.1" customHeight="1">
      <c r="A1393" s="72" t="inlineStr">
        <is>
          <t>10.5.4. 10.22.45 COM CANOPLA C-1509 DL, D=1 1/2"FABRIMAR OU EQUIVALENTE (UN)</t>
        </is>
      </c>
      <c r="B1393" s="90" t="n"/>
      <c r="C1393" s="90" t="n"/>
      <c r="D1393" s="90" t="n"/>
      <c r="E1393" s="90" t="n"/>
      <c r="F1393" s="90" t="n"/>
      <c r="G1393" s="91" t="n"/>
    </row>
    <row r="1394" ht="15" customHeight="1">
      <c r="A1394" s="73" t="inlineStr">
        <is>
          <t>Material</t>
        </is>
      </c>
      <c r="B1394" s="91" t="n"/>
      <c r="C1394" s="64" t="inlineStr">
        <is>
          <t>FONTE</t>
        </is>
      </c>
      <c r="D1394" s="64" t="inlineStr">
        <is>
          <t>UNID</t>
        </is>
      </c>
      <c r="E1394" s="64" t="inlineStr">
        <is>
          <t>COEFICIENTE</t>
        </is>
      </c>
      <c r="F1394" s="64" t="inlineStr">
        <is>
          <t>PREÇO UNITÁRIO</t>
        </is>
      </c>
      <c r="G1394" s="64" t="inlineStr">
        <is>
          <t>TOTAL</t>
        </is>
      </c>
    </row>
    <row r="1395" ht="15" customHeight="1">
      <c r="A1395" s="78" t="inlineStr">
        <is>
          <t>73.80.12</t>
        </is>
      </c>
      <c r="B1395" s="77" t="inlineStr">
        <is>
          <t>FITA VEDA ROSCA 1/2" ROLO 50 M</t>
        </is>
      </c>
      <c r="C1395" s="78" t="inlineStr">
        <is>
          <t>SUDECAP</t>
        </is>
      </c>
      <c r="D1395" s="78" t="inlineStr">
        <is>
          <t>UN</t>
        </is>
      </c>
      <c r="E1395" s="21" t="n">
        <v>0.0202</v>
      </c>
      <c r="F1395" s="22">
        <f>ROUND(M1395*FATOR, 2)</f>
        <v/>
      </c>
      <c r="G1395" s="22">
        <f>ROUND(E1395*F1395, 2)</f>
        <v/>
      </c>
      <c r="L1395" t="n">
        <v>0.0202</v>
      </c>
      <c r="M1395" t="n">
        <v>20.4</v>
      </c>
      <c r="N1395">
        <f>(M1395-F1395)</f>
        <v/>
      </c>
    </row>
    <row r="1396" ht="21" customHeight="1">
      <c r="A1396" s="78" t="inlineStr">
        <is>
          <t>73.46.44</t>
        </is>
      </c>
      <c r="B1396" s="77" t="inlineStr">
        <is>
          <t>REG GAVETA C/ACAB.C-1509-DL D=1 1/2"FABRIM./EQUIVALENTE</t>
        </is>
      </c>
      <c r="C1396" s="78" t="inlineStr">
        <is>
          <t>SUDECAP</t>
        </is>
      </c>
      <c r="D1396" s="78" t="inlineStr">
        <is>
          <t>UN</t>
        </is>
      </c>
      <c r="E1396" s="21" t="n">
        <v>1</v>
      </c>
      <c r="F1396" s="22">
        <f>ROUND(M1396*FATOR, 2)</f>
        <v/>
      </c>
      <c r="G1396" s="22">
        <f>ROUND(E1396*F1396, 2)</f>
        <v/>
      </c>
      <c r="L1396" t="n">
        <v>1</v>
      </c>
      <c r="M1396" t="n">
        <v>105</v>
      </c>
      <c r="N1396">
        <f>(M1396-F1396)</f>
        <v/>
      </c>
    </row>
    <row r="1397" ht="15" customHeight="1">
      <c r="A1397" s="2" t="n"/>
      <c r="B1397" s="2" t="n"/>
      <c r="C1397" s="2" t="n"/>
      <c r="D1397" s="2" t="n"/>
      <c r="E1397" s="74" t="inlineStr">
        <is>
          <t>TOTAL Material:</t>
        </is>
      </c>
      <c r="F1397" s="91" t="n"/>
      <c r="G1397" s="23">
        <f>SUM(G1395:G1396)</f>
        <v/>
      </c>
    </row>
    <row r="1398" ht="15" customHeight="1">
      <c r="A1398" s="73" t="inlineStr">
        <is>
          <t>Mão de Obra</t>
        </is>
      </c>
      <c r="B1398" s="91" t="n"/>
      <c r="C1398" s="64" t="inlineStr">
        <is>
          <t>FONTE</t>
        </is>
      </c>
      <c r="D1398" s="64" t="inlineStr">
        <is>
          <t>UNID</t>
        </is>
      </c>
      <c r="E1398" s="64" t="inlineStr">
        <is>
          <t>COEFICIENTE</t>
        </is>
      </c>
      <c r="F1398" s="64" t="inlineStr">
        <is>
          <t>PREÇO UNITÁRIO</t>
        </is>
      </c>
      <c r="G1398" s="64" t="inlineStr">
        <is>
          <t>TOTAL</t>
        </is>
      </c>
    </row>
    <row r="1399" ht="15" customHeight="1">
      <c r="A1399" s="78" t="inlineStr">
        <is>
          <t>55.10.10</t>
        </is>
      </c>
      <c r="B1399" s="77" t="inlineStr">
        <is>
          <t>AUXILIAR BOMBEIRO/ELETRICISTA</t>
        </is>
      </c>
      <c r="C1399" s="78" t="inlineStr">
        <is>
          <t>SUDECAP</t>
        </is>
      </c>
      <c r="D1399" s="78" t="inlineStr">
        <is>
          <t>H</t>
        </is>
      </c>
      <c r="E1399" s="21">
        <f>L1399*FATOR</f>
        <v/>
      </c>
      <c r="F1399" s="22" t="n">
        <v>14.9</v>
      </c>
      <c r="G1399" s="22">
        <f>ROUND(E1399*F1399, 2)</f>
        <v/>
      </c>
      <c r="L1399" t="n">
        <v>0.65</v>
      </c>
      <c r="M1399" t="n">
        <v>14.9</v>
      </c>
      <c r="N1399">
        <f>(M1399-F1399)</f>
        <v/>
      </c>
    </row>
    <row r="1400" ht="15" customHeight="1">
      <c r="A1400" s="78" t="inlineStr">
        <is>
          <t>55.10.39</t>
        </is>
      </c>
      <c r="B1400" s="77" t="inlineStr">
        <is>
          <t>BOMBEIRO</t>
        </is>
      </c>
      <c r="C1400" s="78" t="inlineStr">
        <is>
          <t>SUDECAP</t>
        </is>
      </c>
      <c r="D1400" s="78" t="inlineStr">
        <is>
          <t>H</t>
        </is>
      </c>
      <c r="E1400" s="21">
        <f>L1400*FATOR</f>
        <v/>
      </c>
      <c r="F1400" s="22" t="n">
        <v>21.07</v>
      </c>
      <c r="G1400" s="22">
        <f>ROUND(E1400*F1400, 2)</f>
        <v/>
      </c>
      <c r="L1400" t="n">
        <v>0.65</v>
      </c>
      <c r="M1400" t="n">
        <v>21.07</v>
      </c>
      <c r="N1400">
        <f>(M1400-F1400)</f>
        <v/>
      </c>
    </row>
    <row r="1401" ht="15" customHeight="1">
      <c r="A1401" s="2" t="n"/>
      <c r="B1401" s="2" t="n"/>
      <c r="C1401" s="2" t="n"/>
      <c r="D1401" s="2" t="n"/>
      <c r="E1401" s="74" t="inlineStr">
        <is>
          <t>TOTAL Mão de Obra:</t>
        </is>
      </c>
      <c r="F1401" s="91" t="n"/>
      <c r="G1401" s="23">
        <f>SUM(G1399:G1400)</f>
        <v/>
      </c>
    </row>
    <row r="1402" ht="15" customHeight="1">
      <c r="A1402" s="2" t="n"/>
      <c r="B1402" s="2" t="n"/>
      <c r="C1402" s="2" t="n"/>
      <c r="D1402" s="2" t="n"/>
      <c r="E1402" s="75" t="inlineStr">
        <is>
          <t>VALOR:</t>
        </is>
      </c>
      <c r="F1402" s="91" t="n"/>
      <c r="G1402" s="5">
        <f>SUM(G1397,G1401)</f>
        <v/>
      </c>
    </row>
    <row r="1403" ht="15" customHeight="1">
      <c r="A1403" s="2" t="n"/>
      <c r="B1403" s="2" t="n"/>
      <c r="C1403" s="2" t="n"/>
      <c r="D1403" s="2" t="n"/>
      <c r="E1403" s="75" t="inlineStr">
        <is>
          <t>VALOR BDI (29.27%):</t>
        </is>
      </c>
      <c r="F1403" s="91" t="n"/>
      <c r="G1403" s="5">
        <f>ROUNDDOWN(G1402*BDI,2)</f>
        <v/>
      </c>
    </row>
    <row r="1404" ht="15" customHeight="1">
      <c r="A1404" s="2" t="n"/>
      <c r="B1404" s="2" t="n"/>
      <c r="C1404" s="2" t="n"/>
      <c r="D1404" s="2" t="n"/>
      <c r="E1404" s="75" t="inlineStr">
        <is>
          <t>VALOR COM BDI:</t>
        </is>
      </c>
      <c r="F1404" s="91" t="n"/>
      <c r="G1404" s="5">
        <f>G1403 + G1402</f>
        <v/>
      </c>
    </row>
    <row r="1405" ht="9.949999999999999" customHeight="1">
      <c r="A1405" s="2" t="n"/>
      <c r="B1405" s="2" t="n"/>
      <c r="C1405" s="71" t="n"/>
      <c r="E1405" s="2" t="n"/>
      <c r="F1405" s="2" t="n"/>
      <c r="G1405" s="2" t="n"/>
    </row>
    <row r="1406" ht="20.1" customHeight="1">
      <c r="A1406" s="72" t="inlineStr">
        <is>
          <t>10.6.1. 10.24.05 P/PIA PAREDE SAIDA LATERAL 1168-DL FABRIMAR/EQUIVALENTE (UN)</t>
        </is>
      </c>
      <c r="B1406" s="90" t="n"/>
      <c r="C1406" s="90" t="n"/>
      <c r="D1406" s="90" t="n"/>
      <c r="E1406" s="90" t="n"/>
      <c r="F1406" s="90" t="n"/>
      <c r="G1406" s="91" t="n"/>
    </row>
    <row r="1407" ht="15" customHeight="1">
      <c r="A1407" s="73" t="inlineStr">
        <is>
          <t>Material</t>
        </is>
      </c>
      <c r="B1407" s="91" t="n"/>
      <c r="C1407" s="64" t="inlineStr">
        <is>
          <t>FONTE</t>
        </is>
      </c>
      <c r="D1407" s="64" t="inlineStr">
        <is>
          <t>UNID</t>
        </is>
      </c>
      <c r="E1407" s="64" t="inlineStr">
        <is>
          <t>COEFICIENTE</t>
        </is>
      </c>
      <c r="F1407" s="64" t="inlineStr">
        <is>
          <t>PREÇO UNITÁRIO</t>
        </is>
      </c>
      <c r="G1407" s="64" t="inlineStr">
        <is>
          <t>TOTAL</t>
        </is>
      </c>
    </row>
    <row r="1408" ht="15" customHeight="1">
      <c r="A1408" s="78" t="inlineStr">
        <is>
          <t>73.80.12</t>
        </is>
      </c>
      <c r="B1408" s="77" t="inlineStr">
        <is>
          <t>FITA VEDA ROSCA 1/2" ROLO 50 M</t>
        </is>
      </c>
      <c r="C1408" s="78" t="inlineStr">
        <is>
          <t>SUDECAP</t>
        </is>
      </c>
      <c r="D1408" s="78" t="inlineStr">
        <is>
          <t>UN</t>
        </is>
      </c>
      <c r="E1408" s="21" t="n">
        <v>0.0066</v>
      </c>
      <c r="F1408" s="22">
        <f>ROUND(M1408*FATOR, 2)</f>
        <v/>
      </c>
      <c r="G1408" s="22">
        <f>ROUND(E1408*F1408, 2)</f>
        <v/>
      </c>
      <c r="L1408" t="n">
        <v>0.0066</v>
      </c>
      <c r="M1408" t="n">
        <v>20.4</v>
      </c>
      <c r="N1408">
        <f>(M1408-F1408)</f>
        <v/>
      </c>
    </row>
    <row r="1409" ht="21" customHeight="1">
      <c r="A1409" s="78" t="inlineStr">
        <is>
          <t>73.51.05</t>
        </is>
      </c>
      <c r="B1409" s="77" t="inlineStr">
        <is>
          <t>TORNEIRA COZINHA PAREDE SAIDA LAT.1168-DL 1/2"FABR OU EQUIVALENTE</t>
        </is>
      </c>
      <c r="C1409" s="78" t="inlineStr">
        <is>
          <t>SUDECAP</t>
        </is>
      </c>
      <c r="D1409" s="78" t="inlineStr">
        <is>
          <t>UN</t>
        </is>
      </c>
      <c r="E1409" s="21" t="n">
        <v>1</v>
      </c>
      <c r="F1409" s="22">
        <f>ROUND(M1409*FATOR, 2)</f>
        <v/>
      </c>
      <c r="G1409" s="22">
        <f>ROUND(E1409*F1409, 2)</f>
        <v/>
      </c>
      <c r="L1409" t="n">
        <v>1</v>
      </c>
      <c r="M1409" t="n">
        <v>74.12</v>
      </c>
      <c r="N1409">
        <f>(M1409-F1409)</f>
        <v/>
      </c>
    </row>
    <row r="1410" ht="15" customHeight="1">
      <c r="A1410" s="2" t="n"/>
      <c r="B1410" s="2" t="n"/>
      <c r="C1410" s="2" t="n"/>
      <c r="D1410" s="2" t="n"/>
      <c r="E1410" s="74" t="inlineStr">
        <is>
          <t>TOTAL Material:</t>
        </is>
      </c>
      <c r="F1410" s="91" t="n"/>
      <c r="G1410" s="23">
        <f>SUM(G1408:G1409)</f>
        <v/>
      </c>
    </row>
    <row r="1411" ht="15" customHeight="1">
      <c r="A1411" s="73" t="inlineStr">
        <is>
          <t>Mão de Obra</t>
        </is>
      </c>
      <c r="B1411" s="91" t="n"/>
      <c r="C1411" s="64" t="inlineStr">
        <is>
          <t>FONTE</t>
        </is>
      </c>
      <c r="D1411" s="64" t="inlineStr">
        <is>
          <t>UNID</t>
        </is>
      </c>
      <c r="E1411" s="64" t="inlineStr">
        <is>
          <t>COEFICIENTE</t>
        </is>
      </c>
      <c r="F1411" s="64" t="inlineStr">
        <is>
          <t>PREÇO UNITÁRIO</t>
        </is>
      </c>
      <c r="G1411" s="64" t="inlineStr">
        <is>
          <t>TOTAL</t>
        </is>
      </c>
    </row>
    <row r="1412" ht="15" customHeight="1">
      <c r="A1412" s="78" t="inlineStr">
        <is>
          <t>55.10.10</t>
        </is>
      </c>
      <c r="B1412" s="77" t="inlineStr">
        <is>
          <t>AUXILIAR BOMBEIRO/ELETRICISTA</t>
        </is>
      </c>
      <c r="C1412" s="78" t="inlineStr">
        <is>
          <t>SUDECAP</t>
        </is>
      </c>
      <c r="D1412" s="78" t="inlineStr">
        <is>
          <t>H</t>
        </is>
      </c>
      <c r="E1412" s="21">
        <f>L1412*FATOR</f>
        <v/>
      </c>
      <c r="F1412" s="22" t="n">
        <v>14.9</v>
      </c>
      <c r="G1412" s="22">
        <f>ROUND(E1412*F1412, 2)</f>
        <v/>
      </c>
      <c r="L1412" t="n">
        <v>0.33</v>
      </c>
      <c r="M1412" t="n">
        <v>14.9</v>
      </c>
      <c r="N1412">
        <f>(M1412-F1412)</f>
        <v/>
      </c>
    </row>
    <row r="1413" ht="15" customHeight="1">
      <c r="A1413" s="78" t="inlineStr">
        <is>
          <t>55.10.39</t>
        </is>
      </c>
      <c r="B1413" s="77" t="inlineStr">
        <is>
          <t>BOMBEIRO</t>
        </is>
      </c>
      <c r="C1413" s="78" t="inlineStr">
        <is>
          <t>SUDECAP</t>
        </is>
      </c>
      <c r="D1413" s="78" t="inlineStr">
        <is>
          <t>H</t>
        </is>
      </c>
      <c r="E1413" s="21">
        <f>L1413*FATOR</f>
        <v/>
      </c>
      <c r="F1413" s="22" t="n">
        <v>21.07</v>
      </c>
      <c r="G1413" s="22">
        <f>ROUND(E1413*F1413, 2)</f>
        <v/>
      </c>
      <c r="L1413" t="n">
        <v>0.33</v>
      </c>
      <c r="M1413" t="n">
        <v>21.07</v>
      </c>
      <c r="N1413">
        <f>(M1413-F1413)</f>
        <v/>
      </c>
    </row>
    <row r="1414" ht="15" customHeight="1">
      <c r="A1414" s="2" t="n"/>
      <c r="B1414" s="2" t="n"/>
      <c r="C1414" s="2" t="n"/>
      <c r="D1414" s="2" t="n"/>
      <c r="E1414" s="74" t="inlineStr">
        <is>
          <t>TOTAL Mão de Obra:</t>
        </is>
      </c>
      <c r="F1414" s="91" t="n"/>
      <c r="G1414" s="23">
        <f>SUM(G1412:G1413)</f>
        <v/>
      </c>
    </row>
    <row r="1415" ht="15" customHeight="1">
      <c r="A1415" s="2" t="n"/>
      <c r="B1415" s="2" t="n"/>
      <c r="C1415" s="2" t="n"/>
      <c r="D1415" s="2" t="n"/>
      <c r="E1415" s="75" t="inlineStr">
        <is>
          <t>VALOR:</t>
        </is>
      </c>
      <c r="F1415" s="91" t="n"/>
      <c r="G1415" s="5">
        <f>SUM(G1410,G1414)</f>
        <v/>
      </c>
    </row>
    <row r="1416" ht="15" customHeight="1">
      <c r="A1416" s="2" t="n"/>
      <c r="B1416" s="2" t="n"/>
      <c r="C1416" s="2" t="n"/>
      <c r="D1416" s="2" t="n"/>
      <c r="E1416" s="75" t="inlineStr">
        <is>
          <t>VALOR BDI (29.27%):</t>
        </is>
      </c>
      <c r="F1416" s="91" t="n"/>
      <c r="G1416" s="5">
        <f>ROUNDDOWN(G1415*BDI,2)</f>
        <v/>
      </c>
    </row>
    <row r="1417" ht="15" customHeight="1">
      <c r="A1417" s="2" t="n"/>
      <c r="B1417" s="2" t="n"/>
      <c r="C1417" s="2" t="n"/>
      <c r="D1417" s="2" t="n"/>
      <c r="E1417" s="75" t="inlineStr">
        <is>
          <t>VALOR COM BDI:</t>
        </is>
      </c>
      <c r="F1417" s="91" t="n"/>
      <c r="G1417" s="5">
        <f>G1416 + G1415</f>
        <v/>
      </c>
    </row>
    <row r="1418" ht="9.949999999999999" customHeight="1">
      <c r="A1418" s="2" t="n"/>
      <c r="B1418" s="2" t="n"/>
      <c r="C1418" s="71" t="n"/>
      <c r="E1418" s="2" t="n"/>
      <c r="F1418" s="2" t="n"/>
      <c r="G1418" s="2" t="n"/>
    </row>
    <row r="1419" ht="20.1" customHeight="1">
      <c r="A1419" s="72" t="inlineStr">
        <is>
          <t>10.6.2. 10.24.12 P/TANQUE 1153-MY FABRIMAR/EQUIVALENTE (UN)</t>
        </is>
      </c>
      <c r="B1419" s="90" t="n"/>
      <c r="C1419" s="90" t="n"/>
      <c r="D1419" s="90" t="n"/>
      <c r="E1419" s="90" t="n"/>
      <c r="F1419" s="90" t="n"/>
      <c r="G1419" s="91" t="n"/>
    </row>
    <row r="1420" ht="15" customHeight="1">
      <c r="A1420" s="73" t="inlineStr">
        <is>
          <t>Material</t>
        </is>
      </c>
      <c r="B1420" s="91" t="n"/>
      <c r="C1420" s="64" t="inlineStr">
        <is>
          <t>FONTE</t>
        </is>
      </c>
      <c r="D1420" s="64" t="inlineStr">
        <is>
          <t>UNID</t>
        </is>
      </c>
      <c r="E1420" s="64" t="inlineStr">
        <is>
          <t>COEFICIENTE</t>
        </is>
      </c>
      <c r="F1420" s="64" t="inlineStr">
        <is>
          <t>PREÇO UNITÁRIO</t>
        </is>
      </c>
      <c r="G1420" s="64" t="inlineStr">
        <is>
          <t>TOTAL</t>
        </is>
      </c>
    </row>
    <row r="1421" ht="15" customHeight="1">
      <c r="A1421" s="78" t="inlineStr">
        <is>
          <t>73.80.12</t>
        </is>
      </c>
      <c r="B1421" s="77" t="inlineStr">
        <is>
          <t>FITA VEDA ROSCA 1/2" ROLO 50 M</t>
        </is>
      </c>
      <c r="C1421" s="78" t="inlineStr">
        <is>
          <t>SUDECAP</t>
        </is>
      </c>
      <c r="D1421" s="78" t="inlineStr">
        <is>
          <t>UN</t>
        </is>
      </c>
      <c r="E1421" s="21" t="n">
        <v>0.0066</v>
      </c>
      <c r="F1421" s="22">
        <f>ROUND(M1421*FATOR, 2)</f>
        <v/>
      </c>
      <c r="G1421" s="22">
        <f>ROUND(E1421*F1421, 2)</f>
        <v/>
      </c>
      <c r="L1421" t="n">
        <v>0.0066</v>
      </c>
      <c r="M1421" t="n">
        <v>20.4</v>
      </c>
      <c r="N1421">
        <f>(M1421-F1421)</f>
        <v/>
      </c>
    </row>
    <row r="1422" ht="21" customHeight="1">
      <c r="A1422" s="78" t="inlineStr">
        <is>
          <t>73.51.12</t>
        </is>
      </c>
      <c r="B1422" s="77" t="inlineStr">
        <is>
          <t>TORNEIRA TANQUE 1153-MY D= 1/2" FABRIMAR OU EQUIVALENTE</t>
        </is>
      </c>
      <c r="C1422" s="78" t="inlineStr">
        <is>
          <t>SUDECAP</t>
        </is>
      </c>
      <c r="D1422" s="78" t="inlineStr">
        <is>
          <t>UN</t>
        </is>
      </c>
      <c r="E1422" s="21" t="n">
        <v>1</v>
      </c>
      <c r="F1422" s="22">
        <f>ROUND(M1422*FATOR, 2)</f>
        <v/>
      </c>
      <c r="G1422" s="22">
        <f>ROUND(E1422*F1422, 2)</f>
        <v/>
      </c>
      <c r="L1422" t="n">
        <v>1</v>
      </c>
      <c r="M1422" t="n">
        <v>56.53</v>
      </c>
      <c r="N1422">
        <f>(M1422-F1422)</f>
        <v/>
      </c>
    </row>
    <row r="1423" ht="15" customHeight="1">
      <c r="A1423" s="2" t="n"/>
      <c r="B1423" s="2" t="n"/>
      <c r="C1423" s="2" t="n"/>
      <c r="D1423" s="2" t="n"/>
      <c r="E1423" s="74" t="inlineStr">
        <is>
          <t>TOTAL Material:</t>
        </is>
      </c>
      <c r="F1423" s="91" t="n"/>
      <c r="G1423" s="23">
        <f>SUM(G1421:G1422)</f>
        <v/>
      </c>
    </row>
    <row r="1424" ht="15" customHeight="1">
      <c r="A1424" s="73" t="inlineStr">
        <is>
          <t>Mão de Obra</t>
        </is>
      </c>
      <c r="B1424" s="91" t="n"/>
      <c r="C1424" s="64" t="inlineStr">
        <is>
          <t>FONTE</t>
        </is>
      </c>
      <c r="D1424" s="64" t="inlineStr">
        <is>
          <t>UNID</t>
        </is>
      </c>
      <c r="E1424" s="64" t="inlineStr">
        <is>
          <t>COEFICIENTE</t>
        </is>
      </c>
      <c r="F1424" s="64" t="inlineStr">
        <is>
          <t>PREÇO UNITÁRIO</t>
        </is>
      </c>
      <c r="G1424" s="64" t="inlineStr">
        <is>
          <t>TOTAL</t>
        </is>
      </c>
    </row>
    <row r="1425" ht="15" customHeight="1">
      <c r="A1425" s="78" t="inlineStr">
        <is>
          <t>55.10.10</t>
        </is>
      </c>
      <c r="B1425" s="77" t="inlineStr">
        <is>
          <t>AUXILIAR BOMBEIRO/ELETRICISTA</t>
        </is>
      </c>
      <c r="C1425" s="78" t="inlineStr">
        <is>
          <t>SUDECAP</t>
        </is>
      </c>
      <c r="D1425" s="78" t="inlineStr">
        <is>
          <t>H</t>
        </is>
      </c>
      <c r="E1425" s="21">
        <f>L1425*FATOR</f>
        <v/>
      </c>
      <c r="F1425" s="22" t="n">
        <v>14.9</v>
      </c>
      <c r="G1425" s="22">
        <f>ROUND(E1425*F1425, 2)</f>
        <v/>
      </c>
      <c r="L1425" t="n">
        <v>0.33</v>
      </c>
      <c r="M1425" t="n">
        <v>14.9</v>
      </c>
      <c r="N1425">
        <f>(M1425-F1425)</f>
        <v/>
      </c>
    </row>
    <row r="1426" ht="15" customHeight="1">
      <c r="A1426" s="78" t="inlineStr">
        <is>
          <t>55.10.39</t>
        </is>
      </c>
      <c r="B1426" s="77" t="inlineStr">
        <is>
          <t>BOMBEIRO</t>
        </is>
      </c>
      <c r="C1426" s="78" t="inlineStr">
        <is>
          <t>SUDECAP</t>
        </is>
      </c>
      <c r="D1426" s="78" t="inlineStr">
        <is>
          <t>H</t>
        </is>
      </c>
      <c r="E1426" s="21">
        <f>L1426*FATOR</f>
        <v/>
      </c>
      <c r="F1426" s="22" t="n">
        <v>21.07</v>
      </c>
      <c r="G1426" s="22">
        <f>ROUND(E1426*F1426, 2)</f>
        <v/>
      </c>
      <c r="L1426" t="n">
        <v>0.33</v>
      </c>
      <c r="M1426" t="n">
        <v>21.07</v>
      </c>
      <c r="N1426">
        <f>(M1426-F1426)</f>
        <v/>
      </c>
    </row>
    <row r="1427" ht="15" customHeight="1">
      <c r="A1427" s="2" t="n"/>
      <c r="B1427" s="2" t="n"/>
      <c r="C1427" s="2" t="n"/>
      <c r="D1427" s="2" t="n"/>
      <c r="E1427" s="74" t="inlineStr">
        <is>
          <t>TOTAL Mão de Obra:</t>
        </is>
      </c>
      <c r="F1427" s="91" t="n"/>
      <c r="G1427" s="23">
        <f>SUM(G1425:G1426)</f>
        <v/>
      </c>
    </row>
    <row r="1428" ht="15" customHeight="1">
      <c r="A1428" s="2" t="n"/>
      <c r="B1428" s="2" t="n"/>
      <c r="C1428" s="2" t="n"/>
      <c r="D1428" s="2" t="n"/>
      <c r="E1428" s="75" t="inlineStr">
        <is>
          <t>VALOR:</t>
        </is>
      </c>
      <c r="F1428" s="91" t="n"/>
      <c r="G1428" s="5">
        <f>SUM(G1423,G1427)</f>
        <v/>
      </c>
    </row>
    <row r="1429" ht="15" customHeight="1">
      <c r="A1429" s="2" t="n"/>
      <c r="B1429" s="2" t="n"/>
      <c r="C1429" s="2" t="n"/>
      <c r="D1429" s="2" t="n"/>
      <c r="E1429" s="75" t="inlineStr">
        <is>
          <t>VALOR BDI (29.27%):</t>
        </is>
      </c>
      <c r="F1429" s="91" t="n"/>
      <c r="G1429" s="5">
        <f>ROUNDDOWN(G1428*BDI,2)</f>
        <v/>
      </c>
    </row>
    <row r="1430" ht="15" customHeight="1">
      <c r="A1430" s="2" t="n"/>
      <c r="B1430" s="2" t="n"/>
      <c r="C1430" s="2" t="n"/>
      <c r="D1430" s="2" t="n"/>
      <c r="E1430" s="75" t="inlineStr">
        <is>
          <t>VALOR COM BDI:</t>
        </is>
      </c>
      <c r="F1430" s="91" t="n"/>
      <c r="G1430" s="5">
        <f>G1429 + G1428</f>
        <v/>
      </c>
    </row>
    <row r="1431" ht="9.949999999999999" customHeight="1">
      <c r="A1431" s="2" t="n"/>
      <c r="B1431" s="2" t="n"/>
      <c r="C1431" s="71" t="n"/>
      <c r="E1431" s="2" t="n"/>
      <c r="F1431" s="2" t="n"/>
      <c r="G1431" s="2" t="n"/>
    </row>
    <row r="1432" ht="20.1" customHeight="1">
      <c r="A1432" s="72" t="inlineStr">
        <is>
          <t>10.6.3. 10.24.21 TONEIRA P/ LAVATORIO REF.1193 LINHA PERTUTTI DOCOL OU EQUIVALENTE (UN)</t>
        </is>
      </c>
      <c r="B1432" s="90" t="n"/>
      <c r="C1432" s="90" t="n"/>
      <c r="D1432" s="90" t="n"/>
      <c r="E1432" s="90" t="n"/>
      <c r="F1432" s="90" t="n"/>
      <c r="G1432" s="91" t="n"/>
    </row>
    <row r="1433" ht="15" customHeight="1">
      <c r="A1433" s="73" t="inlineStr">
        <is>
          <t>Material</t>
        </is>
      </c>
      <c r="B1433" s="91" t="n"/>
      <c r="C1433" s="64" t="inlineStr">
        <is>
          <t>FONTE</t>
        </is>
      </c>
      <c r="D1433" s="64" t="inlineStr">
        <is>
          <t>UNID</t>
        </is>
      </c>
      <c r="E1433" s="64" t="inlineStr">
        <is>
          <t>COEFICIENTE</t>
        </is>
      </c>
      <c r="F1433" s="64" t="inlineStr">
        <is>
          <t>PREÇO UNITÁRIO</t>
        </is>
      </c>
      <c r="G1433" s="64" t="inlineStr">
        <is>
          <t>TOTAL</t>
        </is>
      </c>
    </row>
    <row r="1434" ht="15" customHeight="1">
      <c r="A1434" s="78" t="inlineStr">
        <is>
          <t>73.80.12</t>
        </is>
      </c>
      <c r="B1434" s="77" t="inlineStr">
        <is>
          <t>FITA VEDA ROSCA 1/2" ROLO 50 M</t>
        </is>
      </c>
      <c r="C1434" s="78" t="inlineStr">
        <is>
          <t>SUDECAP</t>
        </is>
      </c>
      <c r="D1434" s="78" t="inlineStr">
        <is>
          <t>UN</t>
        </is>
      </c>
      <c r="E1434" s="21" t="n">
        <v>0.0066</v>
      </c>
      <c r="F1434" s="22">
        <f>ROUND(M1434*FATOR, 2)</f>
        <v/>
      </c>
      <c r="G1434" s="22">
        <f>ROUND(E1434*F1434, 2)</f>
        <v/>
      </c>
      <c r="L1434" t="n">
        <v>0.0066</v>
      </c>
      <c r="M1434" t="n">
        <v>20.4</v>
      </c>
      <c r="N1434">
        <f>(M1434-F1434)</f>
        <v/>
      </c>
    </row>
    <row r="1435" ht="21" customHeight="1">
      <c r="A1435" s="78" t="inlineStr">
        <is>
          <t>73.51.17</t>
        </is>
      </c>
      <c r="B1435" s="77" t="inlineStr">
        <is>
          <t>TORNEIRA P/ LAVATORIO LINHA PERTUTTI DOCOL OU EQUIVALENTE</t>
        </is>
      </c>
      <c r="C1435" s="78" t="inlineStr">
        <is>
          <t>SUDECAP</t>
        </is>
      </c>
      <c r="D1435" s="78" t="inlineStr">
        <is>
          <t>UN</t>
        </is>
      </c>
      <c r="E1435" s="21" t="n">
        <v>1</v>
      </c>
      <c r="F1435" s="22">
        <f>ROUND(M1435*FATOR, 2)</f>
        <v/>
      </c>
      <c r="G1435" s="22">
        <f>ROUND(E1435*F1435, 2)</f>
        <v/>
      </c>
      <c r="L1435" t="n">
        <v>1</v>
      </c>
      <c r="M1435" t="n">
        <v>125.9</v>
      </c>
      <c r="N1435">
        <f>(M1435-F1435)</f>
        <v/>
      </c>
    </row>
    <row r="1436" ht="15" customHeight="1">
      <c r="A1436" s="2" t="n"/>
      <c r="B1436" s="2" t="n"/>
      <c r="C1436" s="2" t="n"/>
      <c r="D1436" s="2" t="n"/>
      <c r="E1436" s="74" t="inlineStr">
        <is>
          <t>TOTAL Material:</t>
        </is>
      </c>
      <c r="F1436" s="91" t="n"/>
      <c r="G1436" s="23">
        <f>SUM(G1434:G1435)</f>
        <v/>
      </c>
    </row>
    <row r="1437" ht="15" customHeight="1">
      <c r="A1437" s="73" t="inlineStr">
        <is>
          <t>Mão de Obra</t>
        </is>
      </c>
      <c r="B1437" s="91" t="n"/>
      <c r="C1437" s="64" t="inlineStr">
        <is>
          <t>FONTE</t>
        </is>
      </c>
      <c r="D1437" s="64" t="inlineStr">
        <is>
          <t>UNID</t>
        </is>
      </c>
      <c r="E1437" s="64" t="inlineStr">
        <is>
          <t>COEFICIENTE</t>
        </is>
      </c>
      <c r="F1437" s="64" t="inlineStr">
        <is>
          <t>PREÇO UNITÁRIO</t>
        </is>
      </c>
      <c r="G1437" s="64" t="inlineStr">
        <is>
          <t>TOTAL</t>
        </is>
      </c>
    </row>
    <row r="1438" ht="15" customHeight="1">
      <c r="A1438" s="78" t="inlineStr">
        <is>
          <t>55.10.10</t>
        </is>
      </c>
      <c r="B1438" s="77" t="inlineStr">
        <is>
          <t>AUXILIAR BOMBEIRO/ELETRICISTA</t>
        </is>
      </c>
      <c r="C1438" s="78" t="inlineStr">
        <is>
          <t>SUDECAP</t>
        </is>
      </c>
      <c r="D1438" s="78" t="inlineStr">
        <is>
          <t>H</t>
        </is>
      </c>
      <c r="E1438" s="21">
        <f>L1438*FATOR</f>
        <v/>
      </c>
      <c r="F1438" s="22" t="n">
        <v>14.9</v>
      </c>
      <c r="G1438" s="22">
        <f>ROUND(E1438*F1438, 2)</f>
        <v/>
      </c>
      <c r="L1438" t="n">
        <v>0.33</v>
      </c>
      <c r="M1438" t="n">
        <v>14.9</v>
      </c>
      <c r="N1438">
        <f>(M1438-F1438)</f>
        <v/>
      </c>
    </row>
    <row r="1439" ht="15" customHeight="1">
      <c r="A1439" s="78" t="inlineStr">
        <is>
          <t>55.10.39</t>
        </is>
      </c>
      <c r="B1439" s="77" t="inlineStr">
        <is>
          <t>BOMBEIRO</t>
        </is>
      </c>
      <c r="C1439" s="78" t="inlineStr">
        <is>
          <t>SUDECAP</t>
        </is>
      </c>
      <c r="D1439" s="78" t="inlineStr">
        <is>
          <t>H</t>
        </is>
      </c>
      <c r="E1439" s="21">
        <f>L1439*FATOR</f>
        <v/>
      </c>
      <c r="F1439" s="22" t="n">
        <v>21.07</v>
      </c>
      <c r="G1439" s="22">
        <f>ROUND(E1439*F1439, 2)</f>
        <v/>
      </c>
      <c r="L1439" t="n">
        <v>0.33</v>
      </c>
      <c r="M1439" t="n">
        <v>21.07</v>
      </c>
      <c r="N1439">
        <f>(M1439-F1439)</f>
        <v/>
      </c>
    </row>
    <row r="1440" ht="15" customHeight="1">
      <c r="A1440" s="2" t="n"/>
      <c r="B1440" s="2" t="n"/>
      <c r="C1440" s="2" t="n"/>
      <c r="D1440" s="2" t="n"/>
      <c r="E1440" s="74" t="inlineStr">
        <is>
          <t>TOTAL Mão de Obra:</t>
        </is>
      </c>
      <c r="F1440" s="91" t="n"/>
      <c r="G1440" s="23">
        <f>SUM(G1438:G1439)</f>
        <v/>
      </c>
    </row>
    <row r="1441" ht="15" customHeight="1">
      <c r="A1441" s="2" t="n"/>
      <c r="B1441" s="2" t="n"/>
      <c r="C1441" s="2" t="n"/>
      <c r="D1441" s="2" t="n"/>
      <c r="E1441" s="75" t="inlineStr">
        <is>
          <t>VALOR:</t>
        </is>
      </c>
      <c r="F1441" s="91" t="n"/>
      <c r="G1441" s="5">
        <f>SUM(G1436,G1440)</f>
        <v/>
      </c>
    </row>
    <row r="1442" ht="15" customHeight="1">
      <c r="A1442" s="2" t="n"/>
      <c r="B1442" s="2" t="n"/>
      <c r="C1442" s="2" t="n"/>
      <c r="D1442" s="2" t="n"/>
      <c r="E1442" s="75" t="inlineStr">
        <is>
          <t>VALOR BDI (29.27%):</t>
        </is>
      </c>
      <c r="F1442" s="91" t="n"/>
      <c r="G1442" s="5">
        <f>ROUNDDOWN(G1441*BDI,2)</f>
        <v/>
      </c>
    </row>
    <row r="1443" ht="15" customHeight="1">
      <c r="A1443" s="2" t="n"/>
      <c r="B1443" s="2" t="n"/>
      <c r="C1443" s="2" t="n"/>
      <c r="D1443" s="2" t="n"/>
      <c r="E1443" s="75" t="inlineStr">
        <is>
          <t>VALOR COM BDI:</t>
        </is>
      </c>
      <c r="F1443" s="91" t="n"/>
      <c r="G1443" s="5">
        <f>G1442 + G1441</f>
        <v/>
      </c>
    </row>
    <row r="1444" ht="9.949999999999999" customHeight="1">
      <c r="A1444" s="2" t="n"/>
      <c r="B1444" s="2" t="n"/>
      <c r="C1444" s="71" t="n"/>
      <c r="E1444" s="2" t="n"/>
      <c r="F1444" s="2" t="n"/>
      <c r="G1444" s="2" t="n"/>
    </row>
    <row r="1445" ht="20.1" customHeight="1">
      <c r="A1445" s="72" t="inlineStr">
        <is>
          <t>10.7.1. 10.25.22 VAL.DESCARGA E ACAB.BENEFIT DOCOL PNE OU EQUIVALENTE (UN)</t>
        </is>
      </c>
      <c r="B1445" s="90" t="n"/>
      <c r="C1445" s="90" t="n"/>
      <c r="D1445" s="90" t="n"/>
      <c r="E1445" s="90" t="n"/>
      <c r="F1445" s="90" t="n"/>
      <c r="G1445" s="91" t="n"/>
    </row>
    <row r="1446" ht="15" customHeight="1">
      <c r="A1446" s="73" t="inlineStr">
        <is>
          <t>Material</t>
        </is>
      </c>
      <c r="B1446" s="91" t="n"/>
      <c r="C1446" s="64" t="inlineStr">
        <is>
          <t>FONTE</t>
        </is>
      </c>
      <c r="D1446" s="64" t="inlineStr">
        <is>
          <t>UNID</t>
        </is>
      </c>
      <c r="E1446" s="64" t="inlineStr">
        <is>
          <t>COEFICIENTE</t>
        </is>
      </c>
      <c r="F1446" s="64" t="inlineStr">
        <is>
          <t>PREÇO UNITÁRIO</t>
        </is>
      </c>
      <c r="G1446" s="64" t="inlineStr">
        <is>
          <t>TOTAL</t>
        </is>
      </c>
    </row>
    <row r="1447" ht="21" customHeight="1">
      <c r="A1447" s="78" t="inlineStr">
        <is>
          <t>73.52.44</t>
        </is>
      </c>
      <c r="B1447" s="77" t="inlineStr">
        <is>
          <t>ACABAM. BENEFIT DOCOL PORTAD. NECESS. P/VALV. DESC OU EQUIVALENTE</t>
        </is>
      </c>
      <c r="C1447" s="78" t="inlineStr">
        <is>
          <t>SUDECAP</t>
        </is>
      </c>
      <c r="D1447" s="78" t="inlineStr">
        <is>
          <t>UN</t>
        </is>
      </c>
      <c r="E1447" s="21" t="n">
        <v>1</v>
      </c>
      <c r="F1447" s="22">
        <f>ROUND(M1447*FATOR, 2)</f>
        <v/>
      </c>
      <c r="G1447" s="22">
        <f>ROUND(E1447*F1447, 2)</f>
        <v/>
      </c>
      <c r="L1447" t="n">
        <v>1</v>
      </c>
      <c r="M1447" t="n">
        <v>459.8</v>
      </c>
      <c r="N1447">
        <f>(M1447-F1447)</f>
        <v/>
      </c>
    </row>
    <row r="1448" ht="15" customHeight="1">
      <c r="A1448" s="78" t="inlineStr">
        <is>
          <t>73.80.12</t>
        </is>
      </c>
      <c r="B1448" s="77" t="inlineStr">
        <is>
          <t>FITA VEDA ROSCA 1/2" ROLO 50 M</t>
        </is>
      </c>
      <c r="C1448" s="78" t="inlineStr">
        <is>
          <t>SUDECAP</t>
        </is>
      </c>
      <c r="D1448" s="78" t="inlineStr">
        <is>
          <t>UN</t>
        </is>
      </c>
      <c r="E1448" s="21" t="n">
        <v>0.0132</v>
      </c>
      <c r="F1448" s="22">
        <f>ROUND(M1448*FATOR, 2)</f>
        <v/>
      </c>
      <c r="G1448" s="22">
        <f>ROUND(E1448*F1448, 2)</f>
        <v/>
      </c>
      <c r="L1448" t="n">
        <v>0.0132</v>
      </c>
      <c r="M1448" t="n">
        <v>20.4</v>
      </c>
      <c r="N1448">
        <f>(M1448-F1448)</f>
        <v/>
      </c>
    </row>
    <row r="1449" ht="21" customHeight="1">
      <c r="A1449" s="78" t="inlineStr">
        <is>
          <t>73.52.45</t>
        </is>
      </c>
      <c r="B1449" s="77" t="inlineStr">
        <is>
          <t>VALVULA DE DESCARGA 1 1/2" DOCOL OU EQUIVALENTE REF 10228</t>
        </is>
      </c>
      <c r="C1449" s="78" t="inlineStr">
        <is>
          <t>SUDECAP</t>
        </is>
      </c>
      <c r="D1449" s="78" t="inlineStr">
        <is>
          <t>UN</t>
        </is>
      </c>
      <c r="E1449" s="21" t="n">
        <v>1</v>
      </c>
      <c r="F1449" s="22">
        <f>ROUND(M1449*FATOR, 2)</f>
        <v/>
      </c>
      <c r="G1449" s="22">
        <f>ROUND(E1449*F1449, 2)</f>
        <v/>
      </c>
      <c r="L1449" t="n">
        <v>1</v>
      </c>
      <c r="M1449" t="n">
        <v>122.18</v>
      </c>
      <c r="N1449">
        <f>(M1449-F1449)</f>
        <v/>
      </c>
    </row>
    <row r="1450" ht="15" customHeight="1">
      <c r="A1450" s="2" t="n"/>
      <c r="B1450" s="2" t="n"/>
      <c r="C1450" s="2" t="n"/>
      <c r="D1450" s="2" t="n"/>
      <c r="E1450" s="74" t="inlineStr">
        <is>
          <t>TOTAL Material:</t>
        </is>
      </c>
      <c r="F1450" s="91" t="n"/>
      <c r="G1450" s="23">
        <f>SUM(G1447:G1449)</f>
        <v/>
      </c>
    </row>
    <row r="1451" ht="15" customHeight="1">
      <c r="A1451" s="73" t="inlineStr">
        <is>
          <t>Mão de Obra</t>
        </is>
      </c>
      <c r="B1451" s="91" t="n"/>
      <c r="C1451" s="64" t="inlineStr">
        <is>
          <t>FONTE</t>
        </is>
      </c>
      <c r="D1451" s="64" t="inlineStr">
        <is>
          <t>UNID</t>
        </is>
      </c>
      <c r="E1451" s="64" t="inlineStr">
        <is>
          <t>COEFICIENTE</t>
        </is>
      </c>
      <c r="F1451" s="64" t="inlineStr">
        <is>
          <t>PREÇO UNITÁRIO</t>
        </is>
      </c>
      <c r="G1451" s="64" t="inlineStr">
        <is>
          <t>TOTAL</t>
        </is>
      </c>
    </row>
    <row r="1452" ht="15" customHeight="1">
      <c r="A1452" s="78" t="inlineStr">
        <is>
          <t>55.10.10</t>
        </is>
      </c>
      <c r="B1452" s="77" t="inlineStr">
        <is>
          <t>AUXILIAR BOMBEIRO/ELETRICISTA</t>
        </is>
      </c>
      <c r="C1452" s="78" t="inlineStr">
        <is>
          <t>SUDECAP</t>
        </is>
      </c>
      <c r="D1452" s="78" t="inlineStr">
        <is>
          <t>H</t>
        </is>
      </c>
      <c r="E1452" s="21">
        <f>L1452*FATOR</f>
        <v/>
      </c>
      <c r="F1452" s="22" t="n">
        <v>14.9</v>
      </c>
      <c r="G1452" s="22">
        <f>ROUND(E1452*F1452, 2)</f>
        <v/>
      </c>
      <c r="L1452" t="n">
        <v>2</v>
      </c>
      <c r="M1452" t="n">
        <v>14.9</v>
      </c>
      <c r="N1452">
        <f>(M1452-F1452)</f>
        <v/>
      </c>
    </row>
    <row r="1453" ht="15" customHeight="1">
      <c r="A1453" s="78" t="inlineStr">
        <is>
          <t>55.10.39</t>
        </is>
      </c>
      <c r="B1453" s="77" t="inlineStr">
        <is>
          <t>BOMBEIRO</t>
        </is>
      </c>
      <c r="C1453" s="78" t="inlineStr">
        <is>
          <t>SUDECAP</t>
        </is>
      </c>
      <c r="D1453" s="78" t="inlineStr">
        <is>
          <t>H</t>
        </is>
      </c>
      <c r="E1453" s="21">
        <f>L1453*FATOR</f>
        <v/>
      </c>
      <c r="F1453" s="22" t="n">
        <v>21.07</v>
      </c>
      <c r="G1453" s="22">
        <f>ROUND(E1453*F1453, 2)</f>
        <v/>
      </c>
      <c r="L1453" t="n">
        <v>2</v>
      </c>
      <c r="M1453" t="n">
        <v>21.07</v>
      </c>
      <c r="N1453">
        <f>(M1453-F1453)</f>
        <v/>
      </c>
    </row>
    <row r="1454" ht="15" customHeight="1">
      <c r="A1454" s="2" t="n"/>
      <c r="B1454" s="2" t="n"/>
      <c r="C1454" s="2" t="n"/>
      <c r="D1454" s="2" t="n"/>
      <c r="E1454" s="74" t="inlineStr">
        <is>
          <t>TOTAL Mão de Obra:</t>
        </is>
      </c>
      <c r="F1454" s="91" t="n"/>
      <c r="G1454" s="23">
        <f>SUM(G1452:G1453)</f>
        <v/>
      </c>
    </row>
    <row r="1455" ht="15" customHeight="1">
      <c r="A1455" s="2" t="n"/>
      <c r="B1455" s="2" t="n"/>
      <c r="C1455" s="2" t="n"/>
      <c r="D1455" s="2" t="n"/>
      <c r="E1455" s="75" t="inlineStr">
        <is>
          <t>VALOR:</t>
        </is>
      </c>
      <c r="F1455" s="91" t="n"/>
      <c r="G1455" s="5">
        <f>SUM(G1450,G1454)</f>
        <v/>
      </c>
    </row>
    <row r="1456" ht="15" customHeight="1">
      <c r="A1456" s="2" t="n"/>
      <c r="B1456" s="2" t="n"/>
      <c r="C1456" s="2" t="n"/>
      <c r="D1456" s="2" t="n"/>
      <c r="E1456" s="75" t="inlineStr">
        <is>
          <t>VALOR BDI (29.27%):</t>
        </is>
      </c>
      <c r="F1456" s="91" t="n"/>
      <c r="G1456" s="5">
        <f>ROUNDDOWN(G1455*BDI,2)</f>
        <v/>
      </c>
    </row>
    <row r="1457" ht="15" customHeight="1">
      <c r="A1457" s="2" t="n"/>
      <c r="B1457" s="2" t="n"/>
      <c r="C1457" s="2" t="n"/>
      <c r="D1457" s="2" t="n"/>
      <c r="E1457" s="75" t="inlineStr">
        <is>
          <t>VALOR COM BDI:</t>
        </is>
      </c>
      <c r="F1457" s="91" t="n"/>
      <c r="G1457" s="5">
        <f>G1456 + G1455</f>
        <v/>
      </c>
    </row>
    <row r="1458" ht="9.949999999999999" customHeight="1">
      <c r="A1458" s="2" t="n"/>
      <c r="B1458" s="2" t="n"/>
      <c r="C1458" s="71" t="n"/>
      <c r="E1458" s="2" t="n"/>
      <c r="F1458" s="2" t="n"/>
      <c r="G1458" s="2" t="n"/>
    </row>
    <row r="1459" ht="20.1" customHeight="1">
      <c r="A1459" s="72" t="inlineStr">
        <is>
          <t>10.7.2. 10.25.26 VALV. DESCARGA E ACAB. ANTIVANDALISMO 1 1/2" DOCOL OU EQUIVALENTE (UN)</t>
        </is>
      </c>
      <c r="B1459" s="90" t="n"/>
      <c r="C1459" s="90" t="n"/>
      <c r="D1459" s="90" t="n"/>
      <c r="E1459" s="90" t="n"/>
      <c r="F1459" s="90" t="n"/>
      <c r="G1459" s="91" t="n"/>
    </row>
    <row r="1460" ht="15" customHeight="1">
      <c r="A1460" s="73" t="inlineStr">
        <is>
          <t>Material</t>
        </is>
      </c>
      <c r="B1460" s="91" t="n"/>
      <c r="C1460" s="64" t="inlineStr">
        <is>
          <t>FONTE</t>
        </is>
      </c>
      <c r="D1460" s="64" t="inlineStr">
        <is>
          <t>UNID</t>
        </is>
      </c>
      <c r="E1460" s="64" t="inlineStr">
        <is>
          <t>COEFICIENTE</t>
        </is>
      </c>
      <c r="F1460" s="64" t="inlineStr">
        <is>
          <t>PREÇO UNITÁRIO</t>
        </is>
      </c>
      <c r="G1460" s="64" t="inlineStr">
        <is>
          <t>TOTAL</t>
        </is>
      </c>
    </row>
    <row r="1461" ht="21" customHeight="1">
      <c r="A1461" s="78" t="inlineStr">
        <is>
          <t>73.52.01</t>
        </is>
      </c>
      <c r="B1461" s="77" t="inlineStr">
        <is>
          <t>ACABAM.P/VALV. DESCARGA  ANTIVANDALISMO DOCOL 11/2 OU EQUIVALENTE</t>
        </is>
      </c>
      <c r="C1461" s="78" t="inlineStr">
        <is>
          <t>SUDECAP</t>
        </is>
      </c>
      <c r="D1461" s="78" t="inlineStr">
        <is>
          <t>UN</t>
        </is>
      </c>
      <c r="E1461" s="21" t="n">
        <v>1</v>
      </c>
      <c r="F1461" s="22">
        <f>ROUND(M1461*FATOR, 2)</f>
        <v/>
      </c>
      <c r="G1461" s="22">
        <f>ROUND(E1461*F1461, 2)</f>
        <v/>
      </c>
      <c r="L1461" t="n">
        <v>1</v>
      </c>
      <c r="M1461" t="n">
        <v>209.9</v>
      </c>
      <c r="N1461">
        <f>(M1461-F1461)</f>
        <v/>
      </c>
    </row>
    <row r="1462" ht="15" customHeight="1">
      <c r="A1462" s="78" t="inlineStr">
        <is>
          <t>73.80.12</t>
        </is>
      </c>
      <c r="B1462" s="77" t="inlineStr">
        <is>
          <t>FITA VEDA ROSCA 1/2" ROLO 50 M</t>
        </is>
      </c>
      <c r="C1462" s="78" t="inlineStr">
        <is>
          <t>SUDECAP</t>
        </is>
      </c>
      <c r="D1462" s="78" t="inlineStr">
        <is>
          <t>UN</t>
        </is>
      </c>
      <c r="E1462" s="21" t="n">
        <v>0.0132</v>
      </c>
      <c r="F1462" s="22">
        <f>ROUND(M1462*FATOR, 2)</f>
        <v/>
      </c>
      <c r="G1462" s="22">
        <f>ROUND(E1462*F1462, 2)</f>
        <v/>
      </c>
      <c r="L1462" t="n">
        <v>0.0132</v>
      </c>
      <c r="M1462" t="n">
        <v>20.4</v>
      </c>
      <c r="N1462">
        <f>(M1462-F1462)</f>
        <v/>
      </c>
    </row>
    <row r="1463" ht="21" customHeight="1">
      <c r="A1463" s="78" t="inlineStr">
        <is>
          <t>73.52.45</t>
        </is>
      </c>
      <c r="B1463" s="77" t="inlineStr">
        <is>
          <t>VALVULA DE DESCARGA 1 1/2" DOCOL OU EQUIVALENTE REF 10228</t>
        </is>
      </c>
      <c r="C1463" s="78" t="inlineStr">
        <is>
          <t>SUDECAP</t>
        </is>
      </c>
      <c r="D1463" s="78" t="inlineStr">
        <is>
          <t>UN</t>
        </is>
      </c>
      <c r="E1463" s="21" t="n">
        <v>1</v>
      </c>
      <c r="F1463" s="22">
        <f>ROUND(M1463*FATOR, 2)</f>
        <v/>
      </c>
      <c r="G1463" s="22">
        <f>ROUND(E1463*F1463, 2)</f>
        <v/>
      </c>
      <c r="L1463" t="n">
        <v>1</v>
      </c>
      <c r="M1463" t="n">
        <v>122.18</v>
      </c>
      <c r="N1463">
        <f>(M1463-F1463)</f>
        <v/>
      </c>
    </row>
    <row r="1464" ht="15" customHeight="1">
      <c r="A1464" s="2" t="n"/>
      <c r="B1464" s="2" t="n"/>
      <c r="C1464" s="2" t="n"/>
      <c r="D1464" s="2" t="n"/>
      <c r="E1464" s="74" t="inlineStr">
        <is>
          <t>TOTAL Material:</t>
        </is>
      </c>
      <c r="F1464" s="91" t="n"/>
      <c r="G1464" s="23">
        <f>SUM(G1461:G1463)</f>
        <v/>
      </c>
    </row>
    <row r="1465" ht="15" customHeight="1">
      <c r="A1465" s="73" t="inlineStr">
        <is>
          <t>Mão de Obra</t>
        </is>
      </c>
      <c r="B1465" s="91" t="n"/>
      <c r="C1465" s="64" t="inlineStr">
        <is>
          <t>FONTE</t>
        </is>
      </c>
      <c r="D1465" s="64" t="inlineStr">
        <is>
          <t>UNID</t>
        </is>
      </c>
      <c r="E1465" s="64" t="inlineStr">
        <is>
          <t>COEFICIENTE</t>
        </is>
      </c>
      <c r="F1465" s="64" t="inlineStr">
        <is>
          <t>PREÇO UNITÁRIO</t>
        </is>
      </c>
      <c r="G1465" s="64" t="inlineStr">
        <is>
          <t>TOTAL</t>
        </is>
      </c>
    </row>
    <row r="1466" ht="15" customHeight="1">
      <c r="A1466" s="78" t="inlineStr">
        <is>
          <t>55.10.10</t>
        </is>
      </c>
      <c r="B1466" s="77" t="inlineStr">
        <is>
          <t>AUXILIAR BOMBEIRO/ELETRICISTA</t>
        </is>
      </c>
      <c r="C1466" s="78" t="inlineStr">
        <is>
          <t>SUDECAP</t>
        </is>
      </c>
      <c r="D1466" s="78" t="inlineStr">
        <is>
          <t>H</t>
        </is>
      </c>
      <c r="E1466" s="21">
        <f>L1466*FATOR</f>
        <v/>
      </c>
      <c r="F1466" s="22" t="n">
        <v>14.9</v>
      </c>
      <c r="G1466" s="22">
        <f>ROUND(E1466*F1466, 2)</f>
        <v/>
      </c>
      <c r="L1466" t="n">
        <v>2</v>
      </c>
      <c r="M1466" t="n">
        <v>14.9</v>
      </c>
      <c r="N1466">
        <f>(M1466-F1466)</f>
        <v/>
      </c>
    </row>
    <row r="1467" ht="15" customHeight="1">
      <c r="A1467" s="78" t="inlineStr">
        <is>
          <t>55.10.39</t>
        </is>
      </c>
      <c r="B1467" s="77" t="inlineStr">
        <is>
          <t>BOMBEIRO</t>
        </is>
      </c>
      <c r="C1467" s="78" t="inlineStr">
        <is>
          <t>SUDECAP</t>
        </is>
      </c>
      <c r="D1467" s="78" t="inlineStr">
        <is>
          <t>H</t>
        </is>
      </c>
      <c r="E1467" s="21">
        <f>L1467*FATOR</f>
        <v/>
      </c>
      <c r="F1467" s="22" t="n">
        <v>21.07</v>
      </c>
      <c r="G1467" s="22">
        <f>ROUND(E1467*F1467, 2)</f>
        <v/>
      </c>
      <c r="L1467" t="n">
        <v>2</v>
      </c>
      <c r="M1467" t="n">
        <v>21.07</v>
      </c>
      <c r="N1467">
        <f>(M1467-F1467)</f>
        <v/>
      </c>
    </row>
    <row r="1468" ht="15" customHeight="1">
      <c r="A1468" s="2" t="n"/>
      <c r="B1468" s="2" t="n"/>
      <c r="C1468" s="2" t="n"/>
      <c r="D1468" s="2" t="n"/>
      <c r="E1468" s="74" t="inlineStr">
        <is>
          <t>TOTAL Mão de Obra:</t>
        </is>
      </c>
      <c r="F1468" s="91" t="n"/>
      <c r="G1468" s="23">
        <f>SUM(G1466:G1467)</f>
        <v/>
      </c>
    </row>
    <row r="1469" ht="15" customHeight="1">
      <c r="A1469" s="2" t="n"/>
      <c r="B1469" s="2" t="n"/>
      <c r="C1469" s="2" t="n"/>
      <c r="D1469" s="2" t="n"/>
      <c r="E1469" s="75" t="inlineStr">
        <is>
          <t>VALOR:</t>
        </is>
      </c>
      <c r="F1469" s="91" t="n"/>
      <c r="G1469" s="5">
        <f>SUM(G1464,G1468)</f>
        <v/>
      </c>
    </row>
    <row r="1470" ht="15" customHeight="1">
      <c r="A1470" s="2" t="n"/>
      <c r="B1470" s="2" t="n"/>
      <c r="C1470" s="2" t="n"/>
      <c r="D1470" s="2" t="n"/>
      <c r="E1470" s="75" t="inlineStr">
        <is>
          <t>VALOR BDI (29.27%):</t>
        </is>
      </c>
      <c r="F1470" s="91" t="n"/>
      <c r="G1470" s="5">
        <f>ROUNDDOWN(G1469*BDI,2)</f>
        <v/>
      </c>
    </row>
    <row r="1471" ht="15" customHeight="1">
      <c r="A1471" s="2" t="n"/>
      <c r="B1471" s="2" t="n"/>
      <c r="C1471" s="2" t="n"/>
      <c r="D1471" s="2" t="n"/>
      <c r="E1471" s="75" t="inlineStr">
        <is>
          <t>VALOR COM BDI:</t>
        </is>
      </c>
      <c r="F1471" s="91" t="n"/>
      <c r="G1471" s="5">
        <f>G1470 + G1469</f>
        <v/>
      </c>
    </row>
    <row r="1472" ht="9.949999999999999" customHeight="1">
      <c r="A1472" s="2" t="n"/>
      <c r="B1472" s="2" t="n"/>
      <c r="C1472" s="71" t="n"/>
      <c r="E1472" s="2" t="n"/>
      <c r="F1472" s="2" t="n"/>
      <c r="G1472" s="2" t="n"/>
    </row>
    <row r="1473" ht="20.1" customHeight="1">
      <c r="A1473" s="72" t="inlineStr">
        <is>
          <t>10.8.1. 10.27.03 BRACO P/ CHUVEIRO PVC 1/2" X 40 CM LORENZETTI/EQUIVALENTE (UN)</t>
        </is>
      </c>
      <c r="B1473" s="90" t="n"/>
      <c r="C1473" s="90" t="n"/>
      <c r="D1473" s="90" t="n"/>
      <c r="E1473" s="90" t="n"/>
      <c r="F1473" s="90" t="n"/>
      <c r="G1473" s="91" t="n"/>
    </row>
    <row r="1474" ht="15" customHeight="1">
      <c r="A1474" s="73" t="inlineStr">
        <is>
          <t>Material</t>
        </is>
      </c>
      <c r="B1474" s="91" t="n"/>
      <c r="C1474" s="64" t="inlineStr">
        <is>
          <t>FONTE</t>
        </is>
      </c>
      <c r="D1474" s="64" t="inlineStr">
        <is>
          <t>UNID</t>
        </is>
      </c>
      <c r="E1474" s="64" t="inlineStr">
        <is>
          <t>COEFICIENTE</t>
        </is>
      </c>
      <c r="F1474" s="64" t="inlineStr">
        <is>
          <t>PREÇO UNITÁRIO</t>
        </is>
      </c>
      <c r="G1474" s="64" t="inlineStr">
        <is>
          <t>TOTAL</t>
        </is>
      </c>
    </row>
    <row r="1475" ht="21" customHeight="1">
      <c r="A1475" s="78" t="inlineStr">
        <is>
          <t>73.40.03</t>
        </is>
      </c>
      <c r="B1475" s="77" t="inlineStr">
        <is>
          <t>BRACO PARA CHUVEIRO PVC 1/2" 40 CM LORENZETTI OU EQUIVALENTE</t>
        </is>
      </c>
      <c r="C1475" s="78" t="inlineStr">
        <is>
          <t>SUDECAP</t>
        </is>
      </c>
      <c r="D1475" s="78" t="inlineStr">
        <is>
          <t>UN</t>
        </is>
      </c>
      <c r="E1475" s="21" t="n">
        <v>1</v>
      </c>
      <c r="F1475" s="22">
        <f>ROUND(M1475*FATOR, 2)</f>
        <v/>
      </c>
      <c r="G1475" s="22">
        <f>ROUND(E1475*F1475, 2)</f>
        <v/>
      </c>
      <c r="L1475" t="n">
        <v>1</v>
      </c>
      <c r="M1475" t="n">
        <v>23.9</v>
      </c>
      <c r="N1475">
        <f>(M1475-F1475)</f>
        <v/>
      </c>
    </row>
    <row r="1476" ht="15" customHeight="1">
      <c r="A1476" s="78" t="inlineStr">
        <is>
          <t>73.80.12</t>
        </is>
      </c>
      <c r="B1476" s="77" t="inlineStr">
        <is>
          <t>FITA VEDA ROSCA 1/2" ROLO 50 M</t>
        </is>
      </c>
      <c r="C1476" s="78" t="inlineStr">
        <is>
          <t>SUDECAP</t>
        </is>
      </c>
      <c r="D1476" s="78" t="inlineStr">
        <is>
          <t>UN</t>
        </is>
      </c>
      <c r="E1476" s="21" t="n">
        <v>0.0066</v>
      </c>
      <c r="F1476" s="22">
        <f>ROUND(M1476*FATOR, 2)</f>
        <v/>
      </c>
      <c r="G1476" s="22">
        <f>ROUND(E1476*F1476, 2)</f>
        <v/>
      </c>
      <c r="L1476" t="n">
        <v>0.0066</v>
      </c>
      <c r="M1476" t="n">
        <v>20.4</v>
      </c>
      <c r="N1476">
        <f>(M1476-F1476)</f>
        <v/>
      </c>
    </row>
    <row r="1477" ht="15" customHeight="1">
      <c r="A1477" s="2" t="n"/>
      <c r="B1477" s="2" t="n"/>
      <c r="C1477" s="2" t="n"/>
      <c r="D1477" s="2" t="n"/>
      <c r="E1477" s="74" t="inlineStr">
        <is>
          <t>TOTAL Material:</t>
        </is>
      </c>
      <c r="F1477" s="91" t="n"/>
      <c r="G1477" s="23">
        <f>SUM(G1475:G1476)</f>
        <v/>
      </c>
    </row>
    <row r="1478" ht="15" customHeight="1">
      <c r="A1478" s="73" t="inlineStr">
        <is>
          <t>Mão de Obra</t>
        </is>
      </c>
      <c r="B1478" s="91" t="n"/>
      <c r="C1478" s="64" t="inlineStr">
        <is>
          <t>FONTE</t>
        </is>
      </c>
      <c r="D1478" s="64" t="inlineStr">
        <is>
          <t>UNID</t>
        </is>
      </c>
      <c r="E1478" s="64" t="inlineStr">
        <is>
          <t>COEFICIENTE</t>
        </is>
      </c>
      <c r="F1478" s="64" t="inlineStr">
        <is>
          <t>PREÇO UNITÁRIO</t>
        </is>
      </c>
      <c r="G1478" s="64" t="inlineStr">
        <is>
          <t>TOTAL</t>
        </is>
      </c>
    </row>
    <row r="1479" ht="15" customHeight="1">
      <c r="A1479" s="78" t="inlineStr">
        <is>
          <t>55.10.10</t>
        </is>
      </c>
      <c r="B1479" s="77" t="inlineStr">
        <is>
          <t>AUXILIAR BOMBEIRO/ELETRICISTA</t>
        </is>
      </c>
      <c r="C1479" s="78" t="inlineStr">
        <is>
          <t>SUDECAP</t>
        </is>
      </c>
      <c r="D1479" s="78" t="inlineStr">
        <is>
          <t>H</t>
        </is>
      </c>
      <c r="E1479" s="21">
        <f>L1479*FATOR</f>
        <v/>
      </c>
      <c r="F1479" s="22" t="n">
        <v>14.9</v>
      </c>
      <c r="G1479" s="22">
        <f>ROUND(E1479*F1479, 2)</f>
        <v/>
      </c>
      <c r="L1479" t="n">
        <v>0.33</v>
      </c>
      <c r="M1479" t="n">
        <v>14.9</v>
      </c>
      <c r="N1479">
        <f>(M1479-F1479)</f>
        <v/>
      </c>
    </row>
    <row r="1480" ht="15" customHeight="1">
      <c r="A1480" s="78" t="inlineStr">
        <is>
          <t>55.10.39</t>
        </is>
      </c>
      <c r="B1480" s="77" t="inlineStr">
        <is>
          <t>BOMBEIRO</t>
        </is>
      </c>
      <c r="C1480" s="78" t="inlineStr">
        <is>
          <t>SUDECAP</t>
        </is>
      </c>
      <c r="D1480" s="78" t="inlineStr">
        <is>
          <t>H</t>
        </is>
      </c>
      <c r="E1480" s="21">
        <f>L1480*FATOR</f>
        <v/>
      </c>
      <c r="F1480" s="22" t="n">
        <v>21.07</v>
      </c>
      <c r="G1480" s="22">
        <f>ROUND(E1480*F1480, 2)</f>
        <v/>
      </c>
      <c r="L1480" t="n">
        <v>0.33</v>
      </c>
      <c r="M1480" t="n">
        <v>21.07</v>
      </c>
      <c r="N1480">
        <f>(M1480-F1480)</f>
        <v/>
      </c>
    </row>
    <row r="1481" ht="15" customHeight="1">
      <c r="A1481" s="2" t="n"/>
      <c r="B1481" s="2" t="n"/>
      <c r="C1481" s="2" t="n"/>
      <c r="D1481" s="2" t="n"/>
      <c r="E1481" s="74" t="inlineStr">
        <is>
          <t>TOTAL Mão de Obra:</t>
        </is>
      </c>
      <c r="F1481" s="91" t="n"/>
      <c r="G1481" s="23">
        <f>SUM(G1479:G1480)</f>
        <v/>
      </c>
    </row>
    <row r="1482" ht="15" customHeight="1">
      <c r="A1482" s="2" t="n"/>
      <c r="B1482" s="2" t="n"/>
      <c r="C1482" s="2" t="n"/>
      <c r="D1482" s="2" t="n"/>
      <c r="E1482" s="75" t="inlineStr">
        <is>
          <t>VALOR:</t>
        </is>
      </c>
      <c r="F1482" s="91" t="n"/>
      <c r="G1482" s="5">
        <f>SUM(G1477,G1481)</f>
        <v/>
      </c>
    </row>
    <row r="1483" ht="15" customHeight="1">
      <c r="A1483" s="2" t="n"/>
      <c r="B1483" s="2" t="n"/>
      <c r="C1483" s="2" t="n"/>
      <c r="D1483" s="2" t="n"/>
      <c r="E1483" s="75" t="inlineStr">
        <is>
          <t>VALOR BDI (29.27%):</t>
        </is>
      </c>
      <c r="F1483" s="91" t="n"/>
      <c r="G1483" s="5">
        <f>ROUNDDOWN(G1482*BDI,2)</f>
        <v/>
      </c>
    </row>
    <row r="1484" ht="15" customHeight="1">
      <c r="A1484" s="2" t="n"/>
      <c r="B1484" s="2" t="n"/>
      <c r="C1484" s="2" t="n"/>
      <c r="D1484" s="2" t="n"/>
      <c r="E1484" s="75" t="inlineStr">
        <is>
          <t>VALOR COM BDI:</t>
        </is>
      </c>
      <c r="F1484" s="91" t="n"/>
      <c r="G1484" s="5">
        <f>G1483 + G1482</f>
        <v/>
      </c>
    </row>
    <row r="1485" ht="9.949999999999999" customHeight="1">
      <c r="A1485" s="2" t="n"/>
      <c r="B1485" s="2" t="n"/>
      <c r="C1485" s="71" t="n"/>
      <c r="E1485" s="2" t="n"/>
      <c r="F1485" s="2" t="n"/>
      <c r="G1485" s="2" t="n"/>
    </row>
    <row r="1486" ht="20.1" customHeight="1">
      <c r="A1486" s="72" t="inlineStr">
        <is>
          <t>10.8.2. 10.27.15 CHUVEIRO ELETRICO CROMADO  D= 1/2"  LORENZETTI/EQUIVALENTE (UN)</t>
        </is>
      </c>
      <c r="B1486" s="90" t="n"/>
      <c r="C1486" s="90" t="n"/>
      <c r="D1486" s="90" t="n"/>
      <c r="E1486" s="90" t="n"/>
      <c r="F1486" s="90" t="n"/>
      <c r="G1486" s="91" t="n"/>
    </row>
    <row r="1487" ht="15" customHeight="1">
      <c r="A1487" s="73" t="inlineStr">
        <is>
          <t>Material</t>
        </is>
      </c>
      <c r="B1487" s="91" t="n"/>
      <c r="C1487" s="64" t="inlineStr">
        <is>
          <t>FONTE</t>
        </is>
      </c>
      <c r="D1487" s="64" t="inlineStr">
        <is>
          <t>UNID</t>
        </is>
      </c>
      <c r="E1487" s="64" t="inlineStr">
        <is>
          <t>COEFICIENTE</t>
        </is>
      </c>
      <c r="F1487" s="64" t="inlineStr">
        <is>
          <t>PREÇO UNITÁRIO</t>
        </is>
      </c>
      <c r="G1487" s="64" t="inlineStr">
        <is>
          <t>TOTAL</t>
        </is>
      </c>
    </row>
    <row r="1488" ht="21" customHeight="1">
      <c r="A1488" s="78" t="inlineStr">
        <is>
          <t>73.40.30</t>
        </is>
      </c>
      <c r="B1488" s="77" t="inlineStr">
        <is>
          <t>CHUVEIRO LORENZETT TRADICAO CROMADO - 110 V OU EQUIVALENTE</t>
        </is>
      </c>
      <c r="C1488" s="78" t="inlineStr">
        <is>
          <t>SUDECAP</t>
        </is>
      </c>
      <c r="D1488" s="78" t="inlineStr">
        <is>
          <t>UN</t>
        </is>
      </c>
      <c r="E1488" s="21" t="n">
        <v>1</v>
      </c>
      <c r="F1488" s="22">
        <f>ROUND(M1488*FATOR, 2)</f>
        <v/>
      </c>
      <c r="G1488" s="22">
        <f>ROUND(E1488*F1488, 2)</f>
        <v/>
      </c>
      <c r="L1488" t="n">
        <v>1</v>
      </c>
      <c r="M1488" t="n">
        <v>209.9</v>
      </c>
      <c r="N1488">
        <f>(M1488-F1488)</f>
        <v/>
      </c>
    </row>
    <row r="1489" ht="15" customHeight="1">
      <c r="A1489" s="2" t="n"/>
      <c r="B1489" s="2" t="n"/>
      <c r="C1489" s="2" t="n"/>
      <c r="D1489" s="2" t="n"/>
      <c r="E1489" s="74" t="inlineStr">
        <is>
          <t>TOTAL Material:</t>
        </is>
      </c>
      <c r="F1489" s="91" t="n"/>
      <c r="G1489" s="23">
        <f>SUM(G1488:G1488)</f>
        <v/>
      </c>
    </row>
    <row r="1490" ht="15" customHeight="1">
      <c r="A1490" s="73" t="inlineStr">
        <is>
          <t>Mão de Obra</t>
        </is>
      </c>
      <c r="B1490" s="91" t="n"/>
      <c r="C1490" s="64" t="inlineStr">
        <is>
          <t>FONTE</t>
        </is>
      </c>
      <c r="D1490" s="64" t="inlineStr">
        <is>
          <t>UNID</t>
        </is>
      </c>
      <c r="E1490" s="64" t="inlineStr">
        <is>
          <t>COEFICIENTE</t>
        </is>
      </c>
      <c r="F1490" s="64" t="inlineStr">
        <is>
          <t>PREÇO UNITÁRIO</t>
        </is>
      </c>
      <c r="G1490" s="64" t="inlineStr">
        <is>
          <t>TOTAL</t>
        </is>
      </c>
    </row>
    <row r="1491" ht="15" customHeight="1">
      <c r="A1491" s="78" t="inlineStr">
        <is>
          <t>55.10.10</t>
        </is>
      </c>
      <c r="B1491" s="77" t="inlineStr">
        <is>
          <t>AUXILIAR BOMBEIRO/ELETRICISTA</t>
        </is>
      </c>
      <c r="C1491" s="78" t="inlineStr">
        <is>
          <t>SUDECAP</t>
        </is>
      </c>
      <c r="D1491" s="78" t="inlineStr">
        <is>
          <t>H</t>
        </is>
      </c>
      <c r="E1491" s="21">
        <f>L1491*FATOR</f>
        <v/>
      </c>
      <c r="F1491" s="22" t="n">
        <v>14.9</v>
      </c>
      <c r="G1491" s="22">
        <f>ROUND(E1491*F1491, 2)</f>
        <v/>
      </c>
      <c r="L1491" t="n">
        <v>0.5</v>
      </c>
      <c r="M1491" t="n">
        <v>14.9</v>
      </c>
      <c r="N1491">
        <f>(M1491-F1491)</f>
        <v/>
      </c>
    </row>
    <row r="1492" ht="15" customHeight="1">
      <c r="A1492" s="78" t="inlineStr">
        <is>
          <t>55.10.39</t>
        </is>
      </c>
      <c r="B1492" s="77" t="inlineStr">
        <is>
          <t>BOMBEIRO</t>
        </is>
      </c>
      <c r="C1492" s="78" t="inlineStr">
        <is>
          <t>SUDECAP</t>
        </is>
      </c>
      <c r="D1492" s="78" t="inlineStr">
        <is>
          <t>H</t>
        </is>
      </c>
      <c r="E1492" s="21">
        <f>L1492*FATOR</f>
        <v/>
      </c>
      <c r="F1492" s="22" t="n">
        <v>21.07</v>
      </c>
      <c r="G1492" s="22">
        <f>ROUND(E1492*F1492, 2)</f>
        <v/>
      </c>
      <c r="L1492" t="n">
        <v>0.5</v>
      </c>
      <c r="M1492" t="n">
        <v>21.07</v>
      </c>
      <c r="N1492">
        <f>(M1492-F1492)</f>
        <v/>
      </c>
    </row>
    <row r="1493" ht="15" customHeight="1">
      <c r="A1493" s="2" t="n"/>
      <c r="B1493" s="2" t="n"/>
      <c r="C1493" s="2" t="n"/>
      <c r="D1493" s="2" t="n"/>
      <c r="E1493" s="74" t="inlineStr">
        <is>
          <t>TOTAL Mão de Obra:</t>
        </is>
      </c>
      <c r="F1493" s="91" t="n"/>
      <c r="G1493" s="23">
        <f>SUM(G1491:G1492)</f>
        <v/>
      </c>
    </row>
    <row r="1494" ht="15" customHeight="1">
      <c r="A1494" s="2" t="n"/>
      <c r="B1494" s="2" t="n"/>
      <c r="C1494" s="2" t="n"/>
      <c r="D1494" s="2" t="n"/>
      <c r="E1494" s="75" t="inlineStr">
        <is>
          <t>VALOR:</t>
        </is>
      </c>
      <c r="F1494" s="91" t="n"/>
      <c r="G1494" s="5">
        <f>SUM(G1489,G1493)</f>
        <v/>
      </c>
    </row>
    <row r="1495" ht="15" customHeight="1">
      <c r="A1495" s="2" t="n"/>
      <c r="B1495" s="2" t="n"/>
      <c r="C1495" s="2" t="n"/>
      <c r="D1495" s="2" t="n"/>
      <c r="E1495" s="75" t="inlineStr">
        <is>
          <t>VALOR BDI (29.27%):</t>
        </is>
      </c>
      <c r="F1495" s="91" t="n"/>
      <c r="G1495" s="5">
        <f>ROUNDDOWN(G1494*BDI,2)</f>
        <v/>
      </c>
    </row>
    <row r="1496" ht="15" customHeight="1">
      <c r="A1496" s="2" t="n"/>
      <c r="B1496" s="2" t="n"/>
      <c r="C1496" s="2" t="n"/>
      <c r="D1496" s="2" t="n"/>
      <c r="E1496" s="75" t="inlineStr">
        <is>
          <t>VALOR COM BDI:</t>
        </is>
      </c>
      <c r="F1496" s="91" t="n"/>
      <c r="G1496" s="5">
        <f>G1495 + G1494</f>
        <v/>
      </c>
    </row>
    <row r="1497" ht="9.949999999999999" customHeight="1">
      <c r="A1497" s="2" t="n"/>
      <c r="B1497" s="2" t="n"/>
      <c r="C1497" s="71" t="n"/>
      <c r="E1497" s="2" t="n"/>
      <c r="F1497" s="2" t="n"/>
      <c r="G1497" s="2" t="n"/>
    </row>
    <row r="1498" ht="20.1" customHeight="1">
      <c r="A1498" s="72" t="inlineStr">
        <is>
          <t>10.8.3. 10.27.23 DUCHINHA ACQUA-JET  C-2195 DL         FABRIMAR/EQUIVALENTE (UN)</t>
        </is>
      </c>
      <c r="B1498" s="90" t="n"/>
      <c r="C1498" s="90" t="n"/>
      <c r="D1498" s="90" t="n"/>
      <c r="E1498" s="90" t="n"/>
      <c r="F1498" s="90" t="n"/>
      <c r="G1498" s="91" t="n"/>
    </row>
    <row r="1499" ht="15" customHeight="1">
      <c r="A1499" s="73" t="inlineStr">
        <is>
          <t>Material</t>
        </is>
      </c>
      <c r="B1499" s="91" t="n"/>
      <c r="C1499" s="64" t="inlineStr">
        <is>
          <t>FONTE</t>
        </is>
      </c>
      <c r="D1499" s="64" t="inlineStr">
        <is>
          <t>UNID</t>
        </is>
      </c>
      <c r="E1499" s="64" t="inlineStr">
        <is>
          <t>COEFICIENTE</t>
        </is>
      </c>
      <c r="F1499" s="64" t="inlineStr">
        <is>
          <t>PREÇO UNITÁRIO</t>
        </is>
      </c>
      <c r="G1499" s="64" t="inlineStr">
        <is>
          <t>TOTAL</t>
        </is>
      </c>
    </row>
    <row r="1500" ht="21" customHeight="1">
      <c r="A1500" s="78" t="inlineStr">
        <is>
          <t>73.40.32</t>
        </is>
      </c>
      <c r="B1500" s="77" t="inlineStr">
        <is>
          <t>DUCHINHA HIGIENICA ACQUA-JET 2195 DL FABRIMAR OU EQUIVALENTE</t>
        </is>
      </c>
      <c r="C1500" s="78" t="inlineStr">
        <is>
          <t>SUDECAP</t>
        </is>
      </c>
      <c r="D1500" s="78" t="inlineStr">
        <is>
          <t>UN</t>
        </is>
      </c>
      <c r="E1500" s="21" t="n">
        <v>1</v>
      </c>
      <c r="F1500" s="22">
        <f>ROUND(M1500*FATOR, 2)</f>
        <v/>
      </c>
      <c r="G1500" s="22">
        <f>ROUND(E1500*F1500, 2)</f>
        <v/>
      </c>
      <c r="L1500" t="n">
        <v>1</v>
      </c>
      <c r="M1500" t="n">
        <v>147.9</v>
      </c>
      <c r="N1500">
        <f>(M1500-F1500)</f>
        <v/>
      </c>
    </row>
    <row r="1501" ht="15" customHeight="1">
      <c r="A1501" s="2" t="n"/>
      <c r="B1501" s="2" t="n"/>
      <c r="C1501" s="2" t="n"/>
      <c r="D1501" s="2" t="n"/>
      <c r="E1501" s="74" t="inlineStr">
        <is>
          <t>TOTAL Material:</t>
        </is>
      </c>
      <c r="F1501" s="91" t="n"/>
      <c r="G1501" s="23">
        <f>SUM(G1500:G1500)</f>
        <v/>
      </c>
    </row>
    <row r="1502" ht="15" customHeight="1">
      <c r="A1502" s="73" t="inlineStr">
        <is>
          <t>Mão de Obra</t>
        </is>
      </c>
      <c r="B1502" s="91" t="n"/>
      <c r="C1502" s="64" t="inlineStr">
        <is>
          <t>FONTE</t>
        </is>
      </c>
      <c r="D1502" s="64" t="inlineStr">
        <is>
          <t>UNID</t>
        </is>
      </c>
      <c r="E1502" s="64" t="inlineStr">
        <is>
          <t>COEFICIENTE</t>
        </is>
      </c>
      <c r="F1502" s="64" t="inlineStr">
        <is>
          <t>PREÇO UNITÁRIO</t>
        </is>
      </c>
      <c r="G1502" s="64" t="inlineStr">
        <is>
          <t>TOTAL</t>
        </is>
      </c>
    </row>
    <row r="1503" ht="15" customHeight="1">
      <c r="A1503" s="78" t="inlineStr">
        <is>
          <t>55.10.10</t>
        </is>
      </c>
      <c r="B1503" s="77" t="inlineStr">
        <is>
          <t>AUXILIAR BOMBEIRO/ELETRICISTA</t>
        </is>
      </c>
      <c r="C1503" s="78" t="inlineStr">
        <is>
          <t>SUDECAP</t>
        </is>
      </c>
      <c r="D1503" s="78" t="inlineStr">
        <is>
          <t>H</t>
        </is>
      </c>
      <c r="E1503" s="21">
        <f>L1503*FATOR</f>
        <v/>
      </c>
      <c r="F1503" s="22" t="n">
        <v>14.9</v>
      </c>
      <c r="G1503" s="22">
        <f>ROUND(E1503*F1503, 2)</f>
        <v/>
      </c>
      <c r="L1503" t="n">
        <v>0.5</v>
      </c>
      <c r="M1503" t="n">
        <v>14.9</v>
      </c>
      <c r="N1503">
        <f>(M1503-F1503)</f>
        <v/>
      </c>
    </row>
    <row r="1504" ht="15" customHeight="1">
      <c r="A1504" s="78" t="inlineStr">
        <is>
          <t>55.10.39</t>
        </is>
      </c>
      <c r="B1504" s="77" t="inlineStr">
        <is>
          <t>BOMBEIRO</t>
        </is>
      </c>
      <c r="C1504" s="78" t="inlineStr">
        <is>
          <t>SUDECAP</t>
        </is>
      </c>
      <c r="D1504" s="78" t="inlineStr">
        <is>
          <t>H</t>
        </is>
      </c>
      <c r="E1504" s="21">
        <f>L1504*FATOR</f>
        <v/>
      </c>
      <c r="F1504" s="22" t="n">
        <v>21.07</v>
      </c>
      <c r="G1504" s="22">
        <f>ROUND(E1504*F1504, 2)</f>
        <v/>
      </c>
      <c r="L1504" t="n">
        <v>0.5</v>
      </c>
      <c r="M1504" t="n">
        <v>21.07</v>
      </c>
      <c r="N1504">
        <f>(M1504-F1504)</f>
        <v/>
      </c>
    </row>
    <row r="1505" ht="15" customHeight="1">
      <c r="A1505" s="2" t="n"/>
      <c r="B1505" s="2" t="n"/>
      <c r="C1505" s="2" t="n"/>
      <c r="D1505" s="2" t="n"/>
      <c r="E1505" s="74" t="inlineStr">
        <is>
          <t>TOTAL Mão de Obra:</t>
        </is>
      </c>
      <c r="F1505" s="91" t="n"/>
      <c r="G1505" s="23">
        <f>SUM(G1503:G1504)</f>
        <v/>
      </c>
    </row>
    <row r="1506" ht="15" customHeight="1">
      <c r="A1506" s="2" t="n"/>
      <c r="B1506" s="2" t="n"/>
      <c r="C1506" s="2" t="n"/>
      <c r="D1506" s="2" t="n"/>
      <c r="E1506" s="75" t="inlineStr">
        <is>
          <t>VALOR:</t>
        </is>
      </c>
      <c r="F1506" s="91" t="n"/>
      <c r="G1506" s="5">
        <f>SUM(G1501,G1505)</f>
        <v/>
      </c>
    </row>
    <row r="1507" ht="15" customHeight="1">
      <c r="A1507" s="2" t="n"/>
      <c r="B1507" s="2" t="n"/>
      <c r="C1507" s="2" t="n"/>
      <c r="D1507" s="2" t="n"/>
      <c r="E1507" s="75" t="inlineStr">
        <is>
          <t>VALOR BDI (29.27%):</t>
        </is>
      </c>
      <c r="F1507" s="91" t="n"/>
      <c r="G1507" s="5">
        <f>ROUNDDOWN(G1506*BDI,2)</f>
        <v/>
      </c>
    </row>
    <row r="1508" ht="15" customHeight="1">
      <c r="A1508" s="2" t="n"/>
      <c r="B1508" s="2" t="n"/>
      <c r="C1508" s="2" t="n"/>
      <c r="D1508" s="2" t="n"/>
      <c r="E1508" s="75" t="inlineStr">
        <is>
          <t>VALOR COM BDI:</t>
        </is>
      </c>
      <c r="F1508" s="91" t="n"/>
      <c r="G1508" s="5">
        <f>G1507 + G1506</f>
        <v/>
      </c>
    </row>
    <row r="1509" ht="9.949999999999999" customHeight="1">
      <c r="A1509" s="2" t="n"/>
      <c r="B1509" s="2" t="n"/>
      <c r="C1509" s="71" t="n"/>
      <c r="E1509" s="2" t="n"/>
      <c r="F1509" s="2" t="n"/>
      <c r="G1509" s="2" t="n"/>
    </row>
    <row r="1510" ht="20.1" customHeight="1">
      <c r="A1510" s="72" t="inlineStr">
        <is>
          <t>10.8.4. 10.27.31 LIGAÇAO FLEXIVEL 1/2"X0,40M 4607-40 MXF FABRIMAR OU EQUIVALENTE (UN)</t>
        </is>
      </c>
      <c r="B1510" s="90" t="n"/>
      <c r="C1510" s="90" t="n"/>
      <c r="D1510" s="90" t="n"/>
      <c r="E1510" s="90" t="n"/>
      <c r="F1510" s="90" t="n"/>
      <c r="G1510" s="91" t="n"/>
    </row>
    <row r="1511" ht="15" customHeight="1">
      <c r="A1511" s="73" t="inlineStr">
        <is>
          <t>Material</t>
        </is>
      </c>
      <c r="B1511" s="91" t="n"/>
      <c r="C1511" s="64" t="inlineStr">
        <is>
          <t>FONTE</t>
        </is>
      </c>
      <c r="D1511" s="64" t="inlineStr">
        <is>
          <t>UNID</t>
        </is>
      </c>
      <c r="E1511" s="64" t="inlineStr">
        <is>
          <t>COEFICIENTE</t>
        </is>
      </c>
      <c r="F1511" s="64" t="inlineStr">
        <is>
          <t>PREÇO UNITÁRIO</t>
        </is>
      </c>
      <c r="G1511" s="64" t="inlineStr">
        <is>
          <t>TOTAL</t>
        </is>
      </c>
    </row>
    <row r="1512" ht="15" customHeight="1">
      <c r="A1512" s="78" t="inlineStr">
        <is>
          <t>73.80.12</t>
        </is>
      </c>
      <c r="B1512" s="77" t="inlineStr">
        <is>
          <t>FITA VEDA ROSCA 1/2" ROLO 50 M</t>
        </is>
      </c>
      <c r="C1512" s="78" t="inlineStr">
        <is>
          <t>SUDECAP</t>
        </is>
      </c>
      <c r="D1512" s="78" t="inlineStr">
        <is>
          <t>UN</t>
        </is>
      </c>
      <c r="E1512" s="21" t="n">
        <v>0.0022</v>
      </c>
      <c r="F1512" s="22">
        <f>ROUND(M1512*FATOR, 2)</f>
        <v/>
      </c>
      <c r="G1512" s="22">
        <f>ROUND(E1512*F1512, 2)</f>
        <v/>
      </c>
      <c r="L1512" t="n">
        <v>0.0022</v>
      </c>
      <c r="M1512" t="n">
        <v>20.4</v>
      </c>
      <c r="N1512">
        <f>(M1512-F1512)</f>
        <v/>
      </c>
    </row>
    <row r="1513" ht="21" customHeight="1">
      <c r="A1513" s="78" t="inlineStr">
        <is>
          <t>73.41.03</t>
        </is>
      </c>
      <c r="B1513" s="77" t="inlineStr">
        <is>
          <t>LIGACAO FLEXIVEL 1/2"X0,40M 4607-40 MXF FABRIMAR OU EQUIVALENTE</t>
        </is>
      </c>
      <c r="C1513" s="78" t="inlineStr">
        <is>
          <t>SUDECAP</t>
        </is>
      </c>
      <c r="D1513" s="78" t="inlineStr">
        <is>
          <t>UN</t>
        </is>
      </c>
      <c r="E1513" s="21" t="n">
        <v>1</v>
      </c>
      <c r="F1513" s="22">
        <f>ROUND(M1513*FATOR, 2)</f>
        <v/>
      </c>
      <c r="G1513" s="22">
        <f>ROUND(E1513*F1513, 2)</f>
        <v/>
      </c>
      <c r="L1513" t="n">
        <v>1</v>
      </c>
      <c r="M1513" t="n">
        <v>28.9</v>
      </c>
      <c r="N1513">
        <f>(M1513-F1513)</f>
        <v/>
      </c>
    </row>
    <row r="1514" ht="15" customHeight="1">
      <c r="A1514" s="2" t="n"/>
      <c r="B1514" s="2" t="n"/>
      <c r="C1514" s="2" t="n"/>
      <c r="D1514" s="2" t="n"/>
      <c r="E1514" s="74" t="inlineStr">
        <is>
          <t>TOTAL Material:</t>
        </is>
      </c>
      <c r="F1514" s="91" t="n"/>
      <c r="G1514" s="23">
        <f>SUM(G1512:G1513)</f>
        <v/>
      </c>
    </row>
    <row r="1515" ht="15" customHeight="1">
      <c r="A1515" s="73" t="inlineStr">
        <is>
          <t>Mão de Obra</t>
        </is>
      </c>
      <c r="B1515" s="91" t="n"/>
      <c r="C1515" s="64" t="inlineStr">
        <is>
          <t>FONTE</t>
        </is>
      </c>
      <c r="D1515" s="64" t="inlineStr">
        <is>
          <t>UNID</t>
        </is>
      </c>
      <c r="E1515" s="64" t="inlineStr">
        <is>
          <t>COEFICIENTE</t>
        </is>
      </c>
      <c r="F1515" s="64" t="inlineStr">
        <is>
          <t>PREÇO UNITÁRIO</t>
        </is>
      </c>
      <c r="G1515" s="64" t="inlineStr">
        <is>
          <t>TOTAL</t>
        </is>
      </c>
    </row>
    <row r="1516" ht="15" customHeight="1">
      <c r="A1516" s="78" t="inlineStr">
        <is>
          <t>55.10.10</t>
        </is>
      </c>
      <c r="B1516" s="77" t="inlineStr">
        <is>
          <t>AUXILIAR BOMBEIRO/ELETRICISTA</t>
        </is>
      </c>
      <c r="C1516" s="78" t="inlineStr">
        <is>
          <t>SUDECAP</t>
        </is>
      </c>
      <c r="D1516" s="78" t="inlineStr">
        <is>
          <t>H</t>
        </is>
      </c>
      <c r="E1516" s="21">
        <f>L1516*FATOR</f>
        <v/>
      </c>
      <c r="F1516" s="22" t="n">
        <v>14.9</v>
      </c>
      <c r="G1516" s="22">
        <f>ROUND(E1516*F1516, 2)</f>
        <v/>
      </c>
      <c r="L1516" t="n">
        <v>0.5</v>
      </c>
      <c r="M1516" t="n">
        <v>14.9</v>
      </c>
      <c r="N1516">
        <f>(M1516-F1516)</f>
        <v/>
      </c>
    </row>
    <row r="1517" ht="15" customHeight="1">
      <c r="A1517" s="78" t="inlineStr">
        <is>
          <t>55.10.39</t>
        </is>
      </c>
      <c r="B1517" s="77" t="inlineStr">
        <is>
          <t>BOMBEIRO</t>
        </is>
      </c>
      <c r="C1517" s="78" t="inlineStr">
        <is>
          <t>SUDECAP</t>
        </is>
      </c>
      <c r="D1517" s="78" t="inlineStr">
        <is>
          <t>H</t>
        </is>
      </c>
      <c r="E1517" s="21">
        <f>L1517*FATOR</f>
        <v/>
      </c>
      <c r="F1517" s="22" t="n">
        <v>21.07</v>
      </c>
      <c r="G1517" s="22">
        <f>ROUND(E1517*F1517, 2)</f>
        <v/>
      </c>
      <c r="L1517" t="n">
        <v>0.5</v>
      </c>
      <c r="M1517" t="n">
        <v>21.07</v>
      </c>
      <c r="N1517">
        <f>(M1517-F1517)</f>
        <v/>
      </c>
    </row>
    <row r="1518" ht="15" customHeight="1">
      <c r="A1518" s="2" t="n"/>
      <c r="B1518" s="2" t="n"/>
      <c r="C1518" s="2" t="n"/>
      <c r="D1518" s="2" t="n"/>
      <c r="E1518" s="74" t="inlineStr">
        <is>
          <t>TOTAL Mão de Obra:</t>
        </is>
      </c>
      <c r="F1518" s="91" t="n"/>
      <c r="G1518" s="23">
        <f>SUM(G1516:G1517)</f>
        <v/>
      </c>
    </row>
    <row r="1519" ht="15" customHeight="1">
      <c r="A1519" s="2" t="n"/>
      <c r="B1519" s="2" t="n"/>
      <c r="C1519" s="2" t="n"/>
      <c r="D1519" s="2" t="n"/>
      <c r="E1519" s="75" t="inlineStr">
        <is>
          <t>VALOR:</t>
        </is>
      </c>
      <c r="F1519" s="91" t="n"/>
      <c r="G1519" s="5">
        <f>SUM(G1514,G1518)</f>
        <v/>
      </c>
    </row>
    <row r="1520" ht="15" customHeight="1">
      <c r="A1520" s="2" t="n"/>
      <c r="B1520" s="2" t="n"/>
      <c r="C1520" s="2" t="n"/>
      <c r="D1520" s="2" t="n"/>
      <c r="E1520" s="75" t="inlineStr">
        <is>
          <t>VALOR BDI (29.27%):</t>
        </is>
      </c>
      <c r="F1520" s="91" t="n"/>
      <c r="G1520" s="5">
        <f>ROUNDDOWN(G1519*BDI,2)</f>
        <v/>
      </c>
    </row>
    <row r="1521" ht="15" customHeight="1">
      <c r="A1521" s="2" t="n"/>
      <c r="B1521" s="2" t="n"/>
      <c r="C1521" s="2" t="n"/>
      <c r="D1521" s="2" t="n"/>
      <c r="E1521" s="75" t="inlineStr">
        <is>
          <t>VALOR COM BDI:</t>
        </is>
      </c>
      <c r="F1521" s="91" t="n"/>
      <c r="G1521" s="5">
        <f>G1520 + G1519</f>
        <v/>
      </c>
    </row>
    <row r="1522" ht="9.949999999999999" customHeight="1">
      <c r="A1522" s="2" t="n"/>
      <c r="B1522" s="2" t="n"/>
      <c r="C1522" s="71" t="n"/>
      <c r="E1522" s="2" t="n"/>
      <c r="F1522" s="2" t="n"/>
      <c r="G1522" s="2" t="n"/>
    </row>
    <row r="1523" ht="20.1" customHeight="1">
      <c r="A1523" s="72" t="inlineStr">
        <is>
          <t>10.8.5. 10.27.51 TUBO LIGAÇAO AGUA-VASO METAL CROM. C/ SOBRECANOPLA (UN)</t>
        </is>
      </c>
      <c r="B1523" s="90" t="n"/>
      <c r="C1523" s="90" t="n"/>
      <c r="D1523" s="90" t="n"/>
      <c r="E1523" s="90" t="n"/>
      <c r="F1523" s="90" t="n"/>
      <c r="G1523" s="91" t="n"/>
    </row>
    <row r="1524" ht="15" customHeight="1">
      <c r="A1524" s="73" t="inlineStr">
        <is>
          <t>Material</t>
        </is>
      </c>
      <c r="B1524" s="91" t="n"/>
      <c r="C1524" s="64" t="inlineStr">
        <is>
          <t>FONTE</t>
        </is>
      </c>
      <c r="D1524" s="64" t="inlineStr">
        <is>
          <t>UNID</t>
        </is>
      </c>
      <c r="E1524" s="64" t="inlineStr">
        <is>
          <t>COEFICIENTE</t>
        </is>
      </c>
      <c r="F1524" s="64" t="inlineStr">
        <is>
          <t>PREÇO UNITÁRIO</t>
        </is>
      </c>
      <c r="G1524" s="64" t="inlineStr">
        <is>
          <t>TOTAL</t>
        </is>
      </c>
    </row>
    <row r="1525" ht="15" customHeight="1">
      <c r="A1525" s="78" t="inlineStr">
        <is>
          <t>73.41.71</t>
        </is>
      </c>
      <c r="B1525" s="77" t="inlineStr">
        <is>
          <t>TUBO LIGAÇAO AGUA-VASO METAL CROM. C /SOBRECANOPLA</t>
        </is>
      </c>
      <c r="C1525" s="78" t="inlineStr">
        <is>
          <t>SUDECAP</t>
        </is>
      </c>
      <c r="D1525" s="78" t="inlineStr">
        <is>
          <t>UN</t>
        </is>
      </c>
      <c r="E1525" s="21" t="n">
        <v>1</v>
      </c>
      <c r="F1525" s="22">
        <f>ROUND(M1525*FATOR, 2)</f>
        <v/>
      </c>
      <c r="G1525" s="22">
        <f>ROUND(E1525*F1525, 2)</f>
        <v/>
      </c>
      <c r="L1525" t="n">
        <v>1</v>
      </c>
      <c r="M1525" t="n">
        <v>20.9</v>
      </c>
      <c r="N1525">
        <f>(M1525-F1525)</f>
        <v/>
      </c>
    </row>
    <row r="1526" ht="15" customHeight="1">
      <c r="A1526" s="2" t="n"/>
      <c r="B1526" s="2" t="n"/>
      <c r="C1526" s="2" t="n"/>
      <c r="D1526" s="2" t="n"/>
      <c r="E1526" s="74" t="inlineStr">
        <is>
          <t>TOTAL Material:</t>
        </is>
      </c>
      <c r="F1526" s="91" t="n"/>
      <c r="G1526" s="23">
        <f>SUM(G1525:G1525)</f>
        <v/>
      </c>
    </row>
    <row r="1527" ht="15" customHeight="1">
      <c r="A1527" s="73" t="inlineStr">
        <is>
          <t>Mão de Obra</t>
        </is>
      </c>
      <c r="B1527" s="91" t="n"/>
      <c r="C1527" s="64" t="inlineStr">
        <is>
          <t>FONTE</t>
        </is>
      </c>
      <c r="D1527" s="64" t="inlineStr">
        <is>
          <t>UNID</t>
        </is>
      </c>
      <c r="E1527" s="64" t="inlineStr">
        <is>
          <t>COEFICIENTE</t>
        </is>
      </c>
      <c r="F1527" s="64" t="inlineStr">
        <is>
          <t>PREÇO UNITÁRIO</t>
        </is>
      </c>
      <c r="G1527" s="64" t="inlineStr">
        <is>
          <t>TOTAL</t>
        </is>
      </c>
    </row>
    <row r="1528" ht="15" customHeight="1">
      <c r="A1528" s="78" t="inlineStr">
        <is>
          <t>55.10.10</t>
        </is>
      </c>
      <c r="B1528" s="77" t="inlineStr">
        <is>
          <t>AUXILIAR BOMBEIRO/ELETRICISTA</t>
        </is>
      </c>
      <c r="C1528" s="78" t="inlineStr">
        <is>
          <t>SUDECAP</t>
        </is>
      </c>
      <c r="D1528" s="78" t="inlineStr">
        <is>
          <t>H</t>
        </is>
      </c>
      <c r="E1528" s="21">
        <f>L1528*FATOR</f>
        <v/>
      </c>
      <c r="F1528" s="22" t="n">
        <v>14.9</v>
      </c>
      <c r="G1528" s="22">
        <f>ROUND(E1528*F1528, 2)</f>
        <v/>
      </c>
      <c r="L1528" t="n">
        <v>0.35</v>
      </c>
      <c r="M1528" t="n">
        <v>14.9</v>
      </c>
      <c r="N1528">
        <f>(M1528-F1528)</f>
        <v/>
      </c>
    </row>
    <row r="1529" ht="15" customHeight="1">
      <c r="A1529" s="78" t="inlineStr">
        <is>
          <t>55.10.39</t>
        </is>
      </c>
      <c r="B1529" s="77" t="inlineStr">
        <is>
          <t>BOMBEIRO</t>
        </is>
      </c>
      <c r="C1529" s="78" t="inlineStr">
        <is>
          <t>SUDECAP</t>
        </is>
      </c>
      <c r="D1529" s="78" t="inlineStr">
        <is>
          <t>H</t>
        </is>
      </c>
      <c r="E1529" s="21">
        <f>L1529*FATOR</f>
        <v/>
      </c>
      <c r="F1529" s="22" t="n">
        <v>21.07</v>
      </c>
      <c r="G1529" s="22">
        <f>ROUND(E1529*F1529, 2)</f>
        <v/>
      </c>
      <c r="L1529" t="n">
        <v>0.35</v>
      </c>
      <c r="M1529" t="n">
        <v>21.07</v>
      </c>
      <c r="N1529">
        <f>(M1529-F1529)</f>
        <v/>
      </c>
    </row>
    <row r="1530" ht="15" customHeight="1">
      <c r="A1530" s="2" t="n"/>
      <c r="B1530" s="2" t="n"/>
      <c r="C1530" s="2" t="n"/>
      <c r="D1530" s="2" t="n"/>
      <c r="E1530" s="74" t="inlineStr">
        <is>
          <t>TOTAL Mão de Obra:</t>
        </is>
      </c>
      <c r="F1530" s="91" t="n"/>
      <c r="G1530" s="23">
        <f>SUM(G1528:G1529)</f>
        <v/>
      </c>
    </row>
    <row r="1531" ht="15" customHeight="1">
      <c r="A1531" s="2" t="n"/>
      <c r="B1531" s="2" t="n"/>
      <c r="C1531" s="2" t="n"/>
      <c r="D1531" s="2" t="n"/>
      <c r="E1531" s="75" t="inlineStr">
        <is>
          <t>VALOR:</t>
        </is>
      </c>
      <c r="F1531" s="91" t="n"/>
      <c r="G1531" s="5">
        <f>SUM(G1526,G1530)</f>
        <v/>
      </c>
    </row>
    <row r="1532" ht="15" customHeight="1">
      <c r="A1532" s="2" t="n"/>
      <c r="B1532" s="2" t="n"/>
      <c r="C1532" s="2" t="n"/>
      <c r="D1532" s="2" t="n"/>
      <c r="E1532" s="75" t="inlineStr">
        <is>
          <t>VALOR BDI (29.27%):</t>
        </is>
      </c>
      <c r="F1532" s="91" t="n"/>
      <c r="G1532" s="5">
        <f>ROUNDDOWN(G1531*BDI,2)</f>
        <v/>
      </c>
    </row>
    <row r="1533" ht="15" customHeight="1">
      <c r="A1533" s="2" t="n"/>
      <c r="B1533" s="2" t="n"/>
      <c r="C1533" s="2" t="n"/>
      <c r="D1533" s="2" t="n"/>
      <c r="E1533" s="75" t="inlineStr">
        <is>
          <t>VALOR COM BDI:</t>
        </is>
      </c>
      <c r="F1533" s="91" t="n"/>
      <c r="G1533" s="5">
        <f>G1532 + G1531</f>
        <v/>
      </c>
    </row>
    <row r="1534" ht="9.949999999999999" customHeight="1">
      <c r="A1534" s="2" t="n"/>
      <c r="B1534" s="2" t="n"/>
      <c r="C1534" s="71" t="n"/>
      <c r="E1534" s="2" t="n"/>
      <c r="F1534" s="2" t="n"/>
      <c r="G1534" s="2" t="n"/>
    </row>
    <row r="1535" ht="20.1" customHeight="1">
      <c r="A1535" s="72" t="inlineStr">
        <is>
          <t>10.8.6. 10.27.55 BOLSA DE BORRACHA 340  D= 1 1/2" (UN)</t>
        </is>
      </c>
      <c r="B1535" s="90" t="n"/>
      <c r="C1535" s="90" t="n"/>
      <c r="D1535" s="90" t="n"/>
      <c r="E1535" s="90" t="n"/>
      <c r="F1535" s="90" t="n"/>
      <c r="G1535" s="91" t="n"/>
    </row>
    <row r="1536" ht="15" customHeight="1">
      <c r="A1536" s="73" t="inlineStr">
        <is>
          <t>Material</t>
        </is>
      </c>
      <c r="B1536" s="91" t="n"/>
      <c r="C1536" s="64" t="inlineStr">
        <is>
          <t>FONTE</t>
        </is>
      </c>
      <c r="D1536" s="64" t="inlineStr">
        <is>
          <t>UNID</t>
        </is>
      </c>
      <c r="E1536" s="64" t="inlineStr">
        <is>
          <t>COEFICIENTE</t>
        </is>
      </c>
      <c r="F1536" s="64" t="inlineStr">
        <is>
          <t>PREÇO UNITÁRIO</t>
        </is>
      </c>
      <c r="G1536" s="64" t="inlineStr">
        <is>
          <t>TOTAL</t>
        </is>
      </c>
    </row>
    <row r="1537" ht="15" customHeight="1">
      <c r="A1537" s="78" t="inlineStr">
        <is>
          <t>73.41.81</t>
        </is>
      </c>
      <c r="B1537" s="77" t="inlineStr">
        <is>
          <t>BOLSA DE LIGACAO 340 D= 1 1/2", CIPLA OU EQUIVALENTE</t>
        </is>
      </c>
      <c r="C1537" s="78" t="inlineStr">
        <is>
          <t>SUDECAP</t>
        </is>
      </c>
      <c r="D1537" s="78" t="inlineStr">
        <is>
          <t>UN</t>
        </is>
      </c>
      <c r="E1537" s="21" t="n">
        <v>1</v>
      </c>
      <c r="F1537" s="22">
        <f>ROUND(M1537*FATOR, 2)</f>
        <v/>
      </c>
      <c r="G1537" s="22">
        <f>ROUND(E1537*F1537, 2)</f>
        <v/>
      </c>
      <c r="L1537" t="n">
        <v>1</v>
      </c>
      <c r="M1537" t="n">
        <v>6.99</v>
      </c>
      <c r="N1537">
        <f>(M1537-F1537)</f>
        <v/>
      </c>
    </row>
    <row r="1538" ht="15" customHeight="1">
      <c r="A1538" s="2" t="n"/>
      <c r="B1538" s="2" t="n"/>
      <c r="C1538" s="2" t="n"/>
      <c r="D1538" s="2" t="n"/>
      <c r="E1538" s="74" t="inlineStr">
        <is>
          <t>TOTAL Material:</t>
        </is>
      </c>
      <c r="F1538" s="91" t="n"/>
      <c r="G1538" s="23">
        <f>SUM(G1537:G1537)</f>
        <v/>
      </c>
    </row>
    <row r="1539" ht="15" customHeight="1">
      <c r="A1539" s="73" t="inlineStr">
        <is>
          <t>Mão de Obra</t>
        </is>
      </c>
      <c r="B1539" s="91" t="n"/>
      <c r="C1539" s="64" t="inlineStr">
        <is>
          <t>FONTE</t>
        </is>
      </c>
      <c r="D1539" s="64" t="inlineStr">
        <is>
          <t>UNID</t>
        </is>
      </c>
      <c r="E1539" s="64" t="inlineStr">
        <is>
          <t>COEFICIENTE</t>
        </is>
      </c>
      <c r="F1539" s="64" t="inlineStr">
        <is>
          <t>PREÇO UNITÁRIO</t>
        </is>
      </c>
      <c r="G1539" s="64" t="inlineStr">
        <is>
          <t>TOTAL</t>
        </is>
      </c>
    </row>
    <row r="1540" ht="15" customHeight="1">
      <c r="A1540" s="78" t="inlineStr">
        <is>
          <t>55.10.10</t>
        </is>
      </c>
      <c r="B1540" s="77" t="inlineStr">
        <is>
          <t>AUXILIAR BOMBEIRO/ELETRICISTA</t>
        </is>
      </c>
      <c r="C1540" s="78" t="inlineStr">
        <is>
          <t>SUDECAP</t>
        </is>
      </c>
      <c r="D1540" s="78" t="inlineStr">
        <is>
          <t>H</t>
        </is>
      </c>
      <c r="E1540" s="21">
        <f>L1540*FATOR</f>
        <v/>
      </c>
      <c r="F1540" s="22" t="n">
        <v>14.9</v>
      </c>
      <c r="G1540" s="22">
        <f>ROUND(E1540*F1540, 2)</f>
        <v/>
      </c>
      <c r="L1540" t="n">
        <v>0.17</v>
      </c>
      <c r="M1540" t="n">
        <v>14.9</v>
      </c>
      <c r="N1540">
        <f>(M1540-F1540)</f>
        <v/>
      </c>
    </row>
    <row r="1541" ht="15" customHeight="1">
      <c r="A1541" s="78" t="inlineStr">
        <is>
          <t>55.10.39</t>
        </is>
      </c>
      <c r="B1541" s="77" t="inlineStr">
        <is>
          <t>BOMBEIRO</t>
        </is>
      </c>
      <c r="C1541" s="78" t="inlineStr">
        <is>
          <t>SUDECAP</t>
        </is>
      </c>
      <c r="D1541" s="78" t="inlineStr">
        <is>
          <t>H</t>
        </is>
      </c>
      <c r="E1541" s="21">
        <f>L1541*FATOR</f>
        <v/>
      </c>
      <c r="F1541" s="22" t="n">
        <v>21.07</v>
      </c>
      <c r="G1541" s="22">
        <f>ROUND(E1541*F1541, 2)</f>
        <v/>
      </c>
      <c r="L1541" t="n">
        <v>0.17</v>
      </c>
      <c r="M1541" t="n">
        <v>21.07</v>
      </c>
      <c r="N1541">
        <f>(M1541-F1541)</f>
        <v/>
      </c>
    </row>
    <row r="1542" ht="15" customHeight="1">
      <c r="A1542" s="2" t="n"/>
      <c r="B1542" s="2" t="n"/>
      <c r="C1542" s="2" t="n"/>
      <c r="D1542" s="2" t="n"/>
      <c r="E1542" s="74" t="inlineStr">
        <is>
          <t>TOTAL Mão de Obra:</t>
        </is>
      </c>
      <c r="F1542" s="91" t="n"/>
      <c r="G1542" s="23">
        <f>SUM(G1540:G1541)</f>
        <v/>
      </c>
    </row>
    <row r="1543" ht="15" customHeight="1">
      <c r="A1543" s="2" t="n"/>
      <c r="B1543" s="2" t="n"/>
      <c r="C1543" s="2" t="n"/>
      <c r="D1543" s="2" t="n"/>
      <c r="E1543" s="75" t="inlineStr">
        <is>
          <t>VALOR:</t>
        </is>
      </c>
      <c r="F1543" s="91" t="n"/>
      <c r="G1543" s="5">
        <f>SUM(G1538,G1542)</f>
        <v/>
      </c>
    </row>
    <row r="1544" ht="15" customHeight="1">
      <c r="A1544" s="2" t="n"/>
      <c r="B1544" s="2" t="n"/>
      <c r="C1544" s="2" t="n"/>
      <c r="D1544" s="2" t="n"/>
      <c r="E1544" s="75" t="inlineStr">
        <is>
          <t>VALOR BDI (29.27%):</t>
        </is>
      </c>
      <c r="F1544" s="91" t="n"/>
      <c r="G1544" s="5">
        <f>ROUNDDOWN(G1543*BDI,2)</f>
        <v/>
      </c>
    </row>
    <row r="1545" ht="15" customHeight="1">
      <c r="A1545" s="2" t="n"/>
      <c r="B1545" s="2" t="n"/>
      <c r="C1545" s="2" t="n"/>
      <c r="D1545" s="2" t="n"/>
      <c r="E1545" s="75" t="inlineStr">
        <is>
          <t>VALOR COM BDI:</t>
        </is>
      </c>
      <c r="F1545" s="91" t="n"/>
      <c r="G1545" s="5">
        <f>G1544 + G1543</f>
        <v/>
      </c>
    </row>
    <row r="1546" ht="9.949999999999999" customHeight="1">
      <c r="A1546" s="2" t="n"/>
      <c r="B1546" s="2" t="n"/>
      <c r="C1546" s="71" t="n"/>
      <c r="E1546" s="2" t="n"/>
      <c r="F1546" s="2" t="n"/>
      <c r="G1546" s="2" t="n"/>
    </row>
    <row r="1547" ht="20.1" customHeight="1">
      <c r="A1547" s="72" t="inlineStr">
        <is>
          <t>10.8.7. 10.27.63 SIFAO PIA COPO REGULAVEL 1 1/2" X 1 1/2" SIGMA/EQUIVALENTE (UN)</t>
        </is>
      </c>
      <c r="B1547" s="90" t="n"/>
      <c r="C1547" s="90" t="n"/>
      <c r="D1547" s="90" t="n"/>
      <c r="E1547" s="90" t="n"/>
      <c r="F1547" s="90" t="n"/>
      <c r="G1547" s="91" t="n"/>
    </row>
    <row r="1548" ht="15" customHeight="1">
      <c r="A1548" s="73" t="inlineStr">
        <is>
          <t>Material</t>
        </is>
      </c>
      <c r="B1548" s="91" t="n"/>
      <c r="C1548" s="64" t="inlineStr">
        <is>
          <t>FONTE</t>
        </is>
      </c>
      <c r="D1548" s="64" t="inlineStr">
        <is>
          <t>UNID</t>
        </is>
      </c>
      <c r="E1548" s="64" t="inlineStr">
        <is>
          <t>COEFICIENTE</t>
        </is>
      </c>
      <c r="F1548" s="64" t="inlineStr">
        <is>
          <t>PREÇO UNITÁRIO</t>
        </is>
      </c>
      <c r="G1548" s="64" t="inlineStr">
        <is>
          <t>TOTAL</t>
        </is>
      </c>
    </row>
    <row r="1549" ht="21" customHeight="1">
      <c r="A1549" s="78" t="inlineStr">
        <is>
          <t>73.50.04</t>
        </is>
      </c>
      <c r="B1549" s="77" t="inlineStr">
        <is>
          <t>SIFAO P/PIA DE COPO REGULAVEL 1 1/2X1 1/2"   SIGMA OU EQUIVALENTE</t>
        </is>
      </c>
      <c r="C1549" s="78" t="inlineStr">
        <is>
          <t>SUDECAP</t>
        </is>
      </c>
      <c r="D1549" s="78" t="inlineStr">
        <is>
          <t>UN</t>
        </is>
      </c>
      <c r="E1549" s="21" t="n">
        <v>1</v>
      </c>
      <c r="F1549" s="22">
        <f>ROUND(M1549*FATOR, 2)</f>
        <v/>
      </c>
      <c r="G1549" s="22">
        <f>ROUND(E1549*F1549, 2)</f>
        <v/>
      </c>
      <c r="L1549" t="n">
        <v>1</v>
      </c>
      <c r="M1549" t="n">
        <v>140.53</v>
      </c>
      <c r="N1549">
        <f>(M1549-F1549)</f>
        <v/>
      </c>
    </row>
    <row r="1550" ht="15" customHeight="1">
      <c r="A1550" s="2" t="n"/>
      <c r="B1550" s="2" t="n"/>
      <c r="C1550" s="2" t="n"/>
      <c r="D1550" s="2" t="n"/>
      <c r="E1550" s="74" t="inlineStr">
        <is>
          <t>TOTAL Material:</t>
        </is>
      </c>
      <c r="F1550" s="91" t="n"/>
      <c r="G1550" s="23">
        <f>SUM(G1549:G1549)</f>
        <v/>
      </c>
    </row>
    <row r="1551" ht="15" customHeight="1">
      <c r="A1551" s="73" t="inlineStr">
        <is>
          <t>Mão de Obra</t>
        </is>
      </c>
      <c r="B1551" s="91" t="n"/>
      <c r="C1551" s="64" t="inlineStr">
        <is>
          <t>FONTE</t>
        </is>
      </c>
      <c r="D1551" s="64" t="inlineStr">
        <is>
          <t>UNID</t>
        </is>
      </c>
      <c r="E1551" s="64" t="inlineStr">
        <is>
          <t>COEFICIENTE</t>
        </is>
      </c>
      <c r="F1551" s="64" t="inlineStr">
        <is>
          <t>PREÇO UNITÁRIO</t>
        </is>
      </c>
      <c r="G1551" s="64" t="inlineStr">
        <is>
          <t>TOTAL</t>
        </is>
      </c>
    </row>
    <row r="1552" ht="15" customHeight="1">
      <c r="A1552" s="78" t="inlineStr">
        <is>
          <t>55.10.10</t>
        </is>
      </c>
      <c r="B1552" s="77" t="inlineStr">
        <is>
          <t>AUXILIAR BOMBEIRO/ELETRICISTA</t>
        </is>
      </c>
      <c r="C1552" s="78" t="inlineStr">
        <is>
          <t>SUDECAP</t>
        </is>
      </c>
      <c r="D1552" s="78" t="inlineStr">
        <is>
          <t>H</t>
        </is>
      </c>
      <c r="E1552" s="21">
        <f>L1552*FATOR</f>
        <v/>
      </c>
      <c r="F1552" s="22" t="n">
        <v>14.9</v>
      </c>
      <c r="G1552" s="22">
        <f>ROUND(E1552*F1552, 2)</f>
        <v/>
      </c>
      <c r="L1552" t="n">
        <v>0.5</v>
      </c>
      <c r="M1552" t="n">
        <v>14.9</v>
      </c>
      <c r="N1552">
        <f>(M1552-F1552)</f>
        <v/>
      </c>
    </row>
    <row r="1553" ht="15" customHeight="1">
      <c r="A1553" s="78" t="inlineStr">
        <is>
          <t>55.10.39</t>
        </is>
      </c>
      <c r="B1553" s="77" t="inlineStr">
        <is>
          <t>BOMBEIRO</t>
        </is>
      </c>
      <c r="C1553" s="78" t="inlineStr">
        <is>
          <t>SUDECAP</t>
        </is>
      </c>
      <c r="D1553" s="78" t="inlineStr">
        <is>
          <t>H</t>
        </is>
      </c>
      <c r="E1553" s="21">
        <f>L1553*FATOR</f>
        <v/>
      </c>
      <c r="F1553" s="22" t="n">
        <v>21.07</v>
      </c>
      <c r="G1553" s="22">
        <f>ROUND(E1553*F1553, 2)</f>
        <v/>
      </c>
      <c r="L1553" t="n">
        <v>0.5</v>
      </c>
      <c r="M1553" t="n">
        <v>21.07</v>
      </c>
      <c r="N1553">
        <f>(M1553-F1553)</f>
        <v/>
      </c>
    </row>
    <row r="1554" ht="15" customHeight="1">
      <c r="A1554" s="2" t="n"/>
      <c r="B1554" s="2" t="n"/>
      <c r="C1554" s="2" t="n"/>
      <c r="D1554" s="2" t="n"/>
      <c r="E1554" s="74" t="inlineStr">
        <is>
          <t>TOTAL Mão de Obra:</t>
        </is>
      </c>
      <c r="F1554" s="91" t="n"/>
      <c r="G1554" s="23">
        <f>SUM(G1552:G1553)</f>
        <v/>
      </c>
    </row>
    <row r="1555" ht="15" customHeight="1">
      <c r="A1555" s="2" t="n"/>
      <c r="B1555" s="2" t="n"/>
      <c r="C1555" s="2" t="n"/>
      <c r="D1555" s="2" t="n"/>
      <c r="E1555" s="75" t="inlineStr">
        <is>
          <t>VALOR:</t>
        </is>
      </c>
      <c r="F1555" s="91" t="n"/>
      <c r="G1555" s="5">
        <f>SUM(G1550,G1554)</f>
        <v/>
      </c>
    </row>
    <row r="1556" ht="15" customHeight="1">
      <c r="A1556" s="2" t="n"/>
      <c r="B1556" s="2" t="n"/>
      <c r="C1556" s="2" t="n"/>
      <c r="D1556" s="2" t="n"/>
      <c r="E1556" s="75" t="inlineStr">
        <is>
          <t>VALOR BDI (29.27%):</t>
        </is>
      </c>
      <c r="F1556" s="91" t="n"/>
      <c r="G1556" s="5">
        <f>ROUNDDOWN(G1555*BDI,2)</f>
        <v/>
      </c>
    </row>
    <row r="1557" ht="15" customHeight="1">
      <c r="A1557" s="2" t="n"/>
      <c r="B1557" s="2" t="n"/>
      <c r="C1557" s="2" t="n"/>
      <c r="D1557" s="2" t="n"/>
      <c r="E1557" s="75" t="inlineStr">
        <is>
          <t>VALOR COM BDI:</t>
        </is>
      </c>
      <c r="F1557" s="91" t="n"/>
      <c r="G1557" s="5">
        <f>G1556 + G1555</f>
        <v/>
      </c>
    </row>
    <row r="1558" ht="9.949999999999999" customHeight="1">
      <c r="A1558" s="2" t="n"/>
      <c r="B1558" s="2" t="n"/>
      <c r="C1558" s="71" t="n"/>
      <c r="E1558" s="2" t="n"/>
      <c r="F1558" s="2" t="n"/>
      <c r="G1558" s="2" t="n"/>
    </row>
    <row r="1559" ht="20.1" customHeight="1">
      <c r="A1559" s="72" t="inlineStr">
        <is>
          <t>10.9.1. 10.29.01 KIT CAVALETE METAL COM REGISTRO 1/2" COPASA (UN)</t>
        </is>
      </c>
      <c r="B1559" s="90" t="n"/>
      <c r="C1559" s="90" t="n"/>
      <c r="D1559" s="90" t="n"/>
      <c r="E1559" s="90" t="n"/>
      <c r="F1559" s="90" t="n"/>
      <c r="G1559" s="91" t="n"/>
    </row>
    <row r="1560" ht="15" customHeight="1">
      <c r="A1560" s="73" t="inlineStr">
        <is>
          <t>Material</t>
        </is>
      </c>
      <c r="B1560" s="91" t="n"/>
      <c r="C1560" s="64" t="inlineStr">
        <is>
          <t>FONTE</t>
        </is>
      </c>
      <c r="D1560" s="64" t="inlineStr">
        <is>
          <t>UNID</t>
        </is>
      </c>
      <c r="E1560" s="64" t="inlineStr">
        <is>
          <t>COEFICIENTE</t>
        </is>
      </c>
      <c r="F1560" s="64" t="inlineStr">
        <is>
          <t>PREÇO UNITÁRIO</t>
        </is>
      </c>
      <c r="G1560" s="64" t="inlineStr">
        <is>
          <t>TOTAL</t>
        </is>
      </c>
    </row>
    <row r="1561" ht="15" customHeight="1">
      <c r="A1561" s="78" t="inlineStr">
        <is>
          <t>73.80.12</t>
        </is>
      </c>
      <c r="B1561" s="77" t="inlineStr">
        <is>
          <t>FITA VEDA ROSCA 1/2" ROLO 50 M</t>
        </is>
      </c>
      <c r="C1561" s="78" t="inlineStr">
        <is>
          <t>SUDECAP</t>
        </is>
      </c>
      <c r="D1561" s="78" t="inlineStr">
        <is>
          <t>UN</t>
        </is>
      </c>
      <c r="E1561" s="21" t="n">
        <v>0.0132</v>
      </c>
      <c r="F1561" s="22">
        <f>ROUND(M1561*FATOR, 2)</f>
        <v/>
      </c>
      <c r="G1561" s="22">
        <f>ROUND(E1561*F1561, 2)</f>
        <v/>
      </c>
      <c r="L1561" t="n">
        <v>0.0132</v>
      </c>
      <c r="M1561" t="n">
        <v>20.4</v>
      </c>
      <c r="N1561">
        <f>(M1561-F1561)</f>
        <v/>
      </c>
    </row>
    <row r="1562" ht="15" customHeight="1">
      <c r="A1562" s="78" t="inlineStr">
        <is>
          <t>73.54.01</t>
        </is>
      </c>
      <c r="B1562" s="77" t="inlineStr">
        <is>
          <t>KIT PADRAO COPASA 1/2" DE METAL OU EQUIVALENTE</t>
        </is>
      </c>
      <c r="C1562" s="78" t="inlineStr">
        <is>
          <t>SUDECAP</t>
        </is>
      </c>
      <c r="D1562" s="78" t="inlineStr">
        <is>
          <t>UN</t>
        </is>
      </c>
      <c r="E1562" s="21" t="n">
        <v>1</v>
      </c>
      <c r="F1562" s="22">
        <f>ROUND(M1562*FATOR, 2)</f>
        <v/>
      </c>
      <c r="G1562" s="22">
        <f>ROUND(E1562*F1562, 2)</f>
        <v/>
      </c>
      <c r="L1562" t="n">
        <v>1</v>
      </c>
      <c r="M1562" t="n">
        <v>138.45</v>
      </c>
      <c r="N1562">
        <f>(M1562-F1562)</f>
        <v/>
      </c>
    </row>
    <row r="1563" ht="15" customHeight="1">
      <c r="A1563" s="2" t="n"/>
      <c r="B1563" s="2" t="n"/>
      <c r="C1563" s="2" t="n"/>
      <c r="D1563" s="2" t="n"/>
      <c r="E1563" s="74" t="inlineStr">
        <is>
          <t>TOTAL Material:</t>
        </is>
      </c>
      <c r="F1563" s="91" t="n"/>
      <c r="G1563" s="23">
        <f>SUM(G1561:G1562)</f>
        <v/>
      </c>
    </row>
    <row r="1564" ht="15" customHeight="1">
      <c r="A1564" s="73" t="inlineStr">
        <is>
          <t>Mão de Obra</t>
        </is>
      </c>
      <c r="B1564" s="91" t="n"/>
      <c r="C1564" s="64" t="inlineStr">
        <is>
          <t>FONTE</t>
        </is>
      </c>
      <c r="D1564" s="64" t="inlineStr">
        <is>
          <t>UNID</t>
        </is>
      </c>
      <c r="E1564" s="64" t="inlineStr">
        <is>
          <t>COEFICIENTE</t>
        </is>
      </c>
      <c r="F1564" s="64" t="inlineStr">
        <is>
          <t>PREÇO UNITÁRIO</t>
        </is>
      </c>
      <c r="G1564" s="64" t="inlineStr">
        <is>
          <t>TOTAL</t>
        </is>
      </c>
    </row>
    <row r="1565" ht="15" customHeight="1">
      <c r="A1565" s="78" t="inlineStr">
        <is>
          <t>55.10.10</t>
        </is>
      </c>
      <c r="B1565" s="77" t="inlineStr">
        <is>
          <t>AUXILIAR BOMBEIRO/ELETRICISTA</t>
        </is>
      </c>
      <c r="C1565" s="78" t="inlineStr">
        <is>
          <t>SUDECAP</t>
        </is>
      </c>
      <c r="D1565" s="78" t="inlineStr">
        <is>
          <t>H</t>
        </is>
      </c>
      <c r="E1565" s="21">
        <f>L1565*FATOR</f>
        <v/>
      </c>
      <c r="F1565" s="22" t="n">
        <v>14.9</v>
      </c>
      <c r="G1565" s="22">
        <f>ROUND(E1565*F1565, 2)</f>
        <v/>
      </c>
      <c r="L1565" t="n">
        <v>1</v>
      </c>
      <c r="M1565" t="n">
        <v>14.9</v>
      </c>
      <c r="N1565">
        <f>(M1565-F1565)</f>
        <v/>
      </c>
    </row>
    <row r="1566" ht="15" customHeight="1">
      <c r="A1566" s="78" t="inlineStr">
        <is>
          <t>55.10.39</t>
        </is>
      </c>
      <c r="B1566" s="77" t="inlineStr">
        <is>
          <t>BOMBEIRO</t>
        </is>
      </c>
      <c r="C1566" s="78" t="inlineStr">
        <is>
          <t>SUDECAP</t>
        </is>
      </c>
      <c r="D1566" s="78" t="inlineStr">
        <is>
          <t>H</t>
        </is>
      </c>
      <c r="E1566" s="21">
        <f>L1566*FATOR</f>
        <v/>
      </c>
      <c r="F1566" s="22" t="n">
        <v>21.07</v>
      </c>
      <c r="G1566" s="22">
        <f>ROUND(E1566*F1566, 2)</f>
        <v/>
      </c>
      <c r="L1566" t="n">
        <v>0.5</v>
      </c>
      <c r="M1566" t="n">
        <v>21.07</v>
      </c>
      <c r="N1566">
        <f>(M1566-F1566)</f>
        <v/>
      </c>
    </row>
    <row r="1567" ht="15" customHeight="1">
      <c r="A1567" s="2" t="n"/>
      <c r="B1567" s="2" t="n"/>
      <c r="C1567" s="2" t="n"/>
      <c r="D1567" s="2" t="n"/>
      <c r="E1567" s="74" t="inlineStr">
        <is>
          <t>TOTAL Mão de Obra:</t>
        </is>
      </c>
      <c r="F1567" s="91" t="n"/>
      <c r="G1567" s="23">
        <f>SUM(G1565:G1566)</f>
        <v/>
      </c>
    </row>
    <row r="1568" ht="15" customHeight="1">
      <c r="A1568" s="2" t="n"/>
      <c r="B1568" s="2" t="n"/>
      <c r="C1568" s="2" t="n"/>
      <c r="D1568" s="2" t="n"/>
      <c r="E1568" s="75" t="inlineStr">
        <is>
          <t>VALOR:</t>
        </is>
      </c>
      <c r="F1568" s="91" t="n"/>
      <c r="G1568" s="5">
        <f>SUM(G1563,G1567)</f>
        <v/>
      </c>
    </row>
    <row r="1569" ht="15" customHeight="1">
      <c r="A1569" s="2" t="n"/>
      <c r="B1569" s="2" t="n"/>
      <c r="C1569" s="2" t="n"/>
      <c r="D1569" s="2" t="n"/>
      <c r="E1569" s="75" t="inlineStr">
        <is>
          <t>VALOR BDI (29.27%):</t>
        </is>
      </c>
      <c r="F1569" s="91" t="n"/>
      <c r="G1569" s="5">
        <f>ROUNDDOWN(G1568*BDI,2)</f>
        <v/>
      </c>
    </row>
    <row r="1570" ht="15" customHeight="1">
      <c r="A1570" s="2" t="n"/>
      <c r="B1570" s="2" t="n"/>
      <c r="C1570" s="2" t="n"/>
      <c r="D1570" s="2" t="n"/>
      <c r="E1570" s="75" t="inlineStr">
        <is>
          <t>VALOR COM BDI:</t>
        </is>
      </c>
      <c r="F1570" s="91" t="n"/>
      <c r="G1570" s="5">
        <f>G1569 + G1568</f>
        <v/>
      </c>
    </row>
    <row r="1571" ht="9.949999999999999" customHeight="1">
      <c r="A1571" s="2" t="n"/>
      <c r="B1571" s="2" t="n"/>
      <c r="C1571" s="71" t="n"/>
      <c r="E1571" s="2" t="n"/>
      <c r="F1571" s="2" t="n"/>
      <c r="G1571" s="2" t="n"/>
    </row>
    <row r="1572" ht="20.1" customHeight="1">
      <c r="A1572" s="72" t="inlineStr">
        <is>
          <t>10.10.1. 10.30.01 PARAFUSO CASTELO COM BUCHA N.8 E ARRUELA (UN)</t>
        </is>
      </c>
      <c r="B1572" s="90" t="n"/>
      <c r="C1572" s="90" t="n"/>
      <c r="D1572" s="90" t="n"/>
      <c r="E1572" s="90" t="n"/>
      <c r="F1572" s="90" t="n"/>
      <c r="G1572" s="91" t="n"/>
    </row>
    <row r="1573" ht="15" customHeight="1">
      <c r="A1573" s="73" t="inlineStr">
        <is>
          <t>Material</t>
        </is>
      </c>
      <c r="B1573" s="91" t="n"/>
      <c r="C1573" s="64" t="inlineStr">
        <is>
          <t>FONTE</t>
        </is>
      </c>
      <c r="D1573" s="64" t="inlineStr">
        <is>
          <t>UNID</t>
        </is>
      </c>
      <c r="E1573" s="64" t="inlineStr">
        <is>
          <t>COEFICIENTE</t>
        </is>
      </c>
      <c r="F1573" s="64" t="inlineStr">
        <is>
          <t>PREÇO UNITÁRIO</t>
        </is>
      </c>
      <c r="G1573" s="64" t="inlineStr">
        <is>
          <t>TOTAL</t>
        </is>
      </c>
    </row>
    <row r="1574" ht="21" customHeight="1">
      <c r="A1574" s="78" t="inlineStr">
        <is>
          <t>77.10.90</t>
        </is>
      </c>
      <c r="B1574" s="77" t="inlineStr">
        <is>
          <t>PARAFUSO PARA VASO SANITÁRIO E MICTÓRIO S8 COM BUCHA E ARRUELA</t>
        </is>
      </c>
      <c r="C1574" s="78" t="inlineStr">
        <is>
          <t>SUDECAP</t>
        </is>
      </c>
      <c r="D1574" s="78" t="inlineStr">
        <is>
          <t>UN</t>
        </is>
      </c>
      <c r="E1574" s="21" t="n">
        <v>1</v>
      </c>
      <c r="F1574" s="22">
        <f>ROUND(M1574*FATOR, 2)</f>
        <v/>
      </c>
      <c r="G1574" s="22">
        <f>ROUND(E1574*F1574, 2)</f>
        <v/>
      </c>
      <c r="L1574" t="n">
        <v>1</v>
      </c>
      <c r="M1574" t="n">
        <v>2.39</v>
      </c>
      <c r="N1574">
        <f>(M1574-F1574)</f>
        <v/>
      </c>
    </row>
    <row r="1575" ht="15" customHeight="1">
      <c r="A1575" s="2" t="n"/>
      <c r="B1575" s="2" t="n"/>
      <c r="C1575" s="2" t="n"/>
      <c r="D1575" s="2" t="n"/>
      <c r="E1575" s="74" t="inlineStr">
        <is>
          <t>TOTAL Material:</t>
        </is>
      </c>
      <c r="F1575" s="91" t="n"/>
      <c r="G1575" s="23">
        <f>SUM(G1574:G1574)</f>
        <v/>
      </c>
    </row>
    <row r="1576" ht="15" customHeight="1">
      <c r="A1576" s="73" t="inlineStr">
        <is>
          <t>Mão de Obra</t>
        </is>
      </c>
      <c r="B1576" s="91" t="n"/>
      <c r="C1576" s="64" t="inlineStr">
        <is>
          <t>FONTE</t>
        </is>
      </c>
      <c r="D1576" s="64" t="inlineStr">
        <is>
          <t>UNID</t>
        </is>
      </c>
      <c r="E1576" s="64" t="inlineStr">
        <is>
          <t>COEFICIENTE</t>
        </is>
      </c>
      <c r="F1576" s="64" t="inlineStr">
        <is>
          <t>PREÇO UNITÁRIO</t>
        </is>
      </c>
      <c r="G1576" s="64" t="inlineStr">
        <is>
          <t>TOTAL</t>
        </is>
      </c>
    </row>
    <row r="1577" ht="15" customHeight="1">
      <c r="A1577" s="78" t="inlineStr">
        <is>
          <t>55.10.10</t>
        </is>
      </c>
      <c r="B1577" s="77" t="inlineStr">
        <is>
          <t>AUXILIAR BOMBEIRO/ELETRICISTA</t>
        </is>
      </c>
      <c r="C1577" s="78" t="inlineStr">
        <is>
          <t>SUDECAP</t>
        </is>
      </c>
      <c r="D1577" s="78" t="inlineStr">
        <is>
          <t>H</t>
        </is>
      </c>
      <c r="E1577" s="21">
        <f>L1577*FATOR</f>
        <v/>
      </c>
      <c r="F1577" s="22" t="n">
        <v>14.9</v>
      </c>
      <c r="G1577" s="22">
        <f>ROUND(E1577*F1577, 2)</f>
        <v/>
      </c>
      <c r="L1577" t="n">
        <v>0.17</v>
      </c>
      <c r="M1577" t="n">
        <v>14.9</v>
      </c>
      <c r="N1577">
        <f>(M1577-F1577)</f>
        <v/>
      </c>
    </row>
    <row r="1578" ht="15" customHeight="1">
      <c r="A1578" s="78" t="inlineStr">
        <is>
          <t>55.10.39</t>
        </is>
      </c>
      <c r="B1578" s="77" t="inlineStr">
        <is>
          <t>BOMBEIRO</t>
        </is>
      </c>
      <c r="C1578" s="78" t="inlineStr">
        <is>
          <t>SUDECAP</t>
        </is>
      </c>
      <c r="D1578" s="78" t="inlineStr">
        <is>
          <t>H</t>
        </is>
      </c>
      <c r="E1578" s="21">
        <f>L1578*FATOR</f>
        <v/>
      </c>
      <c r="F1578" s="22" t="n">
        <v>21.07</v>
      </c>
      <c r="G1578" s="22">
        <f>ROUND(E1578*F1578, 2)</f>
        <v/>
      </c>
      <c r="L1578" t="n">
        <v>0.17</v>
      </c>
      <c r="M1578" t="n">
        <v>21.07</v>
      </c>
      <c r="N1578">
        <f>(M1578-F1578)</f>
        <v/>
      </c>
    </row>
    <row r="1579" ht="15" customHeight="1">
      <c r="A1579" s="2" t="n"/>
      <c r="B1579" s="2" t="n"/>
      <c r="C1579" s="2" t="n"/>
      <c r="D1579" s="2" t="n"/>
      <c r="E1579" s="74" t="inlineStr">
        <is>
          <t>TOTAL Mão de Obra:</t>
        </is>
      </c>
      <c r="F1579" s="91" t="n"/>
      <c r="G1579" s="23">
        <f>SUM(G1577:G1578)</f>
        <v/>
      </c>
    </row>
    <row r="1580" ht="15" customHeight="1">
      <c r="A1580" s="2" t="n"/>
      <c r="B1580" s="2" t="n"/>
      <c r="C1580" s="2" t="n"/>
      <c r="D1580" s="2" t="n"/>
      <c r="E1580" s="75" t="inlineStr">
        <is>
          <t>VALOR:</t>
        </is>
      </c>
      <c r="F1580" s="91" t="n"/>
      <c r="G1580" s="5">
        <f>SUM(G1575,G1579)</f>
        <v/>
      </c>
    </row>
    <row r="1581" ht="15" customHeight="1">
      <c r="A1581" s="2" t="n"/>
      <c r="B1581" s="2" t="n"/>
      <c r="C1581" s="2" t="n"/>
      <c r="D1581" s="2" t="n"/>
      <c r="E1581" s="75" t="inlineStr">
        <is>
          <t>VALOR BDI (29.27%):</t>
        </is>
      </c>
      <c r="F1581" s="91" t="n"/>
      <c r="G1581" s="5">
        <f>ROUNDDOWN(G1580*BDI,2)</f>
        <v/>
      </c>
    </row>
    <row r="1582" ht="15" customHeight="1">
      <c r="A1582" s="2" t="n"/>
      <c r="B1582" s="2" t="n"/>
      <c r="C1582" s="2" t="n"/>
      <c r="D1582" s="2" t="n"/>
      <c r="E1582" s="75" t="inlineStr">
        <is>
          <t>VALOR COM BDI:</t>
        </is>
      </c>
      <c r="F1582" s="91" t="n"/>
      <c r="G1582" s="5">
        <f>G1581 + G1580</f>
        <v/>
      </c>
    </row>
    <row r="1583" ht="9.949999999999999" customHeight="1">
      <c r="A1583" s="2" t="n"/>
      <c r="B1583" s="2" t="n"/>
      <c r="C1583" s="71" t="n"/>
      <c r="E1583" s="2" t="n"/>
      <c r="F1583" s="2" t="n"/>
      <c r="G1583" s="2" t="n"/>
    </row>
    <row r="1584" ht="20.1" customHeight="1">
      <c r="A1584" s="72" t="inlineStr">
        <is>
          <t>10.11.1. CPU 10.35.05 FORNECIMENTO E INSTALAÇÃO DE CX. ALVENARIA 30X30X50CM C/TAMPA FERRO P/REGISTROCOM CADEADO (UN)</t>
        </is>
      </c>
      <c r="B1584" s="90" t="n"/>
      <c r="C1584" s="90" t="n"/>
      <c r="D1584" s="90" t="n"/>
      <c r="E1584" s="90" t="n"/>
      <c r="F1584" s="90" t="n"/>
      <c r="G1584" s="91" t="n"/>
    </row>
    <row r="1585" ht="15" customHeight="1">
      <c r="A1585" s="73" t="inlineStr">
        <is>
          <t>Material</t>
        </is>
      </c>
      <c r="B1585" s="91" t="n"/>
      <c r="C1585" s="64" t="inlineStr">
        <is>
          <t>FONTE</t>
        </is>
      </c>
      <c r="D1585" s="64" t="inlineStr">
        <is>
          <t>UNID</t>
        </is>
      </c>
      <c r="E1585" s="64" t="inlineStr">
        <is>
          <t>COEFICIENTE</t>
        </is>
      </c>
      <c r="F1585" s="64" t="inlineStr">
        <is>
          <t>PREÇO UNITÁRIO</t>
        </is>
      </c>
      <c r="G1585" s="64" t="inlineStr">
        <is>
          <t>TOTAL</t>
        </is>
      </c>
    </row>
    <row r="1586" ht="29.1" customHeight="1">
      <c r="A1586" s="78" t="inlineStr">
        <is>
          <t>65.85.04</t>
        </is>
      </c>
      <c r="B1586" s="77" t="inlineStr">
        <is>
          <t>CADEADO SIMPLES/COMUM, EM LATAO MACICO CROMADO, LARGURA DE 25 MM,  HASTE DE ACO TEMPERADO, CEMENTADO (NAO LONGA), INCLUI 2 CHAVES</t>
        </is>
      </c>
      <c r="C1586" s="78" t="inlineStr">
        <is>
          <t>SUDECAP</t>
        </is>
      </c>
      <c r="D1586" s="78" t="inlineStr">
        <is>
          <t>UN</t>
        </is>
      </c>
      <c r="E1586" s="21" t="n">
        <v>1</v>
      </c>
      <c r="F1586" s="22">
        <f>ROUND(M1586*FATOR, 2)</f>
        <v/>
      </c>
      <c r="G1586" s="22">
        <f>ROUND(E1586*F1586, 2)</f>
        <v/>
      </c>
      <c r="L1586" t="n">
        <v>1</v>
      </c>
      <c r="M1586" t="n">
        <v>15.68</v>
      </c>
      <c r="N1586">
        <f>(M1586-F1586)</f>
        <v/>
      </c>
    </row>
    <row r="1587" ht="15" customHeight="1">
      <c r="A1587" s="2" t="n"/>
      <c r="B1587" s="2" t="n"/>
      <c r="C1587" s="2" t="n"/>
      <c r="D1587" s="2" t="n"/>
      <c r="E1587" s="74" t="inlineStr">
        <is>
          <t>TOTAL Material:</t>
        </is>
      </c>
      <c r="F1587" s="91" t="n"/>
      <c r="G1587" s="23">
        <f>SUM(G1586:G1586)</f>
        <v/>
      </c>
    </row>
    <row r="1588" ht="15" customHeight="1">
      <c r="A1588" s="73" t="inlineStr">
        <is>
          <t>Serviço</t>
        </is>
      </c>
      <c r="B1588" s="91" t="n"/>
      <c r="C1588" s="64" t="inlineStr">
        <is>
          <t>FONTE</t>
        </is>
      </c>
      <c r="D1588" s="64" t="inlineStr">
        <is>
          <t>UNID</t>
        </is>
      </c>
      <c r="E1588" s="64" t="inlineStr">
        <is>
          <t>COEFICIENTE</t>
        </is>
      </c>
      <c r="F1588" s="64" t="inlineStr">
        <is>
          <t>PREÇO UNITÁRIO</t>
        </is>
      </c>
      <c r="G1588" s="64" t="inlineStr">
        <is>
          <t>TOTAL</t>
        </is>
      </c>
    </row>
    <row r="1589" ht="21" customHeight="1">
      <c r="A1589" s="78" t="inlineStr">
        <is>
          <t>10.35.01</t>
        </is>
      </c>
      <c r="B1589" s="77" t="inlineStr">
        <is>
          <t>CX. ALVENARIA 30X30X50CM C/TAMPA FERRO P/REGISTRO (C X L X H)</t>
        </is>
      </c>
      <c r="C1589" s="78" t="inlineStr">
        <is>
          <t>SUDECAP</t>
        </is>
      </c>
      <c r="D1589" s="78" t="inlineStr">
        <is>
          <t>UN</t>
        </is>
      </c>
      <c r="E1589" s="21" t="n">
        <v>1</v>
      </c>
      <c r="F1589" s="22">
        <f>'COMPOSICOES AUXILIARES'!G-1</f>
        <v/>
      </c>
      <c r="G1589" s="22">
        <f>ROUND(E1589*F1589, 2)</f>
        <v/>
      </c>
      <c r="L1589" t="n">
        <v>1</v>
      </c>
      <c r="M1589" t="n">
        <v>287.47</v>
      </c>
      <c r="N1589">
        <f>(M1589-F1589)</f>
        <v/>
      </c>
    </row>
    <row r="1590" ht="15" customHeight="1">
      <c r="A1590" s="2" t="n"/>
      <c r="B1590" s="2" t="n"/>
      <c r="C1590" s="2" t="n"/>
      <c r="D1590" s="2" t="n"/>
      <c r="E1590" s="74" t="inlineStr">
        <is>
          <t>TOTAL Serviço:</t>
        </is>
      </c>
      <c r="F1590" s="91" t="n"/>
      <c r="G1590" s="23">
        <f>SUM(G1589:G1589)</f>
        <v/>
      </c>
    </row>
    <row r="1591" ht="15" customHeight="1">
      <c r="A1591" s="2" t="n"/>
      <c r="B1591" s="2" t="n"/>
      <c r="C1591" s="2" t="n"/>
      <c r="D1591" s="2" t="n"/>
      <c r="E1591" s="75" t="inlineStr">
        <is>
          <t>VALOR:</t>
        </is>
      </c>
      <c r="F1591" s="91" t="n"/>
      <c r="G1591" s="5">
        <f>SUM(G1587,G1590)</f>
        <v/>
      </c>
    </row>
    <row r="1592" ht="15" customHeight="1">
      <c r="A1592" s="2" t="n"/>
      <c r="B1592" s="2" t="n"/>
      <c r="C1592" s="2" t="n"/>
      <c r="D1592" s="2" t="n"/>
      <c r="E1592" s="75" t="inlineStr">
        <is>
          <t>VALOR BDI (29.27%):</t>
        </is>
      </c>
      <c r="F1592" s="91" t="n"/>
      <c r="G1592" s="5">
        <f>ROUNDDOWN(G1591*BDI,2)</f>
        <v/>
      </c>
    </row>
    <row r="1593" ht="15" customHeight="1">
      <c r="A1593" s="2" t="n"/>
      <c r="B1593" s="2" t="n"/>
      <c r="C1593" s="2" t="n"/>
      <c r="D1593" s="2" t="n"/>
      <c r="E1593" s="75" t="inlineStr">
        <is>
          <t>VALOR COM BDI:</t>
        </is>
      </c>
      <c r="F1593" s="91" t="n"/>
      <c r="G1593" s="5">
        <f>G1592 + G1591</f>
        <v/>
      </c>
    </row>
    <row r="1594" ht="9.949999999999999" customHeight="1">
      <c r="A1594" s="2" t="n"/>
      <c r="B1594" s="2" t="n"/>
      <c r="C1594" s="71" t="n"/>
      <c r="E1594" s="2" t="n"/>
      <c r="F1594" s="2" t="n"/>
      <c r="G1594" s="2" t="n"/>
    </row>
    <row r="1595" ht="20.1" customHeight="1">
      <c r="A1595" s="72" t="inlineStr">
        <is>
          <t>10.11.2. CPU 10.35.06 FORNECIMENTO E INSTALAÇÃO DE KIT COM BOTOEIRA E ALARME PARA SANITÁRIO PNE (UN)</t>
        </is>
      </c>
      <c r="B1595" s="90" t="n"/>
      <c r="C1595" s="90" t="n"/>
      <c r="D1595" s="90" t="n"/>
      <c r="E1595" s="90" t="n"/>
      <c r="F1595" s="90" t="n"/>
      <c r="G1595" s="91" t="n"/>
    </row>
    <row r="1596" ht="15" customHeight="1">
      <c r="A1596" s="73" t="inlineStr">
        <is>
          <t>Equipamento</t>
        </is>
      </c>
      <c r="B1596" s="91" t="n"/>
      <c r="C1596" s="64" t="inlineStr">
        <is>
          <t>FONTE</t>
        </is>
      </c>
      <c r="D1596" s="64" t="inlineStr">
        <is>
          <t>UNID</t>
        </is>
      </c>
      <c r="E1596" s="64" t="inlineStr">
        <is>
          <t>COEFICIENTE</t>
        </is>
      </c>
      <c r="F1596" s="64" t="inlineStr">
        <is>
          <t>PREÇO UNITÁRIO</t>
        </is>
      </c>
      <c r="G1596" s="64" t="inlineStr">
        <is>
          <t>TOTAL</t>
        </is>
      </c>
    </row>
    <row r="1597" ht="29.1" customHeight="1">
      <c r="A1597" s="78" t="inlineStr">
        <is>
          <t>90.54.01*</t>
        </is>
      </c>
      <c r="B1597" s="77" t="inlineStr">
        <is>
          <t>ACIONADOR MANUAL + 4 BOTOEIRAS + ALARME AUDIOVISUAL, SEM FIO, REF. PNE UC01 SOL SUSTENTÁVEL OU EQUIVALENTE, INCLUSIVE BATERIAS CR2032 [COTAÇÃO]</t>
        </is>
      </c>
      <c r="C1597" s="78" t="inlineStr">
        <is>
          <t xml:space="preserve">Composições </t>
        </is>
      </c>
      <c r="D1597" s="78" t="inlineStr">
        <is>
          <t>UN</t>
        </is>
      </c>
      <c r="E1597" s="21" t="n">
        <v>1</v>
      </c>
      <c r="F1597" s="22">
        <f>ROUND(M1597*FATOR, 2)</f>
        <v/>
      </c>
      <c r="G1597" s="22">
        <f>ROUND(E1597*F1597, 2)</f>
        <v/>
      </c>
      <c r="L1597" t="n">
        <v>1</v>
      </c>
      <c r="M1597" t="n">
        <v>380.15</v>
      </c>
      <c r="N1597">
        <f>(M1597-F1597)</f>
        <v/>
      </c>
    </row>
    <row r="1598" ht="15" customHeight="1">
      <c r="A1598" s="2" t="n"/>
      <c r="B1598" s="2" t="n"/>
      <c r="C1598" s="2" t="n"/>
      <c r="D1598" s="2" t="n"/>
      <c r="E1598" s="74" t="inlineStr">
        <is>
          <t>TOTAL Equipamento:</t>
        </is>
      </c>
      <c r="F1598" s="91" t="n"/>
      <c r="G1598" s="23">
        <f>SUM(G1597:G1597)</f>
        <v/>
      </c>
    </row>
    <row r="1599" ht="15" customHeight="1">
      <c r="A1599" s="73" t="inlineStr">
        <is>
          <t>Mão de Obra</t>
        </is>
      </c>
      <c r="B1599" s="91" t="n"/>
      <c r="C1599" s="64" t="inlineStr">
        <is>
          <t>FONTE</t>
        </is>
      </c>
      <c r="D1599" s="64" t="inlineStr">
        <is>
          <t>UNID</t>
        </is>
      </c>
      <c r="E1599" s="64" t="inlineStr">
        <is>
          <t>COEFICIENTE</t>
        </is>
      </c>
      <c r="F1599" s="64" t="inlineStr">
        <is>
          <t>PREÇO UNITÁRIO</t>
        </is>
      </c>
      <c r="G1599" s="64" t="inlineStr">
        <is>
          <t>TOTAL</t>
        </is>
      </c>
    </row>
    <row r="1600" ht="15" customHeight="1">
      <c r="A1600" s="78" t="inlineStr">
        <is>
          <t>55.10.10</t>
        </is>
      </c>
      <c r="B1600" s="77" t="inlineStr">
        <is>
          <t>AUXILIAR BOMBEIRO/ELETRICISTA</t>
        </is>
      </c>
      <c r="C1600" s="78" t="inlineStr">
        <is>
          <t>SUDECAP</t>
        </is>
      </c>
      <c r="D1600" s="78" t="inlineStr">
        <is>
          <t>H</t>
        </is>
      </c>
      <c r="E1600" s="21">
        <f>L1600*FATOR</f>
        <v/>
      </c>
      <c r="F1600" s="22" t="n">
        <v>14.9</v>
      </c>
      <c r="G1600" s="22">
        <f>ROUND(E1600*F1600, 2)</f>
        <v/>
      </c>
      <c r="L1600" t="n">
        <v>0.5</v>
      </c>
      <c r="M1600" t="n">
        <v>14.9</v>
      </c>
      <c r="N1600">
        <f>(M1600-F1600)</f>
        <v/>
      </c>
    </row>
    <row r="1601" ht="15" customHeight="1">
      <c r="A1601" s="78" t="inlineStr">
        <is>
          <t>55.10.55</t>
        </is>
      </c>
      <c r="B1601" s="77" t="inlineStr">
        <is>
          <t>ELETRICISTA</t>
        </is>
      </c>
      <c r="C1601" s="78" t="inlineStr">
        <is>
          <t>SUDECAP</t>
        </is>
      </c>
      <c r="D1601" s="78" t="inlineStr">
        <is>
          <t>H</t>
        </is>
      </c>
      <c r="E1601" s="21">
        <f>L1601*FATOR</f>
        <v/>
      </c>
      <c r="F1601" s="22" t="n">
        <v>21.08</v>
      </c>
      <c r="G1601" s="22">
        <f>ROUND(E1601*F1601, 2)</f>
        <v/>
      </c>
      <c r="L1601" t="n">
        <v>0.5</v>
      </c>
      <c r="M1601" t="n">
        <v>21.08</v>
      </c>
      <c r="N1601">
        <f>(M1601-F1601)</f>
        <v/>
      </c>
    </row>
    <row r="1602" ht="15" customHeight="1">
      <c r="A1602" s="2" t="n"/>
      <c r="B1602" s="2" t="n"/>
      <c r="C1602" s="2" t="n"/>
      <c r="D1602" s="2" t="n"/>
      <c r="E1602" s="74" t="inlineStr">
        <is>
          <t>TOTAL Mão de Obra:</t>
        </is>
      </c>
      <c r="F1602" s="91" t="n"/>
      <c r="G1602" s="23">
        <f>SUM(G1600:G1601)</f>
        <v/>
      </c>
    </row>
    <row r="1603" ht="15" customHeight="1">
      <c r="A1603" s="2" t="n"/>
      <c r="B1603" s="2" t="n"/>
      <c r="C1603" s="2" t="n"/>
      <c r="D1603" s="2" t="n"/>
      <c r="E1603" s="75" t="inlineStr">
        <is>
          <t>VALOR:</t>
        </is>
      </c>
      <c r="F1603" s="91" t="n"/>
      <c r="G1603" s="5">
        <f>SUM(G1598,G1602)</f>
        <v/>
      </c>
    </row>
    <row r="1604" ht="15" customHeight="1">
      <c r="A1604" s="2" t="n"/>
      <c r="B1604" s="2" t="n"/>
      <c r="C1604" s="2" t="n"/>
      <c r="D1604" s="2" t="n"/>
      <c r="E1604" s="75" t="inlineStr">
        <is>
          <t>VALOR BDI (29.27%):</t>
        </is>
      </c>
      <c r="F1604" s="91" t="n"/>
      <c r="G1604" s="5">
        <f>ROUNDDOWN(G1603*BDI,2)</f>
        <v/>
      </c>
    </row>
    <row r="1605" ht="15" customHeight="1">
      <c r="A1605" s="2" t="n"/>
      <c r="B1605" s="2" t="n"/>
      <c r="C1605" s="2" t="n"/>
      <c r="D1605" s="2" t="n"/>
      <c r="E1605" s="75" t="inlineStr">
        <is>
          <t>VALOR COM BDI:</t>
        </is>
      </c>
      <c r="F1605" s="91" t="n"/>
      <c r="G1605" s="5">
        <f>G1604 + G1603</f>
        <v/>
      </c>
    </row>
    <row r="1606" ht="9.949999999999999" customHeight="1">
      <c r="A1606" s="2" t="n"/>
      <c r="B1606" s="2" t="n"/>
      <c r="C1606" s="71" t="n"/>
      <c r="E1606" s="2" t="n"/>
      <c r="F1606" s="2" t="n"/>
      <c r="G1606" s="2" t="n"/>
    </row>
    <row r="1607" ht="20.1" customHeight="1">
      <c r="A1607" s="72" t="inlineStr">
        <is>
          <t>10.11.3. 10.35.50 CAIXA D'AGUA POLIETILENO COM TAMPA 310 L (UN)</t>
        </is>
      </c>
      <c r="B1607" s="90" t="n"/>
      <c r="C1607" s="90" t="n"/>
      <c r="D1607" s="90" t="n"/>
      <c r="E1607" s="90" t="n"/>
      <c r="F1607" s="90" t="n"/>
      <c r="G1607" s="91" t="n"/>
    </row>
    <row r="1608" ht="15" customHeight="1">
      <c r="A1608" s="73" t="inlineStr">
        <is>
          <t>Material</t>
        </is>
      </c>
      <c r="B1608" s="91" t="n"/>
      <c r="C1608" s="64" t="inlineStr">
        <is>
          <t>FONTE</t>
        </is>
      </c>
      <c r="D1608" s="64" t="inlineStr">
        <is>
          <t>UNID</t>
        </is>
      </c>
      <c r="E1608" s="64" t="inlineStr">
        <is>
          <t>COEFICIENTE</t>
        </is>
      </c>
      <c r="F1608" s="64" t="inlineStr">
        <is>
          <t>PREÇO UNITÁRIO</t>
        </is>
      </c>
      <c r="G1608" s="64" t="inlineStr">
        <is>
          <t>TOTAL</t>
        </is>
      </c>
    </row>
    <row r="1609" ht="15" customHeight="1">
      <c r="A1609" s="78" t="inlineStr">
        <is>
          <t>73.33.02</t>
        </is>
      </c>
      <c r="B1609" s="77" t="inlineStr">
        <is>
          <t>CAIXA D'AGUA DE POLIETILENO COM TAMPA 310 L</t>
        </is>
      </c>
      <c r="C1609" s="78" t="inlineStr">
        <is>
          <t>SUDECAP</t>
        </is>
      </c>
      <c r="D1609" s="78" t="inlineStr">
        <is>
          <t>UN</t>
        </is>
      </c>
      <c r="E1609" s="21" t="n">
        <v>1</v>
      </c>
      <c r="F1609" s="22">
        <f>ROUND(M1609*FATOR, 2)</f>
        <v/>
      </c>
      <c r="G1609" s="22">
        <f>ROUND(E1609*F1609, 2)</f>
        <v/>
      </c>
      <c r="L1609" t="n">
        <v>1</v>
      </c>
      <c r="M1609" t="n">
        <v>199.9</v>
      </c>
      <c r="N1609">
        <f>(M1609-F1609)</f>
        <v/>
      </c>
    </row>
    <row r="1610" ht="15" customHeight="1">
      <c r="A1610" s="2" t="n"/>
      <c r="B1610" s="2" t="n"/>
      <c r="C1610" s="2" t="n"/>
      <c r="D1610" s="2" t="n"/>
      <c r="E1610" s="74" t="inlineStr">
        <is>
          <t>TOTAL Material:</t>
        </is>
      </c>
      <c r="F1610" s="91" t="n"/>
      <c r="G1610" s="23">
        <f>SUM(G1609:G1609)</f>
        <v/>
      </c>
    </row>
    <row r="1611" ht="15" customHeight="1">
      <c r="A1611" s="73" t="inlineStr">
        <is>
          <t>Mão de Obra</t>
        </is>
      </c>
      <c r="B1611" s="91" t="n"/>
      <c r="C1611" s="64" t="inlineStr">
        <is>
          <t>FONTE</t>
        </is>
      </c>
      <c r="D1611" s="64" t="inlineStr">
        <is>
          <t>UNID</t>
        </is>
      </c>
      <c r="E1611" s="64" t="inlineStr">
        <is>
          <t>COEFICIENTE</t>
        </is>
      </c>
      <c r="F1611" s="64" t="inlineStr">
        <is>
          <t>PREÇO UNITÁRIO</t>
        </is>
      </c>
      <c r="G1611" s="64" t="inlineStr">
        <is>
          <t>TOTAL</t>
        </is>
      </c>
    </row>
    <row r="1612" ht="15" customHeight="1">
      <c r="A1612" s="78" t="inlineStr">
        <is>
          <t>55.10.10</t>
        </is>
      </c>
      <c r="B1612" s="77" t="inlineStr">
        <is>
          <t>AUXILIAR BOMBEIRO/ELETRICISTA</t>
        </is>
      </c>
      <c r="C1612" s="78" t="inlineStr">
        <is>
          <t>SUDECAP</t>
        </is>
      </c>
      <c r="D1612" s="78" t="inlineStr">
        <is>
          <t>H</t>
        </is>
      </c>
      <c r="E1612" s="21">
        <f>L1612*FATOR</f>
        <v/>
      </c>
      <c r="F1612" s="22" t="n">
        <v>14.9</v>
      </c>
      <c r="G1612" s="22">
        <f>ROUND(E1612*F1612, 2)</f>
        <v/>
      </c>
      <c r="L1612" t="n">
        <v>2</v>
      </c>
      <c r="M1612" t="n">
        <v>14.9</v>
      </c>
      <c r="N1612">
        <f>(M1612-F1612)</f>
        <v/>
      </c>
    </row>
    <row r="1613" ht="15" customHeight="1">
      <c r="A1613" s="78" t="inlineStr">
        <is>
          <t>55.10.39</t>
        </is>
      </c>
      <c r="B1613" s="77" t="inlineStr">
        <is>
          <t>BOMBEIRO</t>
        </is>
      </c>
      <c r="C1613" s="78" t="inlineStr">
        <is>
          <t>SUDECAP</t>
        </is>
      </c>
      <c r="D1613" s="78" t="inlineStr">
        <is>
          <t>H</t>
        </is>
      </c>
      <c r="E1613" s="21">
        <f>L1613*FATOR</f>
        <v/>
      </c>
      <c r="F1613" s="22" t="n">
        <v>21.07</v>
      </c>
      <c r="G1613" s="22">
        <f>ROUND(E1613*F1613, 2)</f>
        <v/>
      </c>
      <c r="L1613" t="n">
        <v>2</v>
      </c>
      <c r="M1613" t="n">
        <v>21.07</v>
      </c>
      <c r="N1613">
        <f>(M1613-F1613)</f>
        <v/>
      </c>
    </row>
    <row r="1614" ht="15" customHeight="1">
      <c r="A1614" s="2" t="n"/>
      <c r="B1614" s="2" t="n"/>
      <c r="C1614" s="2" t="n"/>
      <c r="D1614" s="2" t="n"/>
      <c r="E1614" s="74" t="inlineStr">
        <is>
          <t>TOTAL Mão de Obra:</t>
        </is>
      </c>
      <c r="F1614" s="91" t="n"/>
      <c r="G1614" s="23">
        <f>SUM(G1612:G1613)</f>
        <v/>
      </c>
    </row>
    <row r="1615" ht="15" customHeight="1">
      <c r="A1615" s="2" t="n"/>
      <c r="B1615" s="2" t="n"/>
      <c r="C1615" s="2" t="n"/>
      <c r="D1615" s="2" t="n"/>
      <c r="E1615" s="75" t="inlineStr">
        <is>
          <t>VALOR:</t>
        </is>
      </c>
      <c r="F1615" s="91" t="n"/>
      <c r="G1615" s="5">
        <f>SUM(G1610,G1614)</f>
        <v/>
      </c>
    </row>
    <row r="1616" ht="15" customHeight="1">
      <c r="A1616" s="2" t="n"/>
      <c r="B1616" s="2" t="n"/>
      <c r="C1616" s="2" t="n"/>
      <c r="D1616" s="2" t="n"/>
      <c r="E1616" s="75" t="inlineStr">
        <is>
          <t>VALOR BDI (29.27%):</t>
        </is>
      </c>
      <c r="F1616" s="91" t="n"/>
      <c r="G1616" s="5">
        <f>ROUNDDOWN(G1615*BDI,2)</f>
        <v/>
      </c>
    </row>
    <row r="1617" ht="15" customHeight="1">
      <c r="A1617" s="2" t="n"/>
      <c r="B1617" s="2" t="n"/>
      <c r="C1617" s="2" t="n"/>
      <c r="D1617" s="2" t="n"/>
      <c r="E1617" s="75" t="inlineStr">
        <is>
          <t>VALOR COM BDI:</t>
        </is>
      </c>
      <c r="F1617" s="91" t="n"/>
      <c r="G1617" s="5">
        <f>G1616 + G1615</f>
        <v/>
      </c>
    </row>
    <row r="1618" ht="9.949999999999999" customHeight="1">
      <c r="A1618" s="2" t="n"/>
      <c r="B1618" s="2" t="n"/>
      <c r="C1618" s="71" t="n"/>
      <c r="E1618" s="2" t="n"/>
      <c r="F1618" s="2" t="n"/>
      <c r="G1618" s="2" t="n"/>
    </row>
    <row r="1619" ht="20.1" customHeight="1">
      <c r="A1619" s="72" t="inlineStr">
        <is>
          <t>10.11.4. 10.35.69 CX.DE GORDURA PRE-FABRICADA SIMPLES  D=400MMX635MM (UN)</t>
        </is>
      </c>
      <c r="B1619" s="90" t="n"/>
      <c r="C1619" s="90" t="n"/>
      <c r="D1619" s="90" t="n"/>
      <c r="E1619" s="90" t="n"/>
      <c r="F1619" s="90" t="n"/>
      <c r="G1619" s="91" t="n"/>
    </row>
    <row r="1620" ht="15" customHeight="1">
      <c r="A1620" s="73" t="inlineStr">
        <is>
          <t>Material</t>
        </is>
      </c>
      <c r="B1620" s="91" t="n"/>
      <c r="C1620" s="64" t="inlineStr">
        <is>
          <t>FONTE</t>
        </is>
      </c>
      <c r="D1620" s="64" t="inlineStr">
        <is>
          <t>UNID</t>
        </is>
      </c>
      <c r="E1620" s="64" t="inlineStr">
        <is>
          <t>COEFICIENTE</t>
        </is>
      </c>
      <c r="F1620" s="64" t="inlineStr">
        <is>
          <t>PREÇO UNITÁRIO</t>
        </is>
      </c>
      <c r="G1620" s="64" t="inlineStr">
        <is>
          <t>TOTAL</t>
        </is>
      </c>
    </row>
    <row r="1621" ht="21" customHeight="1">
      <c r="A1621" s="78" t="inlineStr">
        <is>
          <t>76.30.01</t>
        </is>
      </c>
      <c r="B1621" s="77" t="inlineStr">
        <is>
          <t>CAIXA GORDURA, SIMPLES, CONCRETO PRE MOLDADO, CIRCULAR, COM TAMPA, D = 40 CM</t>
        </is>
      </c>
      <c r="C1621" s="78" t="inlineStr">
        <is>
          <t>SUDECAP</t>
        </is>
      </c>
      <c r="D1621" s="78" t="inlineStr">
        <is>
          <t>UN</t>
        </is>
      </c>
      <c r="E1621" s="21" t="n">
        <v>1</v>
      </c>
      <c r="F1621" s="22">
        <f>ROUND(M1621*FATOR, 2)</f>
        <v/>
      </c>
      <c r="G1621" s="22">
        <f>ROUND(E1621*F1621, 2)</f>
        <v/>
      </c>
      <c r="L1621" t="n">
        <v>1</v>
      </c>
      <c r="M1621" t="n">
        <v>198</v>
      </c>
      <c r="N1621">
        <f>(M1621-F1621)</f>
        <v/>
      </c>
    </row>
    <row r="1622" ht="15" customHeight="1">
      <c r="A1622" s="2" t="n"/>
      <c r="B1622" s="2" t="n"/>
      <c r="C1622" s="2" t="n"/>
      <c r="D1622" s="2" t="n"/>
      <c r="E1622" s="74" t="inlineStr">
        <is>
          <t>TOTAL Material:</t>
        </is>
      </c>
      <c r="F1622" s="91" t="n"/>
      <c r="G1622" s="23">
        <f>SUM(G1621:G1621)</f>
        <v/>
      </c>
    </row>
    <row r="1623" ht="15" customHeight="1">
      <c r="A1623" s="73" t="inlineStr">
        <is>
          <t>Mão de Obra</t>
        </is>
      </c>
      <c r="B1623" s="91" t="n"/>
      <c r="C1623" s="64" t="inlineStr">
        <is>
          <t>FONTE</t>
        </is>
      </c>
      <c r="D1623" s="64" t="inlineStr">
        <is>
          <t>UNID</t>
        </is>
      </c>
      <c r="E1623" s="64" t="inlineStr">
        <is>
          <t>COEFICIENTE</t>
        </is>
      </c>
      <c r="F1623" s="64" t="inlineStr">
        <is>
          <t>PREÇO UNITÁRIO</t>
        </is>
      </c>
      <c r="G1623" s="64" t="inlineStr">
        <is>
          <t>TOTAL</t>
        </is>
      </c>
    </row>
    <row r="1624" ht="15" customHeight="1">
      <c r="A1624" s="78" t="inlineStr">
        <is>
          <t>55.10.75</t>
        </is>
      </c>
      <c r="B1624" s="77" t="inlineStr">
        <is>
          <t>PEDREIRO</t>
        </is>
      </c>
      <c r="C1624" s="78" t="inlineStr">
        <is>
          <t>SUDECAP</t>
        </is>
      </c>
      <c r="D1624" s="78" t="inlineStr">
        <is>
          <t>H</t>
        </is>
      </c>
      <c r="E1624" s="21">
        <f>L1624*FATOR</f>
        <v/>
      </c>
      <c r="F1624" s="22" t="n">
        <v>21.08</v>
      </c>
      <c r="G1624" s="22">
        <f>ROUND(E1624*F1624, 2)</f>
        <v/>
      </c>
      <c r="L1624" t="n">
        <v>1.5</v>
      </c>
      <c r="M1624" t="n">
        <v>21.08</v>
      </c>
      <c r="N1624">
        <f>(M1624-F1624)</f>
        <v/>
      </c>
    </row>
    <row r="1625" ht="15" customHeight="1">
      <c r="A1625" s="78" t="inlineStr">
        <is>
          <t>55.10.88</t>
        </is>
      </c>
      <c r="B1625" s="77" t="inlineStr">
        <is>
          <t>SERVENTE</t>
        </is>
      </c>
      <c r="C1625" s="78" t="inlineStr">
        <is>
          <t>SUDECAP</t>
        </is>
      </c>
      <c r="D1625" s="78" t="inlineStr">
        <is>
          <t>H</t>
        </is>
      </c>
      <c r="E1625" s="21">
        <f>L1625*FATOR</f>
        <v/>
      </c>
      <c r="F1625" s="22" t="n">
        <v>14.9</v>
      </c>
      <c r="G1625" s="22">
        <f>ROUND(E1625*F1625, 2)</f>
        <v/>
      </c>
      <c r="L1625" t="n">
        <v>1.5</v>
      </c>
      <c r="M1625" t="n">
        <v>14.9</v>
      </c>
      <c r="N1625">
        <f>(M1625-F1625)</f>
        <v/>
      </c>
    </row>
    <row r="1626" ht="15" customHeight="1">
      <c r="A1626" s="2" t="n"/>
      <c r="B1626" s="2" t="n"/>
      <c r="C1626" s="2" t="n"/>
      <c r="D1626" s="2" t="n"/>
      <c r="E1626" s="74" t="inlineStr">
        <is>
          <t>TOTAL Mão de Obra:</t>
        </is>
      </c>
      <c r="F1626" s="91" t="n"/>
      <c r="G1626" s="23">
        <f>SUM(G1624:G1625)</f>
        <v/>
      </c>
    </row>
    <row r="1627" ht="15" customHeight="1">
      <c r="A1627" s="2" t="n"/>
      <c r="B1627" s="2" t="n"/>
      <c r="C1627" s="2" t="n"/>
      <c r="D1627" s="2" t="n"/>
      <c r="E1627" s="75" t="inlineStr">
        <is>
          <t>VALOR:</t>
        </is>
      </c>
      <c r="F1627" s="91" t="n"/>
      <c r="G1627" s="5">
        <f>SUM(G1622,G1626)</f>
        <v/>
      </c>
    </row>
    <row r="1628" ht="15" customHeight="1">
      <c r="A1628" s="2" t="n"/>
      <c r="B1628" s="2" t="n"/>
      <c r="C1628" s="2" t="n"/>
      <c r="D1628" s="2" t="n"/>
      <c r="E1628" s="75" t="inlineStr">
        <is>
          <t>VALOR BDI (29.27%):</t>
        </is>
      </c>
      <c r="F1628" s="91" t="n"/>
      <c r="G1628" s="5">
        <f>ROUNDDOWN(G1627*BDI,2)</f>
        <v/>
      </c>
    </row>
    <row r="1629" ht="15" customHeight="1">
      <c r="A1629" s="2" t="n"/>
      <c r="B1629" s="2" t="n"/>
      <c r="C1629" s="2" t="n"/>
      <c r="D1629" s="2" t="n"/>
      <c r="E1629" s="75" t="inlineStr">
        <is>
          <t>VALOR COM BDI:</t>
        </is>
      </c>
      <c r="F1629" s="91" t="n"/>
      <c r="G1629" s="5">
        <f>G1628 + G1627</f>
        <v/>
      </c>
    </row>
    <row r="1630" ht="9.949999999999999" customHeight="1">
      <c r="A1630" s="2" t="n"/>
      <c r="B1630" s="2" t="n"/>
      <c r="C1630" s="71" t="n"/>
      <c r="E1630" s="2" t="n"/>
      <c r="F1630" s="2" t="n"/>
      <c r="G1630" s="2" t="n"/>
    </row>
    <row r="1631" ht="20.1" customHeight="1">
      <c r="A1631" s="72" t="inlineStr">
        <is>
          <t>10.12.1. 10.40.05 LAV.SUSP.(41X29,5CM)AZALEA CELITE/EQUIVALENTE COMPLETO (UN)</t>
        </is>
      </c>
      <c r="B1631" s="90" t="n"/>
      <c r="C1631" s="90" t="n"/>
      <c r="D1631" s="90" t="n"/>
      <c r="E1631" s="90" t="n"/>
      <c r="F1631" s="90" t="n"/>
      <c r="G1631" s="91" t="n"/>
    </row>
    <row r="1632" ht="15" customHeight="1">
      <c r="A1632" s="73" t="inlineStr">
        <is>
          <t>Material</t>
        </is>
      </c>
      <c r="B1632" s="91" t="n"/>
      <c r="C1632" s="64" t="inlineStr">
        <is>
          <t>FONTE</t>
        </is>
      </c>
      <c r="D1632" s="64" t="inlineStr">
        <is>
          <t>UNID</t>
        </is>
      </c>
      <c r="E1632" s="64" t="inlineStr">
        <is>
          <t>COEFICIENTE</t>
        </is>
      </c>
      <c r="F1632" s="64" t="inlineStr">
        <is>
          <t>PREÇO UNITÁRIO</t>
        </is>
      </c>
      <c r="G1632" s="64" t="inlineStr">
        <is>
          <t>TOTAL</t>
        </is>
      </c>
    </row>
    <row r="1633" ht="15" customHeight="1">
      <c r="A1633" s="78" t="inlineStr">
        <is>
          <t>73.80.12</t>
        </is>
      </c>
      <c r="B1633" s="77" t="inlineStr">
        <is>
          <t>FITA VEDA ROSCA 1/2" ROLO 50 M</t>
        </is>
      </c>
      <c r="C1633" s="78" t="inlineStr">
        <is>
          <t>SUDECAP</t>
        </is>
      </c>
      <c r="D1633" s="78" t="inlineStr">
        <is>
          <t>UN</t>
        </is>
      </c>
      <c r="E1633" s="21" t="n">
        <v>0.0154</v>
      </c>
      <c r="F1633" s="22">
        <f>ROUND(M1633*FATOR, 2)</f>
        <v/>
      </c>
      <c r="G1633" s="22">
        <f>ROUND(E1633*F1633, 2)</f>
        <v/>
      </c>
      <c r="L1633" t="n">
        <v>0.0154</v>
      </c>
      <c r="M1633" t="n">
        <v>20.4</v>
      </c>
      <c r="N1633">
        <f>(M1633-F1633)</f>
        <v/>
      </c>
    </row>
    <row r="1634" ht="15" customHeight="1">
      <c r="A1634" s="78" t="inlineStr">
        <is>
          <t>73.65.11</t>
        </is>
      </c>
      <c r="B1634" s="77" t="inlineStr">
        <is>
          <t>LAVATORIO SUSPENSO (41 X 29,5 CM) CELITE / EQUIVALENTE</t>
        </is>
      </c>
      <c r="C1634" s="78" t="inlineStr">
        <is>
          <t>SUDECAP</t>
        </is>
      </c>
      <c r="D1634" s="78" t="inlineStr">
        <is>
          <t>UN</t>
        </is>
      </c>
      <c r="E1634" s="21" t="n">
        <v>1</v>
      </c>
      <c r="F1634" s="22">
        <f>ROUND(M1634*FATOR, 2)</f>
        <v/>
      </c>
      <c r="G1634" s="22">
        <f>ROUND(E1634*F1634, 2)</f>
        <v/>
      </c>
      <c r="L1634" t="n">
        <v>1</v>
      </c>
      <c r="M1634" t="n">
        <v>168.9</v>
      </c>
      <c r="N1634">
        <f>(M1634-F1634)</f>
        <v/>
      </c>
    </row>
    <row r="1635" ht="21" customHeight="1">
      <c r="A1635" s="78" t="inlineStr">
        <is>
          <t>73.41.03</t>
        </is>
      </c>
      <c r="B1635" s="77" t="inlineStr">
        <is>
          <t>LIGACAO FLEXIVEL 1/2"X0,40M 4607-40 MXF FABRIMAR OU EQUIVALENTE</t>
        </is>
      </c>
      <c r="C1635" s="78" t="inlineStr">
        <is>
          <t>SUDECAP</t>
        </is>
      </c>
      <c r="D1635" s="78" t="inlineStr">
        <is>
          <t>UN</t>
        </is>
      </c>
      <c r="E1635" s="21" t="n">
        <v>1</v>
      </c>
      <c r="F1635" s="22">
        <f>ROUND(M1635*FATOR, 2)</f>
        <v/>
      </c>
      <c r="G1635" s="22">
        <f>ROUND(E1635*F1635, 2)</f>
        <v/>
      </c>
      <c r="L1635" t="n">
        <v>1</v>
      </c>
      <c r="M1635" t="n">
        <v>28.9</v>
      </c>
      <c r="N1635">
        <f>(M1635-F1635)</f>
        <v/>
      </c>
    </row>
    <row r="1636" ht="21" customHeight="1">
      <c r="A1636" s="78" t="inlineStr">
        <is>
          <t>77.10.90</t>
        </is>
      </c>
      <c r="B1636" s="77" t="inlineStr">
        <is>
          <t>PARAFUSO PARA VASO SANITÁRIO E MICTÓRIO S8 COM BUCHA E ARRUELA</t>
        </is>
      </c>
      <c r="C1636" s="78" t="inlineStr">
        <is>
          <t>SUDECAP</t>
        </is>
      </c>
      <c r="D1636" s="78" t="inlineStr">
        <is>
          <t>UN</t>
        </is>
      </c>
      <c r="E1636" s="21" t="n">
        <v>2</v>
      </c>
      <c r="F1636" s="22">
        <f>ROUND(M1636*FATOR, 2)</f>
        <v/>
      </c>
      <c r="G1636" s="22">
        <f>ROUND(E1636*F1636, 2)</f>
        <v/>
      </c>
      <c r="L1636" t="n">
        <v>2</v>
      </c>
      <c r="M1636" t="n">
        <v>2.39</v>
      </c>
      <c r="N1636">
        <f>(M1636-F1636)</f>
        <v/>
      </c>
    </row>
    <row r="1637" ht="21" customHeight="1">
      <c r="A1637" s="78" t="inlineStr">
        <is>
          <t>73.50.03</t>
        </is>
      </c>
      <c r="B1637" s="77" t="inlineStr">
        <is>
          <t>SIFAO P/LAVATORIO DE COPO REGULAVEL 1X1 1/2" SIGMA OU EQUIVALENTE REF 6136</t>
        </is>
      </c>
      <c r="C1637" s="78" t="inlineStr">
        <is>
          <t>SUDECAP</t>
        </is>
      </c>
      <c r="D1637" s="78" t="inlineStr">
        <is>
          <t>UN</t>
        </is>
      </c>
      <c r="E1637" s="21" t="n">
        <v>1</v>
      </c>
      <c r="F1637" s="22">
        <f>ROUND(M1637*FATOR, 2)</f>
        <v/>
      </c>
      <c r="G1637" s="22">
        <f>ROUND(E1637*F1637, 2)</f>
        <v/>
      </c>
      <c r="L1637" t="n">
        <v>1</v>
      </c>
      <c r="M1637" t="n">
        <v>159.91</v>
      </c>
      <c r="N1637">
        <f>(M1637-F1637)</f>
        <v/>
      </c>
    </row>
    <row r="1638" ht="21" customHeight="1">
      <c r="A1638" s="78" t="inlineStr">
        <is>
          <t>73.52.04</t>
        </is>
      </c>
      <c r="B1638" s="77" t="inlineStr">
        <is>
          <t>VALVULA P/LAVATORIO C/LADRAO 1603 7/8 DARLIFLEX OU EQUIVALENTE</t>
        </is>
      </c>
      <c r="C1638" s="78" t="inlineStr">
        <is>
          <t>SUDECAP</t>
        </is>
      </c>
      <c r="D1638" s="78" t="inlineStr">
        <is>
          <t>UN</t>
        </is>
      </c>
      <c r="E1638" s="21" t="n">
        <v>1</v>
      </c>
      <c r="F1638" s="22">
        <f>ROUND(M1638*FATOR, 2)</f>
        <v/>
      </c>
      <c r="G1638" s="22">
        <f>ROUND(E1638*F1638, 2)</f>
        <v/>
      </c>
      <c r="L1638" t="n">
        <v>1</v>
      </c>
      <c r="M1638" t="n">
        <v>33.9</v>
      </c>
      <c r="N1638">
        <f>(M1638-F1638)</f>
        <v/>
      </c>
    </row>
    <row r="1639" ht="15" customHeight="1">
      <c r="A1639" s="2" t="n"/>
      <c r="B1639" s="2" t="n"/>
      <c r="C1639" s="2" t="n"/>
      <c r="D1639" s="2" t="n"/>
      <c r="E1639" s="74" t="inlineStr">
        <is>
          <t>TOTAL Material:</t>
        </is>
      </c>
      <c r="F1639" s="91" t="n"/>
      <c r="G1639" s="23">
        <f>SUM(G1633:G1638)</f>
        <v/>
      </c>
    </row>
    <row r="1640" ht="15" customHeight="1">
      <c r="A1640" s="73" t="inlineStr">
        <is>
          <t>Mão de Obra</t>
        </is>
      </c>
      <c r="B1640" s="91" t="n"/>
      <c r="C1640" s="64" t="inlineStr">
        <is>
          <t>FONTE</t>
        </is>
      </c>
      <c r="D1640" s="64" t="inlineStr">
        <is>
          <t>UNID</t>
        </is>
      </c>
      <c r="E1640" s="64" t="inlineStr">
        <is>
          <t>COEFICIENTE</t>
        </is>
      </c>
      <c r="F1640" s="64" t="inlineStr">
        <is>
          <t>PREÇO UNITÁRIO</t>
        </is>
      </c>
      <c r="G1640" s="64" t="inlineStr">
        <is>
          <t>TOTAL</t>
        </is>
      </c>
    </row>
    <row r="1641" ht="15" customHeight="1">
      <c r="A1641" s="78" t="inlineStr">
        <is>
          <t>55.10.10</t>
        </is>
      </c>
      <c r="B1641" s="77" t="inlineStr">
        <is>
          <t>AUXILIAR BOMBEIRO/ELETRICISTA</t>
        </is>
      </c>
      <c r="C1641" s="78" t="inlineStr">
        <is>
          <t>SUDECAP</t>
        </is>
      </c>
      <c r="D1641" s="78" t="inlineStr">
        <is>
          <t>H</t>
        </is>
      </c>
      <c r="E1641" s="21">
        <f>L1641*FATOR</f>
        <v/>
      </c>
      <c r="F1641" s="22" t="n">
        <v>14.9</v>
      </c>
      <c r="G1641" s="22">
        <f>ROUND(E1641*F1641, 2)</f>
        <v/>
      </c>
      <c r="L1641" t="n">
        <v>3.33</v>
      </c>
      <c r="M1641" t="n">
        <v>14.9</v>
      </c>
      <c r="N1641">
        <f>(M1641-F1641)</f>
        <v/>
      </c>
    </row>
    <row r="1642" ht="15" customHeight="1">
      <c r="A1642" s="78" t="inlineStr">
        <is>
          <t>55.10.39</t>
        </is>
      </c>
      <c r="B1642" s="77" t="inlineStr">
        <is>
          <t>BOMBEIRO</t>
        </is>
      </c>
      <c r="C1642" s="78" t="inlineStr">
        <is>
          <t>SUDECAP</t>
        </is>
      </c>
      <c r="D1642" s="78" t="inlineStr">
        <is>
          <t>H</t>
        </is>
      </c>
      <c r="E1642" s="21">
        <f>L1642*FATOR</f>
        <v/>
      </c>
      <c r="F1642" s="22" t="n">
        <v>21.07</v>
      </c>
      <c r="G1642" s="22">
        <f>ROUND(E1642*F1642, 2)</f>
        <v/>
      </c>
      <c r="L1642" t="n">
        <v>3.33</v>
      </c>
      <c r="M1642" t="n">
        <v>21.07</v>
      </c>
      <c r="N1642">
        <f>(M1642-F1642)</f>
        <v/>
      </c>
    </row>
    <row r="1643" ht="15" customHeight="1">
      <c r="A1643" s="2" t="n"/>
      <c r="B1643" s="2" t="n"/>
      <c r="C1643" s="2" t="n"/>
      <c r="D1643" s="2" t="n"/>
      <c r="E1643" s="74" t="inlineStr">
        <is>
          <t>TOTAL Mão de Obra:</t>
        </is>
      </c>
      <c r="F1643" s="91" t="n"/>
      <c r="G1643" s="23">
        <f>SUM(G1641:G1642)</f>
        <v/>
      </c>
    </row>
    <row r="1644" ht="15" customHeight="1">
      <c r="A1644" s="2" t="n"/>
      <c r="B1644" s="2" t="n"/>
      <c r="C1644" s="2" t="n"/>
      <c r="D1644" s="2" t="n"/>
      <c r="E1644" s="75" t="inlineStr">
        <is>
          <t>VALOR:</t>
        </is>
      </c>
      <c r="F1644" s="91" t="n"/>
      <c r="G1644" s="5">
        <f>SUM(G1639,G1643)</f>
        <v/>
      </c>
    </row>
    <row r="1645" ht="15" customHeight="1">
      <c r="A1645" s="2" t="n"/>
      <c r="B1645" s="2" t="n"/>
      <c r="C1645" s="2" t="n"/>
      <c r="D1645" s="2" t="n"/>
      <c r="E1645" s="75" t="inlineStr">
        <is>
          <t>VALOR BDI (29.27%):</t>
        </is>
      </c>
      <c r="F1645" s="91" t="n"/>
      <c r="G1645" s="5">
        <f>ROUNDDOWN(G1644*BDI,2)</f>
        <v/>
      </c>
    </row>
    <row r="1646" ht="15" customHeight="1">
      <c r="A1646" s="2" t="n"/>
      <c r="B1646" s="2" t="n"/>
      <c r="C1646" s="2" t="n"/>
      <c r="D1646" s="2" t="n"/>
      <c r="E1646" s="75" t="inlineStr">
        <is>
          <t>VALOR COM BDI:</t>
        </is>
      </c>
      <c r="F1646" s="91" t="n"/>
      <c r="G1646" s="5">
        <f>G1645 + G1644</f>
        <v/>
      </c>
    </row>
    <row r="1647" ht="9.949999999999999" customHeight="1">
      <c r="A1647" s="2" t="n"/>
      <c r="B1647" s="2" t="n"/>
      <c r="C1647" s="71" t="n"/>
      <c r="E1647" s="2" t="n"/>
      <c r="F1647" s="2" t="n"/>
      <c r="G1647" s="2" t="n"/>
    </row>
    <row r="1648" ht="20.1" customHeight="1">
      <c r="A1648" s="72" t="inlineStr">
        <is>
          <t>10.12.2. 10.40.54 LAVAT. CANTO LINHA IZY BRANCO REF.101 DECA/EQUIVALENTE (UN)</t>
        </is>
      </c>
      <c r="B1648" s="90" t="n"/>
      <c r="C1648" s="90" t="n"/>
      <c r="D1648" s="90" t="n"/>
      <c r="E1648" s="90" t="n"/>
      <c r="F1648" s="90" t="n"/>
      <c r="G1648" s="91" t="n"/>
    </row>
    <row r="1649" ht="15" customHeight="1">
      <c r="A1649" s="73" t="inlineStr">
        <is>
          <t>Material</t>
        </is>
      </c>
      <c r="B1649" s="91" t="n"/>
      <c r="C1649" s="64" t="inlineStr">
        <is>
          <t>FONTE</t>
        </is>
      </c>
      <c r="D1649" s="64" t="inlineStr">
        <is>
          <t>UNID</t>
        </is>
      </c>
      <c r="E1649" s="64" t="inlineStr">
        <is>
          <t>COEFICIENTE</t>
        </is>
      </c>
      <c r="F1649" s="64" t="inlineStr">
        <is>
          <t>PREÇO UNITÁRIO</t>
        </is>
      </c>
      <c r="G1649" s="64" t="inlineStr">
        <is>
          <t>TOTAL</t>
        </is>
      </c>
    </row>
    <row r="1650" ht="15" customHeight="1">
      <c r="A1650" s="78" t="inlineStr">
        <is>
          <t>73.65.15</t>
        </is>
      </c>
      <c r="B1650" s="77" t="inlineStr">
        <is>
          <t>LAVATORIO DE CANTO LINHA IZY L101 DECA OU EQUIVALENTE</t>
        </is>
      </c>
      <c r="C1650" s="78" t="inlineStr">
        <is>
          <t>SUDECAP</t>
        </is>
      </c>
      <c r="D1650" s="78" t="inlineStr">
        <is>
          <t>UN</t>
        </is>
      </c>
      <c r="E1650" s="21" t="n">
        <v>1</v>
      </c>
      <c r="F1650" s="22">
        <f>ROUND(M1650*FATOR, 2)</f>
        <v/>
      </c>
      <c r="G1650" s="22">
        <f>ROUND(E1650*F1650, 2)</f>
        <v/>
      </c>
      <c r="L1650" t="n">
        <v>1</v>
      </c>
      <c r="M1650" t="n">
        <v>163.47</v>
      </c>
      <c r="N1650">
        <f>(M1650-F1650)</f>
        <v/>
      </c>
    </row>
    <row r="1651" ht="15" customHeight="1">
      <c r="A1651" s="2" t="n"/>
      <c r="B1651" s="2" t="n"/>
      <c r="C1651" s="2" t="n"/>
      <c r="D1651" s="2" t="n"/>
      <c r="E1651" s="74" t="inlineStr">
        <is>
          <t>TOTAL Material:</t>
        </is>
      </c>
      <c r="F1651" s="91" t="n"/>
      <c r="G1651" s="23">
        <f>SUM(G1650:G1650)</f>
        <v/>
      </c>
    </row>
    <row r="1652" ht="15" customHeight="1">
      <c r="A1652" s="73" t="inlineStr">
        <is>
          <t>Mão de Obra</t>
        </is>
      </c>
      <c r="B1652" s="91" t="n"/>
      <c r="C1652" s="64" t="inlineStr">
        <is>
          <t>FONTE</t>
        </is>
      </c>
      <c r="D1652" s="64" t="inlineStr">
        <is>
          <t>UNID</t>
        </is>
      </c>
      <c r="E1652" s="64" t="inlineStr">
        <is>
          <t>COEFICIENTE</t>
        </is>
      </c>
      <c r="F1652" s="64" t="inlineStr">
        <is>
          <t>PREÇO UNITÁRIO</t>
        </is>
      </c>
      <c r="G1652" s="64" t="inlineStr">
        <is>
          <t>TOTAL</t>
        </is>
      </c>
    </row>
    <row r="1653" ht="15" customHeight="1">
      <c r="A1653" s="78" t="inlineStr">
        <is>
          <t>55.10.10</t>
        </is>
      </c>
      <c r="B1653" s="77" t="inlineStr">
        <is>
          <t>AUXILIAR BOMBEIRO/ELETRICISTA</t>
        </is>
      </c>
      <c r="C1653" s="78" t="inlineStr">
        <is>
          <t>SUDECAP</t>
        </is>
      </c>
      <c r="D1653" s="78" t="inlineStr">
        <is>
          <t>H</t>
        </is>
      </c>
      <c r="E1653" s="21">
        <f>L1653*FATOR</f>
        <v/>
      </c>
      <c r="F1653" s="22" t="n">
        <v>14.9</v>
      </c>
      <c r="G1653" s="22">
        <f>ROUND(E1653*F1653, 2)</f>
        <v/>
      </c>
      <c r="L1653" t="n">
        <v>2</v>
      </c>
      <c r="M1653" t="n">
        <v>14.9</v>
      </c>
      <c r="N1653">
        <f>(M1653-F1653)</f>
        <v/>
      </c>
    </row>
    <row r="1654" ht="15" customHeight="1">
      <c r="A1654" s="78" t="inlineStr">
        <is>
          <t>55.10.39</t>
        </is>
      </c>
      <c r="B1654" s="77" t="inlineStr">
        <is>
          <t>BOMBEIRO</t>
        </is>
      </c>
      <c r="C1654" s="78" t="inlineStr">
        <is>
          <t>SUDECAP</t>
        </is>
      </c>
      <c r="D1654" s="78" t="inlineStr">
        <is>
          <t>H</t>
        </is>
      </c>
      <c r="E1654" s="21">
        <f>L1654*FATOR</f>
        <v/>
      </c>
      <c r="F1654" s="22" t="n">
        <v>21.07</v>
      </c>
      <c r="G1654" s="22">
        <f>ROUND(E1654*F1654, 2)</f>
        <v/>
      </c>
      <c r="L1654" t="n">
        <v>2</v>
      </c>
      <c r="M1654" t="n">
        <v>21.07</v>
      </c>
      <c r="N1654">
        <f>(M1654-F1654)</f>
        <v/>
      </c>
    </row>
    <row r="1655" ht="15" customHeight="1">
      <c r="A1655" s="2" t="n"/>
      <c r="B1655" s="2" t="n"/>
      <c r="C1655" s="2" t="n"/>
      <c r="D1655" s="2" t="n"/>
      <c r="E1655" s="74" t="inlineStr">
        <is>
          <t>TOTAL Mão de Obra:</t>
        </is>
      </c>
      <c r="F1655" s="91" t="n"/>
      <c r="G1655" s="23">
        <f>SUM(G1653:G1654)</f>
        <v/>
      </c>
    </row>
    <row r="1656" ht="15" customHeight="1">
      <c r="A1656" s="2" t="n"/>
      <c r="B1656" s="2" t="n"/>
      <c r="C1656" s="2" t="n"/>
      <c r="D1656" s="2" t="n"/>
      <c r="E1656" s="75" t="inlineStr">
        <is>
          <t>VALOR:</t>
        </is>
      </c>
      <c r="F1656" s="91" t="n"/>
      <c r="G1656" s="5">
        <f>SUM(G1651,G1655)</f>
        <v/>
      </c>
    </row>
    <row r="1657" ht="15" customHeight="1">
      <c r="A1657" s="2" t="n"/>
      <c r="B1657" s="2" t="n"/>
      <c r="C1657" s="2" t="n"/>
      <c r="D1657" s="2" t="n"/>
      <c r="E1657" s="75" t="inlineStr">
        <is>
          <t>VALOR BDI (29.27%):</t>
        </is>
      </c>
      <c r="F1657" s="91" t="n"/>
      <c r="G1657" s="5">
        <f>ROUNDDOWN(G1656*BDI,2)</f>
        <v/>
      </c>
    </row>
    <row r="1658" ht="15" customHeight="1">
      <c r="A1658" s="2" t="n"/>
      <c r="B1658" s="2" t="n"/>
      <c r="C1658" s="2" t="n"/>
      <c r="D1658" s="2" t="n"/>
      <c r="E1658" s="75" t="inlineStr">
        <is>
          <t>VALOR COM BDI:</t>
        </is>
      </c>
      <c r="F1658" s="91" t="n"/>
      <c r="G1658" s="5">
        <f>G1657 + G1656</f>
        <v/>
      </c>
    </row>
    <row r="1659" ht="9.949999999999999" customHeight="1">
      <c r="A1659" s="2" t="n"/>
      <c r="B1659" s="2" t="n"/>
      <c r="C1659" s="71" t="n"/>
      <c r="E1659" s="2" t="n"/>
      <c r="F1659" s="2" t="n"/>
      <c r="G1659" s="2" t="n"/>
    </row>
    <row r="1660" ht="20.1" customHeight="1">
      <c r="A1660" s="72" t="inlineStr">
        <is>
          <t>10.13.1. 10.41.02 CONVENCIONAL BRANCA,AZALEA CELITE/EQUIVALENTE COMPLETO (UN)</t>
        </is>
      </c>
      <c r="B1660" s="90" t="n"/>
      <c r="C1660" s="90" t="n"/>
      <c r="D1660" s="90" t="n"/>
      <c r="E1660" s="90" t="n"/>
      <c r="F1660" s="90" t="n"/>
      <c r="G1660" s="91" t="n"/>
    </row>
    <row r="1661" ht="15" customHeight="1">
      <c r="A1661" s="73" t="inlineStr">
        <is>
          <t>Material</t>
        </is>
      </c>
      <c r="B1661" s="91" t="n"/>
      <c r="C1661" s="64" t="inlineStr">
        <is>
          <t>FONTE</t>
        </is>
      </c>
      <c r="D1661" s="64" t="inlineStr">
        <is>
          <t>UNID</t>
        </is>
      </c>
      <c r="E1661" s="64" t="inlineStr">
        <is>
          <t>COEFICIENTE</t>
        </is>
      </c>
      <c r="F1661" s="64" t="inlineStr">
        <is>
          <t>PREÇO UNITÁRIO</t>
        </is>
      </c>
      <c r="G1661" s="64" t="inlineStr">
        <is>
          <t>TOTAL</t>
        </is>
      </c>
    </row>
    <row r="1662" ht="15" customHeight="1">
      <c r="A1662" s="78" t="inlineStr">
        <is>
          <t>73.73.15</t>
        </is>
      </c>
      <c r="B1662" s="77" t="inlineStr">
        <is>
          <t>ASSENTO PLASTICO BRANCO SIMPLES</t>
        </is>
      </c>
      <c r="C1662" s="78" t="inlineStr">
        <is>
          <t>SUDECAP</t>
        </is>
      </c>
      <c r="D1662" s="78" t="inlineStr">
        <is>
          <t>UN</t>
        </is>
      </c>
      <c r="E1662" s="21" t="n">
        <v>1</v>
      </c>
      <c r="F1662" s="22">
        <f>ROUND(M1662*FATOR, 2)</f>
        <v/>
      </c>
      <c r="G1662" s="22">
        <f>ROUND(E1662*F1662, 2)</f>
        <v/>
      </c>
      <c r="L1662" t="n">
        <v>1</v>
      </c>
      <c r="M1662" t="n">
        <v>24.3</v>
      </c>
      <c r="N1662">
        <f>(M1662-F1662)</f>
        <v/>
      </c>
    </row>
    <row r="1663" ht="15" customHeight="1">
      <c r="A1663" s="78" t="inlineStr">
        <is>
          <t>73.41.81</t>
        </is>
      </c>
      <c r="B1663" s="77" t="inlineStr">
        <is>
          <t>BOLSA DE LIGACAO 340 D= 1 1/2", CIPLA OU EQUIVALENTE</t>
        </is>
      </c>
      <c r="C1663" s="78" t="inlineStr">
        <is>
          <t>SUDECAP</t>
        </is>
      </c>
      <c r="D1663" s="78" t="inlineStr">
        <is>
          <t>UN</t>
        </is>
      </c>
      <c r="E1663" s="21" t="n">
        <v>1</v>
      </c>
      <c r="F1663" s="22">
        <f>ROUND(M1663*FATOR, 2)</f>
        <v/>
      </c>
      <c r="G1663" s="22">
        <f>ROUND(E1663*F1663, 2)</f>
        <v/>
      </c>
      <c r="L1663" t="n">
        <v>1</v>
      </c>
      <c r="M1663" t="n">
        <v>6.99</v>
      </c>
      <c r="N1663">
        <f>(M1663-F1663)</f>
        <v/>
      </c>
    </row>
    <row r="1664" ht="15" customHeight="1">
      <c r="A1664" s="78" t="inlineStr">
        <is>
          <t>73.80.12</t>
        </is>
      </c>
      <c r="B1664" s="77" t="inlineStr">
        <is>
          <t>FITA VEDA ROSCA 1/2" ROLO 50 M</t>
        </is>
      </c>
      <c r="C1664" s="78" t="inlineStr">
        <is>
          <t>SUDECAP</t>
        </is>
      </c>
      <c r="D1664" s="78" t="inlineStr">
        <is>
          <t>UN</t>
        </is>
      </c>
      <c r="E1664" s="21" t="n">
        <v>0.0132</v>
      </c>
      <c r="F1664" s="22">
        <f>ROUND(M1664*FATOR, 2)</f>
        <v/>
      </c>
      <c r="G1664" s="22">
        <f>ROUND(E1664*F1664, 2)</f>
        <v/>
      </c>
      <c r="L1664" t="n">
        <v>0.0132</v>
      </c>
      <c r="M1664" t="n">
        <v>20.4</v>
      </c>
      <c r="N1664">
        <f>(M1664-F1664)</f>
        <v/>
      </c>
    </row>
    <row r="1665" ht="21" customHeight="1">
      <c r="A1665" s="78" t="inlineStr">
        <is>
          <t>77.10.90</t>
        </is>
      </c>
      <c r="B1665" s="77" t="inlineStr">
        <is>
          <t>PARAFUSO PARA VASO SANITÁRIO E MICTÓRIO S8 COM BUCHA E ARRUELA</t>
        </is>
      </c>
      <c r="C1665" s="78" t="inlineStr">
        <is>
          <t>SUDECAP</t>
        </is>
      </c>
      <c r="D1665" s="78" t="inlineStr">
        <is>
          <t>UN</t>
        </is>
      </c>
      <c r="E1665" s="21" t="n">
        <v>2</v>
      </c>
      <c r="F1665" s="22">
        <f>ROUND(M1665*FATOR, 2)</f>
        <v/>
      </c>
      <c r="G1665" s="22">
        <f>ROUND(E1665*F1665, 2)</f>
        <v/>
      </c>
      <c r="L1665" t="n">
        <v>2</v>
      </c>
      <c r="M1665" t="n">
        <v>2.39</v>
      </c>
      <c r="N1665">
        <f>(M1665-F1665)</f>
        <v/>
      </c>
    </row>
    <row r="1666" ht="15" customHeight="1">
      <c r="A1666" s="78" t="inlineStr">
        <is>
          <t>73.41.71</t>
        </is>
      </c>
      <c r="B1666" s="77" t="inlineStr">
        <is>
          <t>TUBO LIGAÇAO AGUA-VASO METAL CROM. C /SOBRECANOPLA</t>
        </is>
      </c>
      <c r="C1666" s="78" t="inlineStr">
        <is>
          <t>SUDECAP</t>
        </is>
      </c>
      <c r="D1666" s="78" t="inlineStr">
        <is>
          <t>UN</t>
        </is>
      </c>
      <c r="E1666" s="21" t="n">
        <v>1</v>
      </c>
      <c r="F1666" s="22">
        <f>ROUND(M1666*FATOR, 2)</f>
        <v/>
      </c>
      <c r="G1666" s="22">
        <f>ROUND(E1666*F1666, 2)</f>
        <v/>
      </c>
      <c r="L1666" t="n">
        <v>1</v>
      </c>
      <c r="M1666" t="n">
        <v>20.9</v>
      </c>
      <c r="N1666">
        <f>(M1666-F1666)</f>
        <v/>
      </c>
    </row>
    <row r="1667" ht="21" customHeight="1">
      <c r="A1667" s="78" t="inlineStr">
        <is>
          <t>73.41.62</t>
        </is>
      </c>
      <c r="B1667" s="77" t="inlineStr">
        <is>
          <t>TUBO P/ VALV.DESCARGA No.18 C/ ADAP. 1 1/2", CIPLA OU EQUIVALENTE</t>
        </is>
      </c>
      <c r="C1667" s="78" t="inlineStr">
        <is>
          <t>SUDECAP</t>
        </is>
      </c>
      <c r="D1667" s="78" t="inlineStr">
        <is>
          <t>UN</t>
        </is>
      </c>
      <c r="E1667" s="21" t="n">
        <v>1</v>
      </c>
      <c r="F1667" s="22">
        <f>ROUND(M1667*FATOR, 2)</f>
        <v/>
      </c>
      <c r="G1667" s="22">
        <f>ROUND(E1667*F1667, 2)</f>
        <v/>
      </c>
      <c r="L1667" t="n">
        <v>1</v>
      </c>
      <c r="M1667" t="n">
        <v>15.55</v>
      </c>
      <c r="N1667">
        <f>(M1667-F1667)</f>
        <v/>
      </c>
    </row>
    <row r="1668" ht="21" customHeight="1">
      <c r="A1668" s="78" t="inlineStr">
        <is>
          <t>73.52.20</t>
        </is>
      </c>
      <c r="B1668" s="77" t="inlineStr">
        <is>
          <t>VALVULA DESGARGA 3650 CR,C/ ACAB D=1 1/2" FABRIMAR OU EQUIVALENTE REF 10228</t>
        </is>
      </c>
      <c r="C1668" s="78" t="inlineStr">
        <is>
          <t>SUDECAP</t>
        </is>
      </c>
      <c r="D1668" s="78" t="inlineStr">
        <is>
          <t>UN</t>
        </is>
      </c>
      <c r="E1668" s="21" t="n">
        <v>1</v>
      </c>
      <c r="F1668" s="22">
        <f>ROUND(M1668*FATOR, 2)</f>
        <v/>
      </c>
      <c r="G1668" s="22">
        <f>ROUND(E1668*F1668, 2)</f>
        <v/>
      </c>
      <c r="L1668" t="n">
        <v>1</v>
      </c>
      <c r="M1668" t="n">
        <v>140.87</v>
      </c>
      <c r="N1668">
        <f>(M1668-F1668)</f>
        <v/>
      </c>
    </row>
    <row r="1669" ht="21" customHeight="1">
      <c r="A1669" s="78" t="inlineStr">
        <is>
          <t>73.66.01</t>
        </is>
      </c>
      <c r="B1669" s="77" t="inlineStr">
        <is>
          <t>VASO SANITARIO CONVENC.BRANCA,AZALEA CELITE / EQUIVALENTE.</t>
        </is>
      </c>
      <c r="C1669" s="78" t="inlineStr">
        <is>
          <t>SUDECAP</t>
        </is>
      </c>
      <c r="D1669" s="78" t="inlineStr">
        <is>
          <t>UN</t>
        </is>
      </c>
      <c r="E1669" s="21" t="n">
        <v>1</v>
      </c>
      <c r="F1669" s="22">
        <f>ROUND(M1669*FATOR, 2)</f>
        <v/>
      </c>
      <c r="G1669" s="22">
        <f>ROUND(E1669*F1669, 2)</f>
        <v/>
      </c>
      <c r="L1669" t="n">
        <v>1</v>
      </c>
      <c r="M1669" t="n">
        <v>326.16</v>
      </c>
      <c r="N1669">
        <f>(M1669-F1669)</f>
        <v/>
      </c>
    </row>
    <row r="1670" ht="15" customHeight="1">
      <c r="A1670" s="2" t="n"/>
      <c r="B1670" s="2" t="n"/>
      <c r="C1670" s="2" t="n"/>
      <c r="D1670" s="2" t="n"/>
      <c r="E1670" s="74" t="inlineStr">
        <is>
          <t>TOTAL Material:</t>
        </is>
      </c>
      <c r="F1670" s="91" t="n"/>
      <c r="G1670" s="23">
        <f>SUM(G1662:G1669)</f>
        <v/>
      </c>
    </row>
    <row r="1671" ht="15" customHeight="1">
      <c r="A1671" s="73" t="inlineStr">
        <is>
          <t>Mão de Obra</t>
        </is>
      </c>
      <c r="B1671" s="91" t="n"/>
      <c r="C1671" s="64" t="inlineStr">
        <is>
          <t>FONTE</t>
        </is>
      </c>
      <c r="D1671" s="64" t="inlineStr">
        <is>
          <t>UNID</t>
        </is>
      </c>
      <c r="E1671" s="64" t="inlineStr">
        <is>
          <t>COEFICIENTE</t>
        </is>
      </c>
      <c r="F1671" s="64" t="inlineStr">
        <is>
          <t>PREÇO UNITÁRIO</t>
        </is>
      </c>
      <c r="G1671" s="64" t="inlineStr">
        <is>
          <t>TOTAL</t>
        </is>
      </c>
    </row>
    <row r="1672" ht="15" customHeight="1">
      <c r="A1672" s="78" t="inlineStr">
        <is>
          <t>55.10.10</t>
        </is>
      </c>
      <c r="B1672" s="77" t="inlineStr">
        <is>
          <t>AUXILIAR BOMBEIRO/ELETRICISTA</t>
        </is>
      </c>
      <c r="C1672" s="78" t="inlineStr">
        <is>
          <t>SUDECAP</t>
        </is>
      </c>
      <c r="D1672" s="78" t="inlineStr">
        <is>
          <t>H</t>
        </is>
      </c>
      <c r="E1672" s="21">
        <f>L1672*FATOR</f>
        <v/>
      </c>
      <c r="F1672" s="22" t="n">
        <v>14.9</v>
      </c>
      <c r="G1672" s="22">
        <f>ROUND(E1672*F1672, 2)</f>
        <v/>
      </c>
      <c r="L1672" t="n">
        <v>5.17</v>
      </c>
      <c r="M1672" t="n">
        <v>14.9</v>
      </c>
      <c r="N1672">
        <f>(M1672-F1672)</f>
        <v/>
      </c>
    </row>
    <row r="1673" ht="15" customHeight="1">
      <c r="A1673" s="78" t="inlineStr">
        <is>
          <t>55.10.39</t>
        </is>
      </c>
      <c r="B1673" s="77" t="inlineStr">
        <is>
          <t>BOMBEIRO</t>
        </is>
      </c>
      <c r="C1673" s="78" t="inlineStr">
        <is>
          <t>SUDECAP</t>
        </is>
      </c>
      <c r="D1673" s="78" t="inlineStr">
        <is>
          <t>H</t>
        </is>
      </c>
      <c r="E1673" s="21">
        <f>L1673*FATOR</f>
        <v/>
      </c>
      <c r="F1673" s="22" t="n">
        <v>21.07</v>
      </c>
      <c r="G1673" s="22">
        <f>ROUND(E1673*F1673, 2)</f>
        <v/>
      </c>
      <c r="L1673" t="n">
        <v>5.17</v>
      </c>
      <c r="M1673" t="n">
        <v>21.07</v>
      </c>
      <c r="N1673">
        <f>(M1673-F1673)</f>
        <v/>
      </c>
    </row>
    <row r="1674" ht="15" customHeight="1">
      <c r="A1674" s="78" t="inlineStr">
        <is>
          <t>55.10.88</t>
        </is>
      </c>
      <c r="B1674" s="77" t="inlineStr">
        <is>
          <t>SERVENTE</t>
        </is>
      </c>
      <c r="C1674" s="78" t="inlineStr">
        <is>
          <t>SUDECAP</t>
        </is>
      </c>
      <c r="D1674" s="78" t="inlineStr">
        <is>
          <t>H</t>
        </is>
      </c>
      <c r="E1674" s="21">
        <f>L1674*FATOR</f>
        <v/>
      </c>
      <c r="F1674" s="22" t="n">
        <v>14.9</v>
      </c>
      <c r="G1674" s="22">
        <f>ROUND(E1674*F1674, 2)</f>
        <v/>
      </c>
      <c r="L1674" t="n">
        <v>0.17</v>
      </c>
      <c r="M1674" t="n">
        <v>14.9</v>
      </c>
      <c r="N1674">
        <f>(M1674-F1674)</f>
        <v/>
      </c>
    </row>
    <row r="1675" ht="15" customHeight="1">
      <c r="A1675" s="2" t="n"/>
      <c r="B1675" s="2" t="n"/>
      <c r="C1675" s="2" t="n"/>
      <c r="D1675" s="2" t="n"/>
      <c r="E1675" s="74" t="inlineStr">
        <is>
          <t>TOTAL Mão de Obra:</t>
        </is>
      </c>
      <c r="F1675" s="91" t="n"/>
      <c r="G1675" s="23">
        <f>SUM(G1672:G1674)</f>
        <v/>
      </c>
    </row>
    <row r="1676" ht="15" customHeight="1">
      <c r="A1676" s="2" t="n"/>
      <c r="B1676" s="2" t="n"/>
      <c r="C1676" s="2" t="n"/>
      <c r="D1676" s="2" t="n"/>
      <c r="E1676" s="75" t="inlineStr">
        <is>
          <t>VALOR:</t>
        </is>
      </c>
      <c r="F1676" s="91" t="n"/>
      <c r="G1676" s="5">
        <f>SUM(G1670,G1675)</f>
        <v/>
      </c>
    </row>
    <row r="1677" ht="15" customHeight="1">
      <c r="A1677" s="2" t="n"/>
      <c r="B1677" s="2" t="n"/>
      <c r="C1677" s="2" t="n"/>
      <c r="D1677" s="2" t="n"/>
      <c r="E1677" s="75" t="inlineStr">
        <is>
          <t>VALOR BDI (29.27%):</t>
        </is>
      </c>
      <c r="F1677" s="91" t="n"/>
      <c r="G1677" s="5">
        <f>ROUNDDOWN(G1676*BDI,2)</f>
        <v/>
      </c>
    </row>
    <row r="1678" ht="15" customHeight="1">
      <c r="A1678" s="2" t="n"/>
      <c r="B1678" s="2" t="n"/>
      <c r="C1678" s="2" t="n"/>
      <c r="D1678" s="2" t="n"/>
      <c r="E1678" s="75" t="inlineStr">
        <is>
          <t>VALOR COM BDI:</t>
        </is>
      </c>
      <c r="F1678" s="91" t="n"/>
      <c r="G1678" s="5">
        <f>G1677 + G1676</f>
        <v/>
      </c>
    </row>
    <row r="1679" ht="9.949999999999999" customHeight="1">
      <c r="A1679" s="2" t="n"/>
      <c r="B1679" s="2" t="n"/>
      <c r="C1679" s="71" t="n"/>
      <c r="E1679" s="2" t="n"/>
      <c r="F1679" s="2" t="n"/>
      <c r="G1679" s="2" t="n"/>
    </row>
    <row r="1680" ht="20.1" customHeight="1">
      <c r="A1680" s="72" t="inlineStr">
        <is>
          <t>10.13.2. 10.41.07 VASO SANITARIO ESP. DECA P510 S/ABERTURA E ASSENTO OU EQUIVALENTE (UN)</t>
        </is>
      </c>
      <c r="B1680" s="90" t="n"/>
      <c r="C1680" s="90" t="n"/>
      <c r="D1680" s="90" t="n"/>
      <c r="E1680" s="90" t="n"/>
      <c r="F1680" s="90" t="n"/>
      <c r="G1680" s="91" t="n"/>
    </row>
    <row r="1681" ht="15" customHeight="1">
      <c r="A1681" s="73" t="inlineStr">
        <is>
          <t>Material</t>
        </is>
      </c>
      <c r="B1681" s="91" t="n"/>
      <c r="C1681" s="64" t="inlineStr">
        <is>
          <t>FONTE</t>
        </is>
      </c>
      <c r="D1681" s="64" t="inlineStr">
        <is>
          <t>UNID</t>
        </is>
      </c>
      <c r="E1681" s="64" t="inlineStr">
        <is>
          <t>COEFICIENTE</t>
        </is>
      </c>
      <c r="F1681" s="64" t="inlineStr">
        <is>
          <t>PREÇO UNITÁRIO</t>
        </is>
      </c>
      <c r="G1681" s="64" t="inlineStr">
        <is>
          <t>TOTAL</t>
        </is>
      </c>
    </row>
    <row r="1682" ht="15" customHeight="1">
      <c r="A1682" s="78" t="inlineStr">
        <is>
          <t>73.66.06</t>
        </is>
      </c>
      <c r="B1682" s="77" t="inlineStr">
        <is>
          <t>ASSENTO SANITARIO  TONDO VOGUE PLUS OU EQUIVALENTE</t>
        </is>
      </c>
      <c r="C1682" s="78" t="inlineStr">
        <is>
          <t>SUDECAP</t>
        </is>
      </c>
      <c r="D1682" s="78" t="inlineStr">
        <is>
          <t>UN</t>
        </is>
      </c>
      <c r="E1682" s="21" t="n">
        <v>1</v>
      </c>
      <c r="F1682" s="22">
        <f>ROUND(M1682*FATOR, 2)</f>
        <v/>
      </c>
      <c r="G1682" s="22">
        <f>ROUND(E1682*F1682, 2)</f>
        <v/>
      </c>
      <c r="L1682" t="n">
        <v>1</v>
      </c>
      <c r="M1682" t="n">
        <v>146.41</v>
      </c>
      <c r="N1682">
        <f>(M1682-F1682)</f>
        <v/>
      </c>
    </row>
    <row r="1683" ht="21" customHeight="1">
      <c r="A1683" s="78" t="inlineStr">
        <is>
          <t>73.66.04</t>
        </is>
      </c>
      <c r="B1683" s="77" t="inlineStr">
        <is>
          <t>VASO SANIT.ESPECIAL DECA P510  SEM ABERTURA OU EQUIVALENTE</t>
        </is>
      </c>
      <c r="C1683" s="78" t="inlineStr">
        <is>
          <t>SUDECAP</t>
        </is>
      </c>
      <c r="D1683" s="78" t="inlineStr">
        <is>
          <t>UN</t>
        </is>
      </c>
      <c r="E1683" s="21" t="n">
        <v>1</v>
      </c>
      <c r="F1683" s="22">
        <f>ROUND(M1683*FATOR, 2)</f>
        <v/>
      </c>
      <c r="G1683" s="22">
        <f>ROUND(E1683*F1683, 2)</f>
        <v/>
      </c>
      <c r="L1683" t="n">
        <v>1</v>
      </c>
      <c r="M1683" t="n">
        <v>419.9</v>
      </c>
      <c r="N1683">
        <f>(M1683-F1683)</f>
        <v/>
      </c>
    </row>
    <row r="1684" ht="15" customHeight="1">
      <c r="A1684" s="2" t="n"/>
      <c r="B1684" s="2" t="n"/>
      <c r="C1684" s="2" t="n"/>
      <c r="D1684" s="2" t="n"/>
      <c r="E1684" s="74" t="inlineStr">
        <is>
          <t>TOTAL Material:</t>
        </is>
      </c>
      <c r="F1684" s="91" t="n"/>
      <c r="G1684" s="23">
        <f>SUM(G1682:G1683)</f>
        <v/>
      </c>
    </row>
    <row r="1685" ht="15" customHeight="1">
      <c r="A1685" s="73" t="inlineStr">
        <is>
          <t>Mão de Obra</t>
        </is>
      </c>
      <c r="B1685" s="91" t="n"/>
      <c r="C1685" s="64" t="inlineStr">
        <is>
          <t>FONTE</t>
        </is>
      </c>
      <c r="D1685" s="64" t="inlineStr">
        <is>
          <t>UNID</t>
        </is>
      </c>
      <c r="E1685" s="64" t="inlineStr">
        <is>
          <t>COEFICIENTE</t>
        </is>
      </c>
      <c r="F1685" s="64" t="inlineStr">
        <is>
          <t>PREÇO UNITÁRIO</t>
        </is>
      </c>
      <c r="G1685" s="64" t="inlineStr">
        <is>
          <t>TOTAL</t>
        </is>
      </c>
    </row>
    <row r="1686" ht="15" customHeight="1">
      <c r="A1686" s="78" t="inlineStr">
        <is>
          <t>55.10.10</t>
        </is>
      </c>
      <c r="B1686" s="77" t="inlineStr">
        <is>
          <t>AUXILIAR BOMBEIRO/ELETRICISTA</t>
        </is>
      </c>
      <c r="C1686" s="78" t="inlineStr">
        <is>
          <t>SUDECAP</t>
        </is>
      </c>
      <c r="D1686" s="78" t="inlineStr">
        <is>
          <t>H</t>
        </is>
      </c>
      <c r="E1686" s="21">
        <f>L1686*FATOR</f>
        <v/>
      </c>
      <c r="F1686" s="22" t="n">
        <v>14.9</v>
      </c>
      <c r="G1686" s="22">
        <f>ROUND(E1686*F1686, 2)</f>
        <v/>
      </c>
      <c r="L1686" t="n">
        <v>2.5</v>
      </c>
      <c r="M1686" t="n">
        <v>14.9</v>
      </c>
      <c r="N1686">
        <f>(M1686-F1686)</f>
        <v/>
      </c>
    </row>
    <row r="1687" ht="15" customHeight="1">
      <c r="A1687" s="78" t="inlineStr">
        <is>
          <t>55.10.39</t>
        </is>
      </c>
      <c r="B1687" s="77" t="inlineStr">
        <is>
          <t>BOMBEIRO</t>
        </is>
      </c>
      <c r="C1687" s="78" t="inlineStr">
        <is>
          <t>SUDECAP</t>
        </is>
      </c>
      <c r="D1687" s="78" t="inlineStr">
        <is>
          <t>H</t>
        </is>
      </c>
      <c r="E1687" s="21">
        <f>L1687*FATOR</f>
        <v/>
      </c>
      <c r="F1687" s="22" t="n">
        <v>21.07</v>
      </c>
      <c r="G1687" s="22">
        <f>ROUND(E1687*F1687, 2)</f>
        <v/>
      </c>
      <c r="L1687" t="n">
        <v>2.5</v>
      </c>
      <c r="M1687" t="n">
        <v>21.07</v>
      </c>
      <c r="N1687">
        <f>(M1687-F1687)</f>
        <v/>
      </c>
    </row>
    <row r="1688" ht="15" customHeight="1">
      <c r="A1688" s="2" t="n"/>
      <c r="B1688" s="2" t="n"/>
      <c r="C1688" s="2" t="n"/>
      <c r="D1688" s="2" t="n"/>
      <c r="E1688" s="74" t="inlineStr">
        <is>
          <t>TOTAL Mão de Obra:</t>
        </is>
      </c>
      <c r="F1688" s="91" t="n"/>
      <c r="G1688" s="23">
        <f>SUM(G1686:G1687)</f>
        <v/>
      </c>
    </row>
    <row r="1689" ht="15" customHeight="1">
      <c r="A1689" s="2" t="n"/>
      <c r="B1689" s="2" t="n"/>
      <c r="C1689" s="2" t="n"/>
      <c r="D1689" s="2" t="n"/>
      <c r="E1689" s="75" t="inlineStr">
        <is>
          <t>VALOR:</t>
        </is>
      </c>
      <c r="F1689" s="91" t="n"/>
      <c r="G1689" s="5">
        <f>SUM(G1684,G1688)</f>
        <v/>
      </c>
    </row>
    <row r="1690" ht="15" customHeight="1">
      <c r="A1690" s="2" t="n"/>
      <c r="B1690" s="2" t="n"/>
      <c r="C1690" s="2" t="n"/>
      <c r="D1690" s="2" t="n"/>
      <c r="E1690" s="75" t="inlineStr">
        <is>
          <t>VALOR BDI (29.27%):</t>
        </is>
      </c>
      <c r="F1690" s="91" t="n"/>
      <c r="G1690" s="5">
        <f>ROUNDDOWN(G1689*BDI,2)</f>
        <v/>
      </c>
    </row>
    <row r="1691" ht="15" customHeight="1">
      <c r="A1691" s="2" t="n"/>
      <c r="B1691" s="2" t="n"/>
      <c r="C1691" s="2" t="n"/>
      <c r="D1691" s="2" t="n"/>
      <c r="E1691" s="75" t="inlineStr">
        <is>
          <t>VALOR COM BDI:</t>
        </is>
      </c>
      <c r="F1691" s="91" t="n"/>
      <c r="G1691" s="5">
        <f>G1690 + G1689</f>
        <v/>
      </c>
    </row>
    <row r="1692" ht="9.949999999999999" customHeight="1">
      <c r="A1692" s="2" t="n"/>
      <c r="B1692" s="2" t="n"/>
      <c r="C1692" s="71" t="n"/>
      <c r="E1692" s="2" t="n"/>
      <c r="F1692" s="2" t="n"/>
      <c r="G1692" s="2" t="n"/>
    </row>
    <row r="1693" ht="20.1" customHeight="1">
      <c r="A1693" s="72" t="inlineStr">
        <is>
          <t>10.14.1. 10.45.03 CUBA EM AÇO INOX Nº1 (46X30X15CM)C/VALVULA E SIFAO (UN)</t>
        </is>
      </c>
      <c r="B1693" s="90" t="n"/>
      <c r="C1693" s="90" t="n"/>
      <c r="D1693" s="90" t="n"/>
      <c r="E1693" s="90" t="n"/>
      <c r="F1693" s="90" t="n"/>
      <c r="G1693" s="91" t="n"/>
    </row>
    <row r="1694" ht="15" customHeight="1">
      <c r="A1694" s="73" t="inlineStr">
        <is>
          <t>Material</t>
        </is>
      </c>
      <c r="B1694" s="91" t="n"/>
      <c r="C1694" s="64" t="inlineStr">
        <is>
          <t>FONTE</t>
        </is>
      </c>
      <c r="D1694" s="64" t="inlineStr">
        <is>
          <t>UNID</t>
        </is>
      </c>
      <c r="E1694" s="64" t="inlineStr">
        <is>
          <t>COEFICIENTE</t>
        </is>
      </c>
      <c r="F1694" s="64" t="inlineStr">
        <is>
          <t>PREÇO UNITÁRIO</t>
        </is>
      </c>
      <c r="G1694" s="64" t="inlineStr">
        <is>
          <t>TOTAL</t>
        </is>
      </c>
    </row>
    <row r="1695" ht="15" customHeight="1">
      <c r="A1695" s="78" t="inlineStr">
        <is>
          <t>73.70.01</t>
        </is>
      </c>
      <c r="B1695" s="77" t="inlineStr">
        <is>
          <t>CUBA PARA PIA ACO INOX NO. 1 METALPRESS/EQUIVALENTE</t>
        </is>
      </c>
      <c r="C1695" s="78" t="inlineStr">
        <is>
          <t>SUDECAP</t>
        </is>
      </c>
      <c r="D1695" s="78" t="inlineStr">
        <is>
          <t>UN</t>
        </is>
      </c>
      <c r="E1695" s="21" t="n">
        <v>1</v>
      </c>
      <c r="F1695" s="22">
        <f>ROUND(M1695*FATOR, 2)</f>
        <v/>
      </c>
      <c r="G1695" s="22">
        <f>ROUND(E1695*F1695, 2)</f>
        <v/>
      </c>
      <c r="L1695" t="n">
        <v>1</v>
      </c>
      <c r="M1695" t="n">
        <v>91.81999999999999</v>
      </c>
      <c r="N1695">
        <f>(M1695-F1695)</f>
        <v/>
      </c>
    </row>
    <row r="1696" ht="15" customHeight="1">
      <c r="A1696" s="78" t="inlineStr">
        <is>
          <t>73.80.12</t>
        </is>
      </c>
      <c r="B1696" s="77" t="inlineStr">
        <is>
          <t>FITA VEDA ROSCA 1/2" ROLO 50 M</t>
        </is>
      </c>
      <c r="C1696" s="78" t="inlineStr">
        <is>
          <t>SUDECAP</t>
        </is>
      </c>
      <c r="D1696" s="78" t="inlineStr">
        <is>
          <t>UN</t>
        </is>
      </c>
      <c r="E1696" s="21" t="n">
        <v>0.0194</v>
      </c>
      <c r="F1696" s="22">
        <f>ROUND(M1696*FATOR, 2)</f>
        <v/>
      </c>
      <c r="G1696" s="22">
        <f>ROUND(E1696*F1696, 2)</f>
        <v/>
      </c>
      <c r="L1696" t="n">
        <v>0.0194</v>
      </c>
      <c r="M1696" t="n">
        <v>20.4</v>
      </c>
      <c r="N1696">
        <f>(M1696-F1696)</f>
        <v/>
      </c>
    </row>
    <row r="1697" ht="21" customHeight="1">
      <c r="A1697" s="78" t="inlineStr">
        <is>
          <t>73.50.04</t>
        </is>
      </c>
      <c r="B1697" s="77" t="inlineStr">
        <is>
          <t>SIFAO P/PIA DE COPO REGULAVEL 1 1/2X1 1/2"   SIGMA OU EQUIVALENTE</t>
        </is>
      </c>
      <c r="C1697" s="78" t="inlineStr">
        <is>
          <t>SUDECAP</t>
        </is>
      </c>
      <c r="D1697" s="78" t="inlineStr">
        <is>
          <t>UN</t>
        </is>
      </c>
      <c r="E1697" s="21" t="n">
        <v>1</v>
      </c>
      <c r="F1697" s="22">
        <f>ROUND(M1697*FATOR, 2)</f>
        <v/>
      </c>
      <c r="G1697" s="22">
        <f>ROUND(E1697*F1697, 2)</f>
        <v/>
      </c>
      <c r="L1697" t="n">
        <v>1</v>
      </c>
      <c r="M1697" t="n">
        <v>140.53</v>
      </c>
      <c r="N1697">
        <f>(M1697-F1697)</f>
        <v/>
      </c>
    </row>
    <row r="1698" ht="21" customHeight="1">
      <c r="A1698" s="78" t="inlineStr">
        <is>
          <t>73.52.02</t>
        </is>
      </c>
      <c r="B1698" s="77" t="inlineStr">
        <is>
          <t>VALVULA P/PIA 3 1/2X1 1/2" 1623 CROMADO DARLIFLEX OU EQUIVALENTE</t>
        </is>
      </c>
      <c r="C1698" s="78" t="inlineStr">
        <is>
          <t>SUDECAP</t>
        </is>
      </c>
      <c r="D1698" s="78" t="inlineStr">
        <is>
          <t>UN</t>
        </is>
      </c>
      <c r="E1698" s="21" t="n">
        <v>1</v>
      </c>
      <c r="F1698" s="22">
        <f>ROUND(M1698*FATOR, 2)</f>
        <v/>
      </c>
      <c r="G1698" s="22">
        <f>ROUND(E1698*F1698, 2)</f>
        <v/>
      </c>
      <c r="L1698" t="n">
        <v>1</v>
      </c>
      <c r="M1698" t="n">
        <v>23.9</v>
      </c>
      <c r="N1698">
        <f>(M1698-F1698)</f>
        <v/>
      </c>
    </row>
    <row r="1699" ht="15" customHeight="1">
      <c r="A1699" s="2" t="n"/>
      <c r="B1699" s="2" t="n"/>
      <c r="C1699" s="2" t="n"/>
      <c r="D1699" s="2" t="n"/>
      <c r="E1699" s="74" t="inlineStr">
        <is>
          <t>TOTAL Material:</t>
        </is>
      </c>
      <c r="F1699" s="91" t="n"/>
      <c r="G1699" s="23">
        <f>SUM(G1695:G1698)</f>
        <v/>
      </c>
    </row>
    <row r="1700" ht="15" customHeight="1">
      <c r="A1700" s="73" t="inlineStr">
        <is>
          <t>Mão de Obra</t>
        </is>
      </c>
      <c r="B1700" s="91" t="n"/>
      <c r="C1700" s="64" t="inlineStr">
        <is>
          <t>FONTE</t>
        </is>
      </c>
      <c r="D1700" s="64" t="inlineStr">
        <is>
          <t>UNID</t>
        </is>
      </c>
      <c r="E1700" s="64" t="inlineStr">
        <is>
          <t>COEFICIENTE</t>
        </is>
      </c>
      <c r="F1700" s="64" t="inlineStr">
        <is>
          <t>PREÇO UNITÁRIO</t>
        </is>
      </c>
      <c r="G1700" s="64" t="inlineStr">
        <is>
          <t>TOTAL</t>
        </is>
      </c>
    </row>
    <row r="1701" ht="15" customHeight="1">
      <c r="A1701" s="78" t="inlineStr">
        <is>
          <t>55.10.10</t>
        </is>
      </c>
      <c r="B1701" s="77" t="inlineStr">
        <is>
          <t>AUXILIAR BOMBEIRO/ELETRICISTA</t>
        </is>
      </c>
      <c r="C1701" s="78" t="inlineStr">
        <is>
          <t>SUDECAP</t>
        </is>
      </c>
      <c r="D1701" s="78" t="inlineStr">
        <is>
          <t>H</t>
        </is>
      </c>
      <c r="E1701" s="21">
        <f>L1701*FATOR</f>
        <v/>
      </c>
      <c r="F1701" s="22" t="n">
        <v>14.9</v>
      </c>
      <c r="G1701" s="22">
        <f>ROUND(E1701*F1701, 2)</f>
        <v/>
      </c>
      <c r="L1701" t="n">
        <v>0.7</v>
      </c>
      <c r="M1701" t="n">
        <v>14.9</v>
      </c>
      <c r="N1701">
        <f>(M1701-F1701)</f>
        <v/>
      </c>
    </row>
    <row r="1702" ht="15" customHeight="1">
      <c r="A1702" s="78" t="inlineStr">
        <is>
          <t>55.10.39</t>
        </is>
      </c>
      <c r="B1702" s="77" t="inlineStr">
        <is>
          <t>BOMBEIRO</t>
        </is>
      </c>
      <c r="C1702" s="78" t="inlineStr">
        <is>
          <t>SUDECAP</t>
        </is>
      </c>
      <c r="D1702" s="78" t="inlineStr">
        <is>
          <t>H</t>
        </is>
      </c>
      <c r="E1702" s="21">
        <f>L1702*FATOR</f>
        <v/>
      </c>
      <c r="F1702" s="22" t="n">
        <v>21.07</v>
      </c>
      <c r="G1702" s="22">
        <f>ROUND(E1702*F1702, 2)</f>
        <v/>
      </c>
      <c r="L1702" t="n">
        <v>0.7</v>
      </c>
      <c r="M1702" t="n">
        <v>21.07</v>
      </c>
      <c r="N1702">
        <f>(M1702-F1702)</f>
        <v/>
      </c>
    </row>
    <row r="1703" ht="15" customHeight="1">
      <c r="A1703" s="2" t="n"/>
      <c r="B1703" s="2" t="n"/>
      <c r="C1703" s="2" t="n"/>
      <c r="D1703" s="2" t="n"/>
      <c r="E1703" s="74" t="inlineStr">
        <is>
          <t>TOTAL Mão de Obra:</t>
        </is>
      </c>
      <c r="F1703" s="91" t="n"/>
      <c r="G1703" s="23">
        <f>SUM(G1701:G1702)</f>
        <v/>
      </c>
    </row>
    <row r="1704" ht="15" customHeight="1">
      <c r="A1704" s="2" t="n"/>
      <c r="B1704" s="2" t="n"/>
      <c r="C1704" s="2" t="n"/>
      <c r="D1704" s="2" t="n"/>
      <c r="E1704" s="75" t="inlineStr">
        <is>
          <t>VALOR:</t>
        </is>
      </c>
      <c r="F1704" s="91" t="n"/>
      <c r="G1704" s="5">
        <f>SUM(G1699,G1703)</f>
        <v/>
      </c>
    </row>
    <row r="1705" ht="15" customHeight="1">
      <c r="A1705" s="2" t="n"/>
      <c r="B1705" s="2" t="n"/>
      <c r="C1705" s="2" t="n"/>
      <c r="D1705" s="2" t="n"/>
      <c r="E1705" s="75" t="inlineStr">
        <is>
          <t>VALOR BDI (29.27%):</t>
        </is>
      </c>
      <c r="F1705" s="91" t="n"/>
      <c r="G1705" s="5">
        <f>ROUNDDOWN(G1704*BDI,2)</f>
        <v/>
      </c>
    </row>
    <row r="1706" ht="15" customHeight="1">
      <c r="A1706" s="2" t="n"/>
      <c r="B1706" s="2" t="n"/>
      <c r="C1706" s="2" t="n"/>
      <c r="D1706" s="2" t="n"/>
      <c r="E1706" s="75" t="inlineStr">
        <is>
          <t>VALOR COM BDI:</t>
        </is>
      </c>
      <c r="F1706" s="91" t="n"/>
      <c r="G1706" s="5">
        <f>G1705 + G1704</f>
        <v/>
      </c>
    </row>
    <row r="1707" ht="9.949999999999999" customHeight="1">
      <c r="A1707" s="2" t="n"/>
      <c r="B1707" s="2" t="n"/>
      <c r="C1707" s="71" t="n"/>
      <c r="E1707" s="2" t="n"/>
      <c r="F1707" s="2" t="n"/>
      <c r="G1707" s="2" t="n"/>
    </row>
    <row r="1708" ht="20.1" customHeight="1">
      <c r="A1708" s="72" t="inlineStr">
        <is>
          <t>10.15.1. 10.46.04 LOUÇA BRANCA (22LTS) C/COLUNA CELITE/EQUIVALENTE COMPLETO (UN)</t>
        </is>
      </c>
      <c r="B1708" s="90" t="n"/>
      <c r="C1708" s="90" t="n"/>
      <c r="D1708" s="90" t="n"/>
      <c r="E1708" s="90" t="n"/>
      <c r="F1708" s="90" t="n"/>
      <c r="G1708" s="91" t="n"/>
    </row>
    <row r="1709" ht="15" customHeight="1">
      <c r="A1709" s="73" t="inlineStr">
        <is>
          <t>Material</t>
        </is>
      </c>
      <c r="B1709" s="91" t="n"/>
      <c r="C1709" s="64" t="inlineStr">
        <is>
          <t>FONTE</t>
        </is>
      </c>
      <c r="D1709" s="64" t="inlineStr">
        <is>
          <t>UNID</t>
        </is>
      </c>
      <c r="E1709" s="64" t="inlineStr">
        <is>
          <t>COEFICIENTE</t>
        </is>
      </c>
      <c r="F1709" s="64" t="inlineStr">
        <is>
          <t>PREÇO UNITÁRIO</t>
        </is>
      </c>
      <c r="G1709" s="64" t="inlineStr">
        <is>
          <t>TOTAL</t>
        </is>
      </c>
    </row>
    <row r="1710" ht="21" customHeight="1">
      <c r="A1710" s="78" t="inlineStr">
        <is>
          <t>73.71.04</t>
        </is>
      </c>
      <c r="B1710" s="77" t="inlineStr">
        <is>
          <t>COLUNA PARA TANQUE GRANDE/MEDIO CELITE OU EQUIVALENTE</t>
        </is>
      </c>
      <c r="C1710" s="78" t="inlineStr">
        <is>
          <t>SUDECAP</t>
        </is>
      </c>
      <c r="D1710" s="78" t="inlineStr">
        <is>
          <t>UN</t>
        </is>
      </c>
      <c r="E1710" s="21" t="n">
        <v>1</v>
      </c>
      <c r="F1710" s="22">
        <f>ROUND(M1710*FATOR, 2)</f>
        <v/>
      </c>
      <c r="G1710" s="22">
        <f>ROUND(E1710*F1710, 2)</f>
        <v/>
      </c>
      <c r="L1710" t="n">
        <v>1</v>
      </c>
      <c r="M1710" t="n">
        <v>105.27</v>
      </c>
      <c r="N1710">
        <f>(M1710-F1710)</f>
        <v/>
      </c>
    </row>
    <row r="1711" ht="15" customHeight="1">
      <c r="A1711" s="78" t="inlineStr">
        <is>
          <t>73.80.12</t>
        </is>
      </c>
      <c r="B1711" s="77" t="inlineStr">
        <is>
          <t>FITA VEDA ROSCA 1/2" ROLO 50 M</t>
        </is>
      </c>
      <c r="C1711" s="78" t="inlineStr">
        <is>
          <t>SUDECAP</t>
        </is>
      </c>
      <c r="D1711" s="78" t="inlineStr">
        <is>
          <t>UN</t>
        </is>
      </c>
      <c r="E1711" s="21" t="n">
        <v>0.0108</v>
      </c>
      <c r="F1711" s="22">
        <f>ROUND(M1711*FATOR, 2)</f>
        <v/>
      </c>
      <c r="G1711" s="22">
        <f>ROUND(E1711*F1711, 2)</f>
        <v/>
      </c>
      <c r="L1711" t="n">
        <v>0.0108</v>
      </c>
      <c r="M1711" t="n">
        <v>20.4</v>
      </c>
      <c r="N1711">
        <f>(M1711-F1711)</f>
        <v/>
      </c>
    </row>
    <row r="1712" ht="21" customHeight="1">
      <c r="A1712" s="78" t="inlineStr">
        <is>
          <t>73.50.04</t>
        </is>
      </c>
      <c r="B1712" s="77" t="inlineStr">
        <is>
          <t>SIFAO P/PIA DE COPO REGULAVEL 1 1/2X1 1/2"   SIGMA OU EQUIVALENTE</t>
        </is>
      </c>
      <c r="C1712" s="78" t="inlineStr">
        <is>
          <t>SUDECAP</t>
        </is>
      </c>
      <c r="D1712" s="78" t="inlineStr">
        <is>
          <t>UN</t>
        </is>
      </c>
      <c r="E1712" s="21" t="n">
        <v>1</v>
      </c>
      <c r="F1712" s="22">
        <f>ROUND(M1712*FATOR, 2)</f>
        <v/>
      </c>
      <c r="G1712" s="22">
        <f>ROUND(E1712*F1712, 2)</f>
        <v/>
      </c>
      <c r="L1712" t="n">
        <v>1</v>
      </c>
      <c r="M1712" t="n">
        <v>140.53</v>
      </c>
      <c r="N1712">
        <f>(M1712-F1712)</f>
        <v/>
      </c>
    </row>
    <row r="1713" ht="15" customHeight="1">
      <c r="A1713" s="78" t="inlineStr">
        <is>
          <t>73.71.02</t>
        </is>
      </c>
      <c r="B1713" s="77" t="inlineStr">
        <is>
          <t>TANQUE LOUCA BRANCA 22L C/COLUNA CELITE / EQUIVALENTE</t>
        </is>
      </c>
      <c r="C1713" s="78" t="inlineStr">
        <is>
          <t>SUDECAP</t>
        </is>
      </c>
      <c r="D1713" s="78" t="inlineStr">
        <is>
          <t>UN</t>
        </is>
      </c>
      <c r="E1713" s="21" t="n">
        <v>1</v>
      </c>
      <c r="F1713" s="22">
        <f>ROUND(M1713*FATOR, 2)</f>
        <v/>
      </c>
      <c r="G1713" s="22">
        <f>ROUND(E1713*F1713, 2)</f>
        <v/>
      </c>
      <c r="L1713" t="n">
        <v>1</v>
      </c>
      <c r="M1713" t="n">
        <v>549.9299999999999</v>
      </c>
      <c r="N1713">
        <f>(M1713-F1713)</f>
        <v/>
      </c>
    </row>
    <row r="1714" ht="21" customHeight="1">
      <c r="A1714" s="78" t="inlineStr">
        <is>
          <t>73.52.07</t>
        </is>
      </c>
      <c r="B1714" s="77" t="inlineStr">
        <is>
          <t>VALVULA P/TANQUE 1 1/4" 1606 CROMADA DARLIFLEX OU EQUIVALENTE</t>
        </is>
      </c>
      <c r="C1714" s="78" t="inlineStr">
        <is>
          <t>SUDECAP</t>
        </is>
      </c>
      <c r="D1714" s="78" t="inlineStr">
        <is>
          <t>UN</t>
        </is>
      </c>
      <c r="E1714" s="21" t="n">
        <v>1</v>
      </c>
      <c r="F1714" s="22">
        <f>ROUND(M1714*FATOR, 2)</f>
        <v/>
      </c>
      <c r="G1714" s="22">
        <f>ROUND(E1714*F1714, 2)</f>
        <v/>
      </c>
      <c r="L1714" t="n">
        <v>1</v>
      </c>
      <c r="M1714" t="n">
        <v>45.91</v>
      </c>
      <c r="N1714">
        <f>(M1714-F1714)</f>
        <v/>
      </c>
    </row>
    <row r="1715" ht="15" customHeight="1">
      <c r="A1715" s="2" t="n"/>
      <c r="B1715" s="2" t="n"/>
      <c r="C1715" s="2" t="n"/>
      <c r="D1715" s="2" t="n"/>
      <c r="E1715" s="74" t="inlineStr">
        <is>
          <t>TOTAL Material:</t>
        </is>
      </c>
      <c r="F1715" s="91" t="n"/>
      <c r="G1715" s="23">
        <f>SUM(G1710:G1714)</f>
        <v/>
      </c>
    </row>
    <row r="1716" ht="15" customHeight="1">
      <c r="A1716" s="73" t="inlineStr">
        <is>
          <t>Mão de Obra</t>
        </is>
      </c>
      <c r="B1716" s="91" t="n"/>
      <c r="C1716" s="64" t="inlineStr">
        <is>
          <t>FONTE</t>
        </is>
      </c>
      <c r="D1716" s="64" t="inlineStr">
        <is>
          <t>UNID</t>
        </is>
      </c>
      <c r="E1716" s="64" t="inlineStr">
        <is>
          <t>COEFICIENTE</t>
        </is>
      </c>
      <c r="F1716" s="64" t="inlineStr">
        <is>
          <t>PREÇO UNITÁRIO</t>
        </is>
      </c>
      <c r="G1716" s="64" t="inlineStr">
        <is>
          <t>TOTAL</t>
        </is>
      </c>
    </row>
    <row r="1717" ht="15" customHeight="1">
      <c r="A1717" s="78" t="inlineStr">
        <is>
          <t>55.10.10</t>
        </is>
      </c>
      <c r="B1717" s="77" t="inlineStr">
        <is>
          <t>AUXILIAR BOMBEIRO/ELETRICISTA</t>
        </is>
      </c>
      <c r="C1717" s="78" t="inlineStr">
        <is>
          <t>SUDECAP</t>
        </is>
      </c>
      <c r="D1717" s="78" t="inlineStr">
        <is>
          <t>H</t>
        </is>
      </c>
      <c r="E1717" s="21">
        <f>L1717*FATOR</f>
        <v/>
      </c>
      <c r="F1717" s="22" t="n">
        <v>14.9</v>
      </c>
      <c r="G1717" s="22">
        <f>ROUND(E1717*F1717, 2)</f>
        <v/>
      </c>
      <c r="L1717" t="n">
        <v>2.65</v>
      </c>
      <c r="M1717" t="n">
        <v>14.9</v>
      </c>
      <c r="N1717">
        <f>(M1717-F1717)</f>
        <v/>
      </c>
    </row>
    <row r="1718" ht="15" customHeight="1">
      <c r="A1718" s="78" t="inlineStr">
        <is>
          <t>55.10.39</t>
        </is>
      </c>
      <c r="B1718" s="77" t="inlineStr">
        <is>
          <t>BOMBEIRO</t>
        </is>
      </c>
      <c r="C1718" s="78" t="inlineStr">
        <is>
          <t>SUDECAP</t>
        </is>
      </c>
      <c r="D1718" s="78" t="inlineStr">
        <is>
          <t>H</t>
        </is>
      </c>
      <c r="E1718" s="21">
        <f>L1718*FATOR</f>
        <v/>
      </c>
      <c r="F1718" s="22" t="n">
        <v>21.07</v>
      </c>
      <c r="G1718" s="22">
        <f>ROUND(E1718*F1718, 2)</f>
        <v/>
      </c>
      <c r="L1718" t="n">
        <v>2.65</v>
      </c>
      <c r="M1718" t="n">
        <v>21.07</v>
      </c>
      <c r="N1718">
        <f>(M1718-F1718)</f>
        <v/>
      </c>
    </row>
    <row r="1719" ht="15" customHeight="1">
      <c r="A1719" s="2" t="n"/>
      <c r="B1719" s="2" t="n"/>
      <c r="C1719" s="2" t="n"/>
      <c r="D1719" s="2" t="n"/>
      <c r="E1719" s="74" t="inlineStr">
        <is>
          <t>TOTAL Mão de Obra:</t>
        </is>
      </c>
      <c r="F1719" s="91" t="n"/>
      <c r="G1719" s="23">
        <f>SUM(G1717:G1718)</f>
        <v/>
      </c>
    </row>
    <row r="1720" ht="15" customHeight="1">
      <c r="A1720" s="2" t="n"/>
      <c r="B1720" s="2" t="n"/>
      <c r="C1720" s="2" t="n"/>
      <c r="D1720" s="2" t="n"/>
      <c r="E1720" s="75" t="inlineStr">
        <is>
          <t>VALOR:</t>
        </is>
      </c>
      <c r="F1720" s="91" t="n"/>
      <c r="G1720" s="5">
        <f>SUM(G1715,G1719)</f>
        <v/>
      </c>
    </row>
    <row r="1721" ht="15" customHeight="1">
      <c r="A1721" s="2" t="n"/>
      <c r="B1721" s="2" t="n"/>
      <c r="C1721" s="2" t="n"/>
      <c r="D1721" s="2" t="n"/>
      <c r="E1721" s="75" t="inlineStr">
        <is>
          <t>VALOR BDI (29.27%):</t>
        </is>
      </c>
      <c r="F1721" s="91" t="n"/>
      <c r="G1721" s="5">
        <f>ROUNDDOWN(G1720*BDI,2)</f>
        <v/>
      </c>
    </row>
    <row r="1722" ht="15" customHeight="1">
      <c r="A1722" s="2" t="n"/>
      <c r="B1722" s="2" t="n"/>
      <c r="C1722" s="2" t="n"/>
      <c r="D1722" s="2" t="n"/>
      <c r="E1722" s="75" t="inlineStr">
        <is>
          <t>VALOR COM BDI:</t>
        </is>
      </c>
      <c r="F1722" s="91" t="n"/>
      <c r="G1722" s="5">
        <f>G1721 + G1720</f>
        <v/>
      </c>
    </row>
    <row r="1723" ht="9.949999999999999" customHeight="1">
      <c r="A1723" s="2" t="n"/>
      <c r="B1723" s="2" t="n"/>
      <c r="C1723" s="71" t="n"/>
      <c r="E1723" s="2" t="n"/>
      <c r="F1723" s="2" t="n"/>
      <c r="G1723" s="2" t="n"/>
    </row>
    <row r="1724" ht="20.1" customHeight="1">
      <c r="A1724" s="72" t="inlineStr">
        <is>
          <t>10.16.1. 10.48.01 PAPELEIRA LOUÇA BRANCA 602 CELITE/EQUIVALENTE (UN)</t>
        </is>
      </c>
      <c r="B1724" s="90" t="n"/>
      <c r="C1724" s="90" t="n"/>
      <c r="D1724" s="90" t="n"/>
      <c r="E1724" s="90" t="n"/>
      <c r="F1724" s="90" t="n"/>
      <c r="G1724" s="91" t="n"/>
    </row>
    <row r="1725" ht="15" customHeight="1">
      <c r="A1725" s="73" t="inlineStr">
        <is>
          <t>Material</t>
        </is>
      </c>
      <c r="B1725" s="91" t="n"/>
      <c r="C1725" s="64" t="inlineStr">
        <is>
          <t>FONTE</t>
        </is>
      </c>
      <c r="D1725" s="64" t="inlineStr">
        <is>
          <t>UNID</t>
        </is>
      </c>
      <c r="E1725" s="64" t="inlineStr">
        <is>
          <t>COEFICIENTE</t>
        </is>
      </c>
      <c r="F1725" s="64" t="inlineStr">
        <is>
          <t>PREÇO UNITÁRIO</t>
        </is>
      </c>
      <c r="G1725" s="64" t="inlineStr">
        <is>
          <t>TOTAL</t>
        </is>
      </c>
    </row>
    <row r="1726" ht="21" customHeight="1">
      <c r="A1726" s="78" t="inlineStr">
        <is>
          <t>73.73.01</t>
        </is>
      </c>
      <c r="B1726" s="77" t="inlineStr">
        <is>
          <t>PAPELEIRA DE LOUCA BRANCA REF.602 CELITE OU EQUIVALENTE</t>
        </is>
      </c>
      <c r="C1726" s="78" t="inlineStr">
        <is>
          <t>SUDECAP</t>
        </is>
      </c>
      <c r="D1726" s="78" t="inlineStr">
        <is>
          <t>UN</t>
        </is>
      </c>
      <c r="E1726" s="21" t="n">
        <v>1</v>
      </c>
      <c r="F1726" s="22">
        <f>ROUND(M1726*FATOR, 2)</f>
        <v/>
      </c>
      <c r="G1726" s="22">
        <f>ROUND(E1726*F1726, 2)</f>
        <v/>
      </c>
      <c r="L1726" t="n">
        <v>1</v>
      </c>
      <c r="M1726" t="n">
        <v>60.8</v>
      </c>
      <c r="N1726">
        <f>(M1726-F1726)</f>
        <v/>
      </c>
    </row>
    <row r="1727" ht="15" customHeight="1">
      <c r="A1727" s="2" t="n"/>
      <c r="B1727" s="2" t="n"/>
      <c r="C1727" s="2" t="n"/>
      <c r="D1727" s="2" t="n"/>
      <c r="E1727" s="74" t="inlineStr">
        <is>
          <t>TOTAL Material:</t>
        </is>
      </c>
      <c r="F1727" s="91" t="n"/>
      <c r="G1727" s="23">
        <f>SUM(G1726:G1726)</f>
        <v/>
      </c>
    </row>
    <row r="1728" ht="15" customHeight="1">
      <c r="A1728" s="73" t="inlineStr">
        <is>
          <t>Mão de Obra</t>
        </is>
      </c>
      <c r="B1728" s="91" t="n"/>
      <c r="C1728" s="64" t="inlineStr">
        <is>
          <t>FONTE</t>
        </is>
      </c>
      <c r="D1728" s="64" t="inlineStr">
        <is>
          <t>UNID</t>
        </is>
      </c>
      <c r="E1728" s="64" t="inlineStr">
        <is>
          <t>COEFICIENTE</t>
        </is>
      </c>
      <c r="F1728" s="64" t="inlineStr">
        <is>
          <t>PREÇO UNITÁRIO</t>
        </is>
      </c>
      <c r="G1728" s="64" t="inlineStr">
        <is>
          <t>TOTAL</t>
        </is>
      </c>
    </row>
    <row r="1729" ht="15" customHeight="1">
      <c r="A1729" s="78" t="inlineStr">
        <is>
          <t>55.10.75</t>
        </is>
      </c>
      <c r="B1729" s="77" t="inlineStr">
        <is>
          <t>PEDREIRO</t>
        </is>
      </c>
      <c r="C1729" s="78" t="inlineStr">
        <is>
          <t>SUDECAP</t>
        </is>
      </c>
      <c r="D1729" s="78" t="inlineStr">
        <is>
          <t>H</t>
        </is>
      </c>
      <c r="E1729" s="21">
        <f>L1729*FATOR</f>
        <v/>
      </c>
      <c r="F1729" s="22" t="n">
        <v>21.08</v>
      </c>
      <c r="G1729" s="22">
        <f>ROUND(E1729*F1729, 2)</f>
        <v/>
      </c>
      <c r="L1729" t="n">
        <v>0.5</v>
      </c>
      <c r="M1729" t="n">
        <v>21.08</v>
      </c>
      <c r="N1729">
        <f>(M1729-F1729)</f>
        <v/>
      </c>
    </row>
    <row r="1730" ht="15" customHeight="1">
      <c r="A1730" s="78" t="inlineStr">
        <is>
          <t>55.10.88</t>
        </is>
      </c>
      <c r="B1730" s="77" t="inlineStr">
        <is>
          <t>SERVENTE</t>
        </is>
      </c>
      <c r="C1730" s="78" t="inlineStr">
        <is>
          <t>SUDECAP</t>
        </is>
      </c>
      <c r="D1730" s="78" t="inlineStr">
        <is>
          <t>H</t>
        </is>
      </c>
      <c r="E1730" s="21">
        <f>L1730*FATOR</f>
        <v/>
      </c>
      <c r="F1730" s="22" t="n">
        <v>14.9</v>
      </c>
      <c r="G1730" s="22">
        <f>ROUND(E1730*F1730, 2)</f>
        <v/>
      </c>
      <c r="L1730" t="n">
        <v>0.5</v>
      </c>
      <c r="M1730" t="n">
        <v>14.9</v>
      </c>
      <c r="N1730">
        <f>(M1730-F1730)</f>
        <v/>
      </c>
    </row>
    <row r="1731" ht="15" customHeight="1">
      <c r="A1731" s="2" t="n"/>
      <c r="B1731" s="2" t="n"/>
      <c r="C1731" s="2" t="n"/>
      <c r="D1731" s="2" t="n"/>
      <c r="E1731" s="74" t="inlineStr">
        <is>
          <t>TOTAL Mão de Obra:</t>
        </is>
      </c>
      <c r="F1731" s="91" t="n"/>
      <c r="G1731" s="23">
        <f>SUM(G1729:G1730)</f>
        <v/>
      </c>
    </row>
    <row r="1732" ht="15" customHeight="1">
      <c r="A1732" s="73" t="inlineStr">
        <is>
          <t>Serviço</t>
        </is>
      </c>
      <c r="B1732" s="91" t="n"/>
      <c r="C1732" s="64" t="inlineStr">
        <is>
          <t>FONTE</t>
        </is>
      </c>
      <c r="D1732" s="64" t="inlineStr">
        <is>
          <t>UNID</t>
        </is>
      </c>
      <c r="E1732" s="64" t="inlineStr">
        <is>
          <t>COEFICIENTE</t>
        </is>
      </c>
      <c r="F1732" s="64" t="inlineStr">
        <is>
          <t>PREÇO UNITÁRIO</t>
        </is>
      </c>
      <c r="G1732" s="64" t="inlineStr">
        <is>
          <t>TOTAL</t>
        </is>
      </c>
    </row>
    <row r="1733" ht="15" customHeight="1">
      <c r="A1733" s="78" t="inlineStr">
        <is>
          <t>40.24.15</t>
        </is>
      </c>
      <c r="B1733" s="77" t="inlineStr">
        <is>
          <t>ARGAMASSA DE CIMENTO E AREIA 1:3</t>
        </is>
      </c>
      <c r="C1733" s="78" t="inlineStr">
        <is>
          <t>SUDECAP</t>
        </is>
      </c>
      <c r="D1733" s="78" t="inlineStr">
        <is>
          <t>M3</t>
        </is>
      </c>
      <c r="E1733" s="21" t="n">
        <v>0.001</v>
      </c>
      <c r="F1733" s="22">
        <f>'COMPOSICOES AUXILIARES'!G-1</f>
        <v/>
      </c>
      <c r="G1733" s="22">
        <f>ROUND(E1733*F1733, 2)</f>
        <v/>
      </c>
      <c r="L1733" t="n">
        <v>0.001</v>
      </c>
      <c r="M1733" t="n">
        <v>599.9299999999999</v>
      </c>
      <c r="N1733">
        <f>(M1733-F1733)</f>
        <v/>
      </c>
    </row>
    <row r="1734" ht="15" customHeight="1">
      <c r="A1734" s="2" t="n"/>
      <c r="B1734" s="2" t="n"/>
      <c r="C1734" s="2" t="n"/>
      <c r="D1734" s="2" t="n"/>
      <c r="E1734" s="74" t="inlineStr">
        <is>
          <t>TOTAL Serviço:</t>
        </is>
      </c>
      <c r="F1734" s="91" t="n"/>
      <c r="G1734" s="23">
        <f>SUM(G1733:G1733)</f>
        <v/>
      </c>
    </row>
    <row r="1735" ht="15" customHeight="1">
      <c r="A1735" s="2" t="n"/>
      <c r="B1735" s="2" t="n"/>
      <c r="C1735" s="2" t="n"/>
      <c r="D1735" s="2" t="n"/>
      <c r="E1735" s="75" t="inlineStr">
        <is>
          <t>VALOR:</t>
        </is>
      </c>
      <c r="F1735" s="91" t="n"/>
      <c r="G1735" s="5">
        <f>SUM(G1727,G1734,G1731)</f>
        <v/>
      </c>
    </row>
    <row r="1736" ht="15" customHeight="1">
      <c r="A1736" s="2" t="n"/>
      <c r="B1736" s="2" t="n"/>
      <c r="C1736" s="2" t="n"/>
      <c r="D1736" s="2" t="n"/>
      <c r="E1736" s="75" t="inlineStr">
        <is>
          <t>VALOR BDI (29.27%):</t>
        </is>
      </c>
      <c r="F1736" s="91" t="n"/>
      <c r="G1736" s="5">
        <f>ROUNDDOWN(G1735*BDI,2)</f>
        <v/>
      </c>
    </row>
    <row r="1737" ht="15" customHeight="1">
      <c r="A1737" s="2" t="n"/>
      <c r="B1737" s="2" t="n"/>
      <c r="C1737" s="2" t="n"/>
      <c r="D1737" s="2" t="n"/>
      <c r="E1737" s="75" t="inlineStr">
        <is>
          <t>VALOR COM BDI:</t>
        </is>
      </c>
      <c r="F1737" s="91" t="n"/>
      <c r="G1737" s="5">
        <f>G1736 + G1735</f>
        <v/>
      </c>
    </row>
    <row r="1738" ht="9.949999999999999" customHeight="1">
      <c r="A1738" s="2" t="n"/>
      <c r="B1738" s="2" t="n"/>
      <c r="C1738" s="71" t="n"/>
      <c r="E1738" s="2" t="n"/>
      <c r="F1738" s="2" t="n"/>
      <c r="G1738" s="2" t="n"/>
    </row>
    <row r="1739" ht="20.1" customHeight="1">
      <c r="A1739" s="72" t="inlineStr">
        <is>
          <t>10.16.2. 10.48.02 PORTA TOALHA DE PAPEL CROMADO NOVOMOY OU EQUIVALENTE (UN)</t>
        </is>
      </c>
      <c r="B1739" s="90" t="n"/>
      <c r="C1739" s="90" t="n"/>
      <c r="D1739" s="90" t="n"/>
      <c r="E1739" s="90" t="n"/>
      <c r="F1739" s="90" t="n"/>
      <c r="G1739" s="91" t="n"/>
    </row>
    <row r="1740" ht="15" customHeight="1">
      <c r="A1740" s="73" t="inlineStr">
        <is>
          <t>Material</t>
        </is>
      </c>
      <c r="B1740" s="91" t="n"/>
      <c r="C1740" s="64" t="inlineStr">
        <is>
          <t>FONTE</t>
        </is>
      </c>
      <c r="D1740" s="64" t="inlineStr">
        <is>
          <t>UNID</t>
        </is>
      </c>
      <c r="E1740" s="64" t="inlineStr">
        <is>
          <t>COEFICIENTE</t>
        </is>
      </c>
      <c r="F1740" s="64" t="inlineStr">
        <is>
          <t>PREÇO UNITÁRIO</t>
        </is>
      </c>
      <c r="G1740" s="64" t="inlineStr">
        <is>
          <t>TOTAL</t>
        </is>
      </c>
    </row>
    <row r="1741" ht="21" customHeight="1">
      <c r="A1741" s="78" t="inlineStr">
        <is>
          <t>73.73.02</t>
        </is>
      </c>
      <c r="B1741" s="77" t="inlineStr">
        <is>
          <t>PORTA TOALHA P/ PAPEL LUXO AURIMAR CROMADO OU EQUIVALENTE</t>
        </is>
      </c>
      <c r="C1741" s="78" t="inlineStr">
        <is>
          <t>SUDECAP</t>
        </is>
      </c>
      <c r="D1741" s="78" t="inlineStr">
        <is>
          <t>UN</t>
        </is>
      </c>
      <c r="E1741" s="21" t="n">
        <v>1</v>
      </c>
      <c r="F1741" s="22">
        <f>ROUND(M1741*FATOR, 2)</f>
        <v/>
      </c>
      <c r="G1741" s="22">
        <f>ROUND(E1741*F1741, 2)</f>
        <v/>
      </c>
      <c r="L1741" t="n">
        <v>1</v>
      </c>
      <c r="M1741" t="n">
        <v>115.24</v>
      </c>
      <c r="N1741">
        <f>(M1741-F1741)</f>
        <v/>
      </c>
    </row>
    <row r="1742" ht="15" customHeight="1">
      <c r="A1742" s="2" t="n"/>
      <c r="B1742" s="2" t="n"/>
      <c r="C1742" s="2" t="n"/>
      <c r="D1742" s="2" t="n"/>
      <c r="E1742" s="74" t="inlineStr">
        <is>
          <t>TOTAL Material:</t>
        </is>
      </c>
      <c r="F1742" s="91" t="n"/>
      <c r="G1742" s="23">
        <f>SUM(G1741:G1741)</f>
        <v/>
      </c>
    </row>
    <row r="1743" ht="15" customHeight="1">
      <c r="A1743" s="73" t="inlineStr">
        <is>
          <t>Mão de Obra</t>
        </is>
      </c>
      <c r="B1743" s="91" t="n"/>
      <c r="C1743" s="64" t="inlineStr">
        <is>
          <t>FONTE</t>
        </is>
      </c>
      <c r="D1743" s="64" t="inlineStr">
        <is>
          <t>UNID</t>
        </is>
      </c>
      <c r="E1743" s="64" t="inlineStr">
        <is>
          <t>COEFICIENTE</t>
        </is>
      </c>
      <c r="F1743" s="64" t="inlineStr">
        <is>
          <t>PREÇO UNITÁRIO</t>
        </is>
      </c>
      <c r="G1743" s="64" t="inlineStr">
        <is>
          <t>TOTAL</t>
        </is>
      </c>
    </row>
    <row r="1744" ht="15" customHeight="1">
      <c r="A1744" s="78" t="inlineStr">
        <is>
          <t>55.10.10</t>
        </is>
      </c>
      <c r="B1744" s="77" t="inlineStr">
        <is>
          <t>AUXILIAR BOMBEIRO/ELETRICISTA</t>
        </is>
      </c>
      <c r="C1744" s="78" t="inlineStr">
        <is>
          <t>SUDECAP</t>
        </is>
      </c>
      <c r="D1744" s="78" t="inlineStr">
        <is>
          <t>H</t>
        </is>
      </c>
      <c r="E1744" s="21">
        <f>L1744*FATOR</f>
        <v/>
      </c>
      <c r="F1744" s="22" t="n">
        <v>14.9</v>
      </c>
      <c r="G1744" s="22">
        <f>ROUND(E1744*F1744, 2)</f>
        <v/>
      </c>
      <c r="L1744" t="n">
        <v>0.2</v>
      </c>
      <c r="M1744" t="n">
        <v>14.9</v>
      </c>
      <c r="N1744">
        <f>(M1744-F1744)</f>
        <v/>
      </c>
    </row>
    <row r="1745" ht="15" customHeight="1">
      <c r="A1745" s="78" t="inlineStr">
        <is>
          <t>55.10.39</t>
        </is>
      </c>
      <c r="B1745" s="77" t="inlineStr">
        <is>
          <t>BOMBEIRO</t>
        </is>
      </c>
      <c r="C1745" s="78" t="inlineStr">
        <is>
          <t>SUDECAP</t>
        </is>
      </c>
      <c r="D1745" s="78" t="inlineStr">
        <is>
          <t>H</t>
        </is>
      </c>
      <c r="E1745" s="21">
        <f>L1745*FATOR</f>
        <v/>
      </c>
      <c r="F1745" s="22" t="n">
        <v>21.07</v>
      </c>
      <c r="G1745" s="22">
        <f>ROUND(E1745*F1745, 2)</f>
        <v/>
      </c>
      <c r="L1745" t="n">
        <v>0.2</v>
      </c>
      <c r="M1745" t="n">
        <v>21.07</v>
      </c>
      <c r="N1745">
        <f>(M1745-F1745)</f>
        <v/>
      </c>
    </row>
    <row r="1746" ht="15" customHeight="1">
      <c r="A1746" s="2" t="n"/>
      <c r="B1746" s="2" t="n"/>
      <c r="C1746" s="2" t="n"/>
      <c r="D1746" s="2" t="n"/>
      <c r="E1746" s="74" t="inlineStr">
        <is>
          <t>TOTAL Mão de Obra:</t>
        </is>
      </c>
      <c r="F1746" s="91" t="n"/>
      <c r="G1746" s="23">
        <f>SUM(G1744:G1745)</f>
        <v/>
      </c>
    </row>
    <row r="1747" ht="15" customHeight="1">
      <c r="A1747" s="2" t="n"/>
      <c r="B1747" s="2" t="n"/>
      <c r="C1747" s="2" t="n"/>
      <c r="D1747" s="2" t="n"/>
      <c r="E1747" s="75" t="inlineStr">
        <is>
          <t>VALOR:</t>
        </is>
      </c>
      <c r="F1747" s="91" t="n"/>
      <c r="G1747" s="5">
        <f>SUM(G1742,G1746)</f>
        <v/>
      </c>
    </row>
    <row r="1748" ht="15" customHeight="1">
      <c r="A1748" s="2" t="n"/>
      <c r="B1748" s="2" t="n"/>
      <c r="C1748" s="2" t="n"/>
      <c r="D1748" s="2" t="n"/>
      <c r="E1748" s="75" t="inlineStr">
        <is>
          <t>VALOR BDI (29.27%):</t>
        </is>
      </c>
      <c r="F1748" s="91" t="n"/>
      <c r="G1748" s="5">
        <f>ROUNDDOWN(G1747*BDI,2)</f>
        <v/>
      </c>
    </row>
    <row r="1749" ht="15" customHeight="1">
      <c r="A1749" s="2" t="n"/>
      <c r="B1749" s="2" t="n"/>
      <c r="C1749" s="2" t="n"/>
      <c r="D1749" s="2" t="n"/>
      <c r="E1749" s="75" t="inlineStr">
        <is>
          <t>VALOR COM BDI:</t>
        </is>
      </c>
      <c r="F1749" s="91" t="n"/>
      <c r="G1749" s="5">
        <f>G1748 + G1747</f>
        <v/>
      </c>
    </row>
    <row r="1750" ht="9.949999999999999" customHeight="1">
      <c r="A1750" s="2" t="n"/>
      <c r="B1750" s="2" t="n"/>
      <c r="C1750" s="71" t="n"/>
      <c r="E1750" s="2" t="n"/>
      <c r="F1750" s="2" t="n"/>
      <c r="G1750" s="2" t="n"/>
    </row>
    <row r="1751" ht="20.1" customHeight="1">
      <c r="A1751" s="72" t="inlineStr">
        <is>
          <t>10.16.3. 10.48.05 SABONETEIRA LOUÇA BRANCA REF.604 CELITE/EQUIVALENTE (UN)</t>
        </is>
      </c>
      <c r="B1751" s="90" t="n"/>
      <c r="C1751" s="90" t="n"/>
      <c r="D1751" s="90" t="n"/>
      <c r="E1751" s="90" t="n"/>
      <c r="F1751" s="90" t="n"/>
      <c r="G1751" s="91" t="n"/>
    </row>
    <row r="1752" ht="15" customHeight="1">
      <c r="A1752" s="73" t="inlineStr">
        <is>
          <t>Material</t>
        </is>
      </c>
      <c r="B1752" s="91" t="n"/>
      <c r="C1752" s="64" t="inlineStr">
        <is>
          <t>FONTE</t>
        </is>
      </c>
      <c r="D1752" s="64" t="inlineStr">
        <is>
          <t>UNID</t>
        </is>
      </c>
      <c r="E1752" s="64" t="inlineStr">
        <is>
          <t>COEFICIENTE</t>
        </is>
      </c>
      <c r="F1752" s="64" t="inlineStr">
        <is>
          <t>PREÇO UNITÁRIO</t>
        </is>
      </c>
      <c r="G1752" s="64" t="inlineStr">
        <is>
          <t>TOTAL</t>
        </is>
      </c>
    </row>
    <row r="1753" ht="21" customHeight="1">
      <c r="A1753" s="78" t="inlineStr">
        <is>
          <t>73.73.05</t>
        </is>
      </c>
      <c r="B1753" s="77" t="inlineStr">
        <is>
          <t>SABONETEIRA DE LOUCA BRANCA S/ ALCA REF.604 CELITE OU EQUIVALENTE</t>
        </is>
      </c>
      <c r="C1753" s="78" t="inlineStr">
        <is>
          <t>SUDECAP</t>
        </is>
      </c>
      <c r="D1753" s="78" t="inlineStr">
        <is>
          <t>UN</t>
        </is>
      </c>
      <c r="E1753" s="21" t="n">
        <v>1</v>
      </c>
      <c r="F1753" s="22">
        <f>ROUND(M1753*FATOR, 2)</f>
        <v/>
      </c>
      <c r="G1753" s="22">
        <f>ROUND(E1753*F1753, 2)</f>
        <v/>
      </c>
      <c r="L1753" t="n">
        <v>1</v>
      </c>
      <c r="M1753" t="n">
        <v>40.26</v>
      </c>
      <c r="N1753">
        <f>(M1753-F1753)</f>
        <v/>
      </c>
    </row>
    <row r="1754" ht="15" customHeight="1">
      <c r="A1754" s="2" t="n"/>
      <c r="B1754" s="2" t="n"/>
      <c r="C1754" s="2" t="n"/>
      <c r="D1754" s="2" t="n"/>
      <c r="E1754" s="74" t="inlineStr">
        <is>
          <t>TOTAL Material:</t>
        </is>
      </c>
      <c r="F1754" s="91" t="n"/>
      <c r="G1754" s="23">
        <f>SUM(G1753:G1753)</f>
        <v/>
      </c>
    </row>
    <row r="1755" ht="15" customHeight="1">
      <c r="A1755" s="73" t="inlineStr">
        <is>
          <t>Mão de Obra</t>
        </is>
      </c>
      <c r="B1755" s="91" t="n"/>
      <c r="C1755" s="64" t="inlineStr">
        <is>
          <t>FONTE</t>
        </is>
      </c>
      <c r="D1755" s="64" t="inlineStr">
        <is>
          <t>UNID</t>
        </is>
      </c>
      <c r="E1755" s="64" t="inlineStr">
        <is>
          <t>COEFICIENTE</t>
        </is>
      </c>
      <c r="F1755" s="64" t="inlineStr">
        <is>
          <t>PREÇO UNITÁRIO</t>
        </is>
      </c>
      <c r="G1755" s="64" t="inlineStr">
        <is>
          <t>TOTAL</t>
        </is>
      </c>
    </row>
    <row r="1756" ht="15" customHeight="1">
      <c r="A1756" s="78" t="inlineStr">
        <is>
          <t>55.10.75</t>
        </is>
      </c>
      <c r="B1756" s="77" t="inlineStr">
        <is>
          <t>PEDREIRO</t>
        </is>
      </c>
      <c r="C1756" s="78" t="inlineStr">
        <is>
          <t>SUDECAP</t>
        </is>
      </c>
      <c r="D1756" s="78" t="inlineStr">
        <is>
          <t>H</t>
        </is>
      </c>
      <c r="E1756" s="21">
        <f>L1756*FATOR</f>
        <v/>
      </c>
      <c r="F1756" s="22" t="n">
        <v>21.08</v>
      </c>
      <c r="G1756" s="22">
        <f>ROUND(E1756*F1756, 2)</f>
        <v/>
      </c>
      <c r="L1756" t="n">
        <v>0.5</v>
      </c>
      <c r="M1756" t="n">
        <v>21.08</v>
      </c>
      <c r="N1756">
        <f>(M1756-F1756)</f>
        <v/>
      </c>
    </row>
    <row r="1757" ht="15" customHeight="1">
      <c r="A1757" s="78" t="inlineStr">
        <is>
          <t>55.10.88</t>
        </is>
      </c>
      <c r="B1757" s="77" t="inlineStr">
        <is>
          <t>SERVENTE</t>
        </is>
      </c>
      <c r="C1757" s="78" t="inlineStr">
        <is>
          <t>SUDECAP</t>
        </is>
      </c>
      <c r="D1757" s="78" t="inlineStr">
        <is>
          <t>H</t>
        </is>
      </c>
      <c r="E1757" s="21">
        <f>L1757*FATOR</f>
        <v/>
      </c>
      <c r="F1757" s="22" t="n">
        <v>14.9</v>
      </c>
      <c r="G1757" s="22">
        <f>ROUND(E1757*F1757, 2)</f>
        <v/>
      </c>
      <c r="L1757" t="n">
        <v>0.5</v>
      </c>
      <c r="M1757" t="n">
        <v>14.9</v>
      </c>
      <c r="N1757">
        <f>(M1757-F1757)</f>
        <v/>
      </c>
    </row>
    <row r="1758" ht="15" customHeight="1">
      <c r="A1758" s="2" t="n"/>
      <c r="B1758" s="2" t="n"/>
      <c r="C1758" s="2" t="n"/>
      <c r="D1758" s="2" t="n"/>
      <c r="E1758" s="74" t="inlineStr">
        <is>
          <t>TOTAL Mão de Obra:</t>
        </is>
      </c>
      <c r="F1758" s="91" t="n"/>
      <c r="G1758" s="23">
        <f>SUM(G1756:G1757)</f>
        <v/>
      </c>
    </row>
    <row r="1759" ht="15" customHeight="1">
      <c r="A1759" s="73" t="inlineStr">
        <is>
          <t>Serviço</t>
        </is>
      </c>
      <c r="B1759" s="91" t="n"/>
      <c r="C1759" s="64" t="inlineStr">
        <is>
          <t>FONTE</t>
        </is>
      </c>
      <c r="D1759" s="64" t="inlineStr">
        <is>
          <t>UNID</t>
        </is>
      </c>
      <c r="E1759" s="64" t="inlineStr">
        <is>
          <t>COEFICIENTE</t>
        </is>
      </c>
      <c r="F1759" s="64" t="inlineStr">
        <is>
          <t>PREÇO UNITÁRIO</t>
        </is>
      </c>
      <c r="G1759" s="64" t="inlineStr">
        <is>
          <t>TOTAL</t>
        </is>
      </c>
    </row>
    <row r="1760" ht="15" customHeight="1">
      <c r="A1760" s="78" t="inlineStr">
        <is>
          <t>40.24.15</t>
        </is>
      </c>
      <c r="B1760" s="77" t="inlineStr">
        <is>
          <t>ARGAMASSA DE CIMENTO E AREIA 1:3</t>
        </is>
      </c>
      <c r="C1760" s="78" t="inlineStr">
        <is>
          <t>SUDECAP</t>
        </is>
      </c>
      <c r="D1760" s="78" t="inlineStr">
        <is>
          <t>M3</t>
        </is>
      </c>
      <c r="E1760" s="21" t="n">
        <v>0.001</v>
      </c>
      <c r="F1760" s="22">
        <f>'COMPOSICOES AUXILIARES'!G-1</f>
        <v/>
      </c>
      <c r="G1760" s="22">
        <f>ROUND(E1760*F1760, 2)</f>
        <v/>
      </c>
      <c r="L1760" t="n">
        <v>0.001</v>
      </c>
      <c r="M1760" t="n">
        <v>599.9299999999999</v>
      </c>
      <c r="N1760">
        <f>(M1760-F1760)</f>
        <v/>
      </c>
    </row>
    <row r="1761" ht="15" customHeight="1">
      <c r="A1761" s="2" t="n"/>
      <c r="B1761" s="2" t="n"/>
      <c r="C1761" s="2" t="n"/>
      <c r="D1761" s="2" t="n"/>
      <c r="E1761" s="74" t="inlineStr">
        <is>
          <t>TOTAL Serviço:</t>
        </is>
      </c>
      <c r="F1761" s="91" t="n"/>
      <c r="G1761" s="23">
        <f>SUM(G1760:G1760)</f>
        <v/>
      </c>
    </row>
    <row r="1762" ht="15" customHeight="1">
      <c r="A1762" s="2" t="n"/>
      <c r="B1762" s="2" t="n"/>
      <c r="C1762" s="2" t="n"/>
      <c r="D1762" s="2" t="n"/>
      <c r="E1762" s="75" t="inlineStr">
        <is>
          <t>VALOR:</t>
        </is>
      </c>
      <c r="F1762" s="91" t="n"/>
      <c r="G1762" s="5">
        <f>SUM(G1754,G1761,G1758)</f>
        <v/>
      </c>
    </row>
    <row r="1763" ht="15" customHeight="1">
      <c r="A1763" s="2" t="n"/>
      <c r="B1763" s="2" t="n"/>
      <c r="C1763" s="2" t="n"/>
      <c r="D1763" s="2" t="n"/>
      <c r="E1763" s="75" t="inlineStr">
        <is>
          <t>VALOR BDI (29.27%):</t>
        </is>
      </c>
      <c r="F1763" s="91" t="n"/>
      <c r="G1763" s="5">
        <f>ROUNDDOWN(G1762*BDI,2)</f>
        <v/>
      </c>
    </row>
    <row r="1764" ht="15" customHeight="1">
      <c r="A1764" s="2" t="n"/>
      <c r="B1764" s="2" t="n"/>
      <c r="C1764" s="2" t="n"/>
      <c r="D1764" s="2" t="n"/>
      <c r="E1764" s="75" t="inlineStr">
        <is>
          <t>VALOR COM BDI:</t>
        </is>
      </c>
      <c r="F1764" s="91" t="n"/>
      <c r="G1764" s="5">
        <f>G1763 + G1762</f>
        <v/>
      </c>
    </row>
    <row r="1765" ht="9.949999999999999" customHeight="1">
      <c r="A1765" s="2" t="n"/>
      <c r="B1765" s="2" t="n"/>
      <c r="C1765" s="71" t="n"/>
      <c r="E1765" s="2" t="n"/>
      <c r="F1765" s="2" t="n"/>
      <c r="G1765" s="2" t="n"/>
    </row>
    <row r="1766" ht="20.1" customHeight="1">
      <c r="A1766" s="72" t="inlineStr">
        <is>
          <t>10.16.4. 10.48.09 PORTA SABAO LIQUIDO REF. SG4001 COLUMBUS OU EQUIVALENTE (UN)</t>
        </is>
      </c>
      <c r="B1766" s="90" t="n"/>
      <c r="C1766" s="90" t="n"/>
      <c r="D1766" s="90" t="n"/>
      <c r="E1766" s="90" t="n"/>
      <c r="F1766" s="90" t="n"/>
      <c r="G1766" s="91" t="n"/>
    </row>
    <row r="1767" ht="15" customHeight="1">
      <c r="A1767" s="73" t="inlineStr">
        <is>
          <t>Material</t>
        </is>
      </c>
      <c r="B1767" s="91" t="n"/>
      <c r="C1767" s="64" t="inlineStr">
        <is>
          <t>FONTE</t>
        </is>
      </c>
      <c r="D1767" s="64" t="inlineStr">
        <is>
          <t>UNID</t>
        </is>
      </c>
      <c r="E1767" s="64" t="inlineStr">
        <is>
          <t>COEFICIENTE</t>
        </is>
      </c>
      <c r="F1767" s="64" t="inlineStr">
        <is>
          <t>PREÇO UNITÁRIO</t>
        </is>
      </c>
      <c r="G1767" s="64" t="inlineStr">
        <is>
          <t>TOTAL</t>
        </is>
      </c>
    </row>
    <row r="1768" ht="21" customHeight="1">
      <c r="A1768" s="78" t="inlineStr">
        <is>
          <t>73.73.08</t>
        </is>
      </c>
      <c r="B1768" s="77" t="inlineStr">
        <is>
          <t>PORTA SABAO LIQUIDO REF. SG4001 COLUMBUS OU EQUIVALENTE</t>
        </is>
      </c>
      <c r="C1768" s="78" t="inlineStr">
        <is>
          <t>SUDECAP</t>
        </is>
      </c>
      <c r="D1768" s="78" t="inlineStr">
        <is>
          <t>UN</t>
        </is>
      </c>
      <c r="E1768" s="21" t="n">
        <v>1</v>
      </c>
      <c r="F1768" s="22">
        <f>ROUND(M1768*FATOR, 2)</f>
        <v/>
      </c>
      <c r="G1768" s="22">
        <f>ROUND(E1768*F1768, 2)</f>
        <v/>
      </c>
      <c r="L1768" t="n">
        <v>1</v>
      </c>
      <c r="M1768" t="n">
        <v>40.15</v>
      </c>
      <c r="N1768">
        <f>(M1768-F1768)</f>
        <v/>
      </c>
    </row>
    <row r="1769" ht="15" customHeight="1">
      <c r="A1769" s="2" t="n"/>
      <c r="B1769" s="2" t="n"/>
      <c r="C1769" s="2" t="n"/>
      <c r="D1769" s="2" t="n"/>
      <c r="E1769" s="74" t="inlineStr">
        <is>
          <t>TOTAL Material:</t>
        </is>
      </c>
      <c r="F1769" s="91" t="n"/>
      <c r="G1769" s="23">
        <f>SUM(G1768:G1768)</f>
        <v/>
      </c>
    </row>
    <row r="1770" ht="15" customHeight="1">
      <c r="A1770" s="73" t="inlineStr">
        <is>
          <t>Mão de Obra</t>
        </is>
      </c>
      <c r="B1770" s="91" t="n"/>
      <c r="C1770" s="64" t="inlineStr">
        <is>
          <t>FONTE</t>
        </is>
      </c>
      <c r="D1770" s="64" t="inlineStr">
        <is>
          <t>UNID</t>
        </is>
      </c>
      <c r="E1770" s="64" t="inlineStr">
        <is>
          <t>COEFICIENTE</t>
        </is>
      </c>
      <c r="F1770" s="64" t="inlineStr">
        <is>
          <t>PREÇO UNITÁRIO</t>
        </is>
      </c>
      <c r="G1770" s="64" t="inlineStr">
        <is>
          <t>TOTAL</t>
        </is>
      </c>
    </row>
    <row r="1771" ht="15" customHeight="1">
      <c r="A1771" s="78" t="inlineStr">
        <is>
          <t>55.10.10</t>
        </is>
      </c>
      <c r="B1771" s="77" t="inlineStr">
        <is>
          <t>AUXILIAR BOMBEIRO/ELETRICISTA</t>
        </is>
      </c>
      <c r="C1771" s="78" t="inlineStr">
        <is>
          <t>SUDECAP</t>
        </is>
      </c>
      <c r="D1771" s="78" t="inlineStr">
        <is>
          <t>H</t>
        </is>
      </c>
      <c r="E1771" s="21">
        <f>L1771*FATOR</f>
        <v/>
      </c>
      <c r="F1771" s="22" t="n">
        <v>14.9</v>
      </c>
      <c r="G1771" s="22">
        <f>ROUND(E1771*F1771, 2)</f>
        <v/>
      </c>
      <c r="L1771" t="n">
        <v>0.2</v>
      </c>
      <c r="M1771" t="n">
        <v>14.9</v>
      </c>
      <c r="N1771">
        <f>(M1771-F1771)</f>
        <v/>
      </c>
    </row>
    <row r="1772" ht="15" customHeight="1">
      <c r="A1772" s="78" t="inlineStr">
        <is>
          <t>55.10.39</t>
        </is>
      </c>
      <c r="B1772" s="77" t="inlineStr">
        <is>
          <t>BOMBEIRO</t>
        </is>
      </c>
      <c r="C1772" s="78" t="inlineStr">
        <is>
          <t>SUDECAP</t>
        </is>
      </c>
      <c r="D1772" s="78" t="inlineStr">
        <is>
          <t>H</t>
        </is>
      </c>
      <c r="E1772" s="21">
        <f>L1772*FATOR</f>
        <v/>
      </c>
      <c r="F1772" s="22" t="n">
        <v>21.07</v>
      </c>
      <c r="G1772" s="22">
        <f>ROUND(E1772*F1772, 2)</f>
        <v/>
      </c>
      <c r="L1772" t="n">
        <v>0.2</v>
      </c>
      <c r="M1772" t="n">
        <v>21.07</v>
      </c>
      <c r="N1772">
        <f>(M1772-F1772)</f>
        <v/>
      </c>
    </row>
    <row r="1773" ht="15" customHeight="1">
      <c r="A1773" s="2" t="n"/>
      <c r="B1773" s="2" t="n"/>
      <c r="C1773" s="2" t="n"/>
      <c r="D1773" s="2" t="n"/>
      <c r="E1773" s="74" t="inlineStr">
        <is>
          <t>TOTAL Mão de Obra:</t>
        </is>
      </c>
      <c r="F1773" s="91" t="n"/>
      <c r="G1773" s="23">
        <f>SUM(G1771:G1772)</f>
        <v/>
      </c>
    </row>
    <row r="1774" ht="15" customHeight="1">
      <c r="A1774" s="2" t="n"/>
      <c r="B1774" s="2" t="n"/>
      <c r="C1774" s="2" t="n"/>
      <c r="D1774" s="2" t="n"/>
      <c r="E1774" s="75" t="inlineStr">
        <is>
          <t>VALOR:</t>
        </is>
      </c>
      <c r="F1774" s="91" t="n"/>
      <c r="G1774" s="5">
        <f>SUM(G1769,G1773)</f>
        <v/>
      </c>
    </row>
    <row r="1775" ht="15" customHeight="1">
      <c r="A1775" s="2" t="n"/>
      <c r="B1775" s="2" t="n"/>
      <c r="C1775" s="2" t="n"/>
      <c r="D1775" s="2" t="n"/>
      <c r="E1775" s="75" t="inlineStr">
        <is>
          <t>VALOR BDI (29.27%):</t>
        </is>
      </c>
      <c r="F1775" s="91" t="n"/>
      <c r="G1775" s="5">
        <f>ROUNDDOWN(G1774*BDI,2)</f>
        <v/>
      </c>
    </row>
    <row r="1776" ht="15" customHeight="1">
      <c r="A1776" s="2" t="n"/>
      <c r="B1776" s="2" t="n"/>
      <c r="C1776" s="2" t="n"/>
      <c r="D1776" s="2" t="n"/>
      <c r="E1776" s="75" t="inlineStr">
        <is>
          <t>VALOR COM BDI:</t>
        </is>
      </c>
      <c r="F1776" s="91" t="n"/>
      <c r="G1776" s="5">
        <f>G1775 + G1774</f>
        <v/>
      </c>
    </row>
    <row r="1777" ht="9.949999999999999" customHeight="1">
      <c r="A1777" s="2" t="n"/>
      <c r="B1777" s="2" t="n"/>
      <c r="C1777" s="71" t="n"/>
      <c r="E1777" s="2" t="n"/>
      <c r="F1777" s="2" t="n"/>
      <c r="G1777" s="2" t="n"/>
    </row>
    <row r="1778" ht="20.1" customHeight="1">
      <c r="A1778" s="72" t="inlineStr">
        <is>
          <t>10.16.5. 10.48.10 CABIDE LOUÇA BRANCA 2 GANCHOS REF.610 CELITE/EQUIVALENTE (UN)</t>
        </is>
      </c>
      <c r="B1778" s="90" t="n"/>
      <c r="C1778" s="90" t="n"/>
      <c r="D1778" s="90" t="n"/>
      <c r="E1778" s="90" t="n"/>
      <c r="F1778" s="90" t="n"/>
      <c r="G1778" s="91" t="n"/>
    </row>
    <row r="1779" ht="15" customHeight="1">
      <c r="A1779" s="73" t="inlineStr">
        <is>
          <t>Material</t>
        </is>
      </c>
      <c r="B1779" s="91" t="n"/>
      <c r="C1779" s="64" t="inlineStr">
        <is>
          <t>FONTE</t>
        </is>
      </c>
      <c r="D1779" s="64" t="inlineStr">
        <is>
          <t>UNID</t>
        </is>
      </c>
      <c r="E1779" s="64" t="inlineStr">
        <is>
          <t>COEFICIENTE</t>
        </is>
      </c>
      <c r="F1779" s="64" t="inlineStr">
        <is>
          <t>PREÇO UNITÁRIO</t>
        </is>
      </c>
      <c r="G1779" s="64" t="inlineStr">
        <is>
          <t>TOTAL</t>
        </is>
      </c>
    </row>
    <row r="1780" ht="21" customHeight="1">
      <c r="A1780" s="78" t="inlineStr">
        <is>
          <t>73.73.10</t>
        </is>
      </c>
      <c r="B1780" s="77" t="inlineStr">
        <is>
          <t>CABIDE DE LOUCA BRANCA DOIS GANCHOS REF.610 CELITE OU EQUIVALENTE</t>
        </is>
      </c>
      <c r="C1780" s="78" t="inlineStr">
        <is>
          <t>SUDECAP</t>
        </is>
      </c>
      <c r="D1780" s="78" t="inlineStr">
        <is>
          <t>UN</t>
        </is>
      </c>
      <c r="E1780" s="21" t="n">
        <v>1</v>
      </c>
      <c r="F1780" s="22">
        <f>ROUND(M1780*FATOR, 2)</f>
        <v/>
      </c>
      <c r="G1780" s="22">
        <f>ROUND(E1780*F1780, 2)</f>
        <v/>
      </c>
      <c r="L1780" t="n">
        <v>1</v>
      </c>
      <c r="M1780" t="n">
        <v>21.65</v>
      </c>
      <c r="N1780">
        <f>(M1780-F1780)</f>
        <v/>
      </c>
    </row>
    <row r="1781" ht="15" customHeight="1">
      <c r="A1781" s="2" t="n"/>
      <c r="B1781" s="2" t="n"/>
      <c r="C1781" s="2" t="n"/>
      <c r="D1781" s="2" t="n"/>
      <c r="E1781" s="74" t="inlineStr">
        <is>
          <t>TOTAL Material:</t>
        </is>
      </c>
      <c r="F1781" s="91" t="n"/>
      <c r="G1781" s="23">
        <f>SUM(G1780:G1780)</f>
        <v/>
      </c>
    </row>
    <row r="1782" ht="15" customHeight="1">
      <c r="A1782" s="73" t="inlineStr">
        <is>
          <t>Mão de Obra</t>
        </is>
      </c>
      <c r="B1782" s="91" t="n"/>
      <c r="C1782" s="64" t="inlineStr">
        <is>
          <t>FONTE</t>
        </is>
      </c>
      <c r="D1782" s="64" t="inlineStr">
        <is>
          <t>UNID</t>
        </is>
      </c>
      <c r="E1782" s="64" t="inlineStr">
        <is>
          <t>COEFICIENTE</t>
        </is>
      </c>
      <c r="F1782" s="64" t="inlineStr">
        <is>
          <t>PREÇO UNITÁRIO</t>
        </is>
      </c>
      <c r="G1782" s="64" t="inlineStr">
        <is>
          <t>TOTAL</t>
        </is>
      </c>
    </row>
    <row r="1783" ht="15" customHeight="1">
      <c r="A1783" s="78" t="inlineStr">
        <is>
          <t>55.10.75</t>
        </is>
      </c>
      <c r="B1783" s="77" t="inlineStr">
        <is>
          <t>PEDREIRO</t>
        </is>
      </c>
      <c r="C1783" s="78" t="inlineStr">
        <is>
          <t>SUDECAP</t>
        </is>
      </c>
      <c r="D1783" s="78" t="inlineStr">
        <is>
          <t>H</t>
        </is>
      </c>
      <c r="E1783" s="21">
        <f>L1783*FATOR</f>
        <v/>
      </c>
      <c r="F1783" s="22" t="n">
        <v>21.08</v>
      </c>
      <c r="G1783" s="22">
        <f>ROUND(E1783*F1783, 2)</f>
        <v/>
      </c>
      <c r="L1783" t="n">
        <v>0.5</v>
      </c>
      <c r="M1783" t="n">
        <v>21.08</v>
      </c>
      <c r="N1783">
        <f>(M1783-F1783)</f>
        <v/>
      </c>
    </row>
    <row r="1784" ht="15" customHeight="1">
      <c r="A1784" s="78" t="inlineStr">
        <is>
          <t>55.10.88</t>
        </is>
      </c>
      <c r="B1784" s="77" t="inlineStr">
        <is>
          <t>SERVENTE</t>
        </is>
      </c>
      <c r="C1784" s="78" t="inlineStr">
        <is>
          <t>SUDECAP</t>
        </is>
      </c>
      <c r="D1784" s="78" t="inlineStr">
        <is>
          <t>H</t>
        </is>
      </c>
      <c r="E1784" s="21">
        <f>L1784*FATOR</f>
        <v/>
      </c>
      <c r="F1784" s="22" t="n">
        <v>14.9</v>
      </c>
      <c r="G1784" s="22">
        <f>ROUND(E1784*F1784, 2)</f>
        <v/>
      </c>
      <c r="L1784" t="n">
        <v>0.5</v>
      </c>
      <c r="M1784" t="n">
        <v>14.9</v>
      </c>
      <c r="N1784">
        <f>(M1784-F1784)</f>
        <v/>
      </c>
    </row>
    <row r="1785" ht="15" customHeight="1">
      <c r="A1785" s="2" t="n"/>
      <c r="B1785" s="2" t="n"/>
      <c r="C1785" s="2" t="n"/>
      <c r="D1785" s="2" t="n"/>
      <c r="E1785" s="74" t="inlineStr">
        <is>
          <t>TOTAL Mão de Obra:</t>
        </is>
      </c>
      <c r="F1785" s="91" t="n"/>
      <c r="G1785" s="23">
        <f>SUM(G1783:G1784)</f>
        <v/>
      </c>
    </row>
    <row r="1786" ht="15" customHeight="1">
      <c r="A1786" s="73" t="inlineStr">
        <is>
          <t>Serviço</t>
        </is>
      </c>
      <c r="B1786" s="91" t="n"/>
      <c r="C1786" s="64" t="inlineStr">
        <is>
          <t>FONTE</t>
        </is>
      </c>
      <c r="D1786" s="64" t="inlineStr">
        <is>
          <t>UNID</t>
        </is>
      </c>
      <c r="E1786" s="64" t="inlineStr">
        <is>
          <t>COEFICIENTE</t>
        </is>
      </c>
      <c r="F1786" s="64" t="inlineStr">
        <is>
          <t>PREÇO UNITÁRIO</t>
        </is>
      </c>
      <c r="G1786" s="64" t="inlineStr">
        <is>
          <t>TOTAL</t>
        </is>
      </c>
    </row>
    <row r="1787" ht="15" customHeight="1">
      <c r="A1787" s="78" t="inlineStr">
        <is>
          <t>40.24.15</t>
        </is>
      </c>
      <c r="B1787" s="77" t="inlineStr">
        <is>
          <t>ARGAMASSA DE CIMENTO E AREIA 1:3</t>
        </is>
      </c>
      <c r="C1787" s="78" t="inlineStr">
        <is>
          <t>SUDECAP</t>
        </is>
      </c>
      <c r="D1787" s="78" t="inlineStr">
        <is>
          <t>M3</t>
        </is>
      </c>
      <c r="E1787" s="21" t="n">
        <v>0.001</v>
      </c>
      <c r="F1787" s="22">
        <f>'COMPOSICOES AUXILIARES'!G-1</f>
        <v/>
      </c>
      <c r="G1787" s="22">
        <f>ROUND(E1787*F1787, 2)</f>
        <v/>
      </c>
      <c r="L1787" t="n">
        <v>0.001</v>
      </c>
      <c r="M1787" t="n">
        <v>599.9299999999999</v>
      </c>
      <c r="N1787">
        <f>(M1787-F1787)</f>
        <v/>
      </c>
    </row>
    <row r="1788" ht="15" customHeight="1">
      <c r="A1788" s="2" t="n"/>
      <c r="B1788" s="2" t="n"/>
      <c r="C1788" s="2" t="n"/>
      <c r="D1788" s="2" t="n"/>
      <c r="E1788" s="74" t="inlineStr">
        <is>
          <t>TOTAL Serviço:</t>
        </is>
      </c>
      <c r="F1788" s="91" t="n"/>
      <c r="G1788" s="23">
        <f>SUM(G1787:G1787)</f>
        <v/>
      </c>
    </row>
    <row r="1789" ht="15" customHeight="1">
      <c r="A1789" s="2" t="n"/>
      <c r="B1789" s="2" t="n"/>
      <c r="C1789" s="2" t="n"/>
      <c r="D1789" s="2" t="n"/>
      <c r="E1789" s="75" t="inlineStr">
        <is>
          <t>VALOR:</t>
        </is>
      </c>
      <c r="F1789" s="91" t="n"/>
      <c r="G1789" s="5">
        <f>SUM(G1781,G1788,G1785)</f>
        <v/>
      </c>
    </row>
    <row r="1790" ht="15" customHeight="1">
      <c r="A1790" s="2" t="n"/>
      <c r="B1790" s="2" t="n"/>
      <c r="C1790" s="2" t="n"/>
      <c r="D1790" s="2" t="n"/>
      <c r="E1790" s="75" t="inlineStr">
        <is>
          <t>VALOR BDI (29.27%):</t>
        </is>
      </c>
      <c r="F1790" s="91" t="n"/>
      <c r="G1790" s="5">
        <f>ROUNDDOWN(G1789*BDI,2)</f>
        <v/>
      </c>
    </row>
    <row r="1791" ht="15" customHeight="1">
      <c r="A1791" s="2" t="n"/>
      <c r="B1791" s="2" t="n"/>
      <c r="C1791" s="2" t="n"/>
      <c r="D1791" s="2" t="n"/>
      <c r="E1791" s="75" t="inlineStr">
        <is>
          <t>VALOR COM BDI:</t>
        </is>
      </c>
      <c r="F1791" s="91" t="n"/>
      <c r="G1791" s="5">
        <f>G1790 + G1789</f>
        <v/>
      </c>
    </row>
    <row r="1792" ht="9.949999999999999" customHeight="1">
      <c r="A1792" s="2" t="n"/>
      <c r="B1792" s="2" t="n"/>
      <c r="C1792" s="71" t="n"/>
      <c r="E1792" s="2" t="n"/>
      <c r="F1792" s="2" t="n"/>
      <c r="G1792" s="2" t="n"/>
    </row>
    <row r="1793" ht="20.1" customHeight="1">
      <c r="A1793" s="72" t="inlineStr">
        <is>
          <t>10.16.6. 10.48.29 BANCO ARTICULADO 70X45 CM FORMICA SOLIDA (UN)</t>
        </is>
      </c>
      <c r="B1793" s="90" t="n"/>
      <c r="C1793" s="90" t="n"/>
      <c r="D1793" s="90" t="n"/>
      <c r="E1793" s="90" t="n"/>
      <c r="F1793" s="90" t="n"/>
      <c r="G1793" s="91" t="n"/>
    </row>
    <row r="1794" ht="15" customHeight="1">
      <c r="A1794" s="73" t="inlineStr">
        <is>
          <t>Material</t>
        </is>
      </c>
      <c r="B1794" s="91" t="n"/>
      <c r="C1794" s="64" t="inlineStr">
        <is>
          <t>FONTE</t>
        </is>
      </c>
      <c r="D1794" s="64" t="inlineStr">
        <is>
          <t>UNID</t>
        </is>
      </c>
      <c r="E1794" s="64" t="inlineStr">
        <is>
          <t>COEFICIENTE</t>
        </is>
      </c>
      <c r="F1794" s="64" t="inlineStr">
        <is>
          <t>PREÇO UNITÁRIO</t>
        </is>
      </c>
      <c r="G1794" s="64" t="inlineStr">
        <is>
          <t>TOTAL</t>
        </is>
      </c>
    </row>
    <row r="1795" ht="21" customHeight="1">
      <c r="A1795" s="78" t="inlineStr">
        <is>
          <t>73.73.35</t>
        </is>
      </c>
      <c r="B1795" s="77" t="inlineStr">
        <is>
          <t>BANCO ARTICULADO EM AÇO INOX E RESINA FORMICA 70X45CM OU EQUIVALENTE</t>
        </is>
      </c>
      <c r="C1795" s="78" t="inlineStr">
        <is>
          <t>SUDECAP</t>
        </is>
      </c>
      <c r="D1795" s="78" t="inlineStr">
        <is>
          <t>UN</t>
        </is>
      </c>
      <c r="E1795" s="21" t="n">
        <v>1</v>
      </c>
      <c r="F1795" s="22">
        <f>ROUND(M1795*FATOR, 2)</f>
        <v/>
      </c>
      <c r="G1795" s="22">
        <f>ROUND(E1795*F1795, 2)</f>
        <v/>
      </c>
      <c r="L1795" t="n">
        <v>1</v>
      </c>
      <c r="M1795" t="n">
        <v>1200</v>
      </c>
      <c r="N1795">
        <f>(M1795-F1795)</f>
        <v/>
      </c>
    </row>
    <row r="1796" ht="15" customHeight="1">
      <c r="A1796" s="2" t="n"/>
      <c r="B1796" s="2" t="n"/>
      <c r="C1796" s="2" t="n"/>
      <c r="D1796" s="2" t="n"/>
      <c r="E1796" s="74" t="inlineStr">
        <is>
          <t>TOTAL Material:</t>
        </is>
      </c>
      <c r="F1796" s="91" t="n"/>
      <c r="G1796" s="23">
        <f>SUM(G1795:G1795)</f>
        <v/>
      </c>
    </row>
    <row r="1797" ht="15" customHeight="1">
      <c r="A1797" s="73" t="inlineStr">
        <is>
          <t>Mão de Obra</t>
        </is>
      </c>
      <c r="B1797" s="91" t="n"/>
      <c r="C1797" s="64" t="inlineStr">
        <is>
          <t>FONTE</t>
        </is>
      </c>
      <c r="D1797" s="64" t="inlineStr">
        <is>
          <t>UNID</t>
        </is>
      </c>
      <c r="E1797" s="64" t="inlineStr">
        <is>
          <t>COEFICIENTE</t>
        </is>
      </c>
      <c r="F1797" s="64" t="inlineStr">
        <is>
          <t>PREÇO UNITÁRIO</t>
        </is>
      </c>
      <c r="G1797" s="64" t="inlineStr">
        <is>
          <t>TOTAL</t>
        </is>
      </c>
    </row>
    <row r="1798" ht="15" customHeight="1">
      <c r="A1798" s="78" t="inlineStr">
        <is>
          <t>55.10.10</t>
        </is>
      </c>
      <c r="B1798" s="77" t="inlineStr">
        <is>
          <t>AUXILIAR BOMBEIRO/ELETRICISTA</t>
        </is>
      </c>
      <c r="C1798" s="78" t="inlineStr">
        <is>
          <t>SUDECAP</t>
        </is>
      </c>
      <c r="D1798" s="78" t="inlineStr">
        <is>
          <t>H</t>
        </is>
      </c>
      <c r="E1798" s="21">
        <f>L1798*FATOR</f>
        <v/>
      </c>
      <c r="F1798" s="22" t="n">
        <v>14.9</v>
      </c>
      <c r="G1798" s="22">
        <f>ROUND(E1798*F1798, 2)</f>
        <v/>
      </c>
      <c r="L1798" t="n">
        <v>1</v>
      </c>
      <c r="M1798" t="n">
        <v>14.9</v>
      </c>
      <c r="N1798">
        <f>(M1798-F1798)</f>
        <v/>
      </c>
    </row>
    <row r="1799" ht="15" customHeight="1">
      <c r="A1799" s="78" t="inlineStr">
        <is>
          <t>55.10.39</t>
        </is>
      </c>
      <c r="B1799" s="77" t="inlineStr">
        <is>
          <t>BOMBEIRO</t>
        </is>
      </c>
      <c r="C1799" s="78" t="inlineStr">
        <is>
          <t>SUDECAP</t>
        </is>
      </c>
      <c r="D1799" s="78" t="inlineStr">
        <is>
          <t>H</t>
        </is>
      </c>
      <c r="E1799" s="21">
        <f>L1799*FATOR</f>
        <v/>
      </c>
      <c r="F1799" s="22" t="n">
        <v>21.07</v>
      </c>
      <c r="G1799" s="22">
        <f>ROUND(E1799*F1799, 2)</f>
        <v/>
      </c>
      <c r="L1799" t="n">
        <v>1</v>
      </c>
      <c r="M1799" t="n">
        <v>21.07</v>
      </c>
      <c r="N1799">
        <f>(M1799-F1799)</f>
        <v/>
      </c>
    </row>
    <row r="1800" ht="15" customHeight="1">
      <c r="A1800" s="2" t="n"/>
      <c r="B1800" s="2" t="n"/>
      <c r="C1800" s="2" t="n"/>
      <c r="D1800" s="2" t="n"/>
      <c r="E1800" s="74" t="inlineStr">
        <is>
          <t>TOTAL Mão de Obra:</t>
        </is>
      </c>
      <c r="F1800" s="91" t="n"/>
      <c r="G1800" s="23">
        <f>SUM(G1798:G1799)</f>
        <v/>
      </c>
    </row>
    <row r="1801" ht="15" customHeight="1">
      <c r="A1801" s="2" t="n"/>
      <c r="B1801" s="2" t="n"/>
      <c r="C1801" s="2" t="n"/>
      <c r="D1801" s="2" t="n"/>
      <c r="E1801" s="75" t="inlineStr">
        <is>
          <t>VALOR:</t>
        </is>
      </c>
      <c r="F1801" s="91" t="n"/>
      <c r="G1801" s="5">
        <f>SUM(G1796,G1800)</f>
        <v/>
      </c>
    </row>
    <row r="1802" ht="15" customHeight="1">
      <c r="A1802" s="2" t="n"/>
      <c r="B1802" s="2" t="n"/>
      <c r="C1802" s="2" t="n"/>
      <c r="D1802" s="2" t="n"/>
      <c r="E1802" s="75" t="inlineStr">
        <is>
          <t>VALOR BDI (29.27%):</t>
        </is>
      </c>
      <c r="F1802" s="91" t="n"/>
      <c r="G1802" s="5">
        <f>ROUNDDOWN(G1801*BDI,2)</f>
        <v/>
      </c>
    </row>
    <row r="1803" ht="15" customHeight="1">
      <c r="A1803" s="2" t="n"/>
      <c r="B1803" s="2" t="n"/>
      <c r="C1803" s="2" t="n"/>
      <c r="D1803" s="2" t="n"/>
      <c r="E1803" s="75" t="inlineStr">
        <is>
          <t>VALOR COM BDI:</t>
        </is>
      </c>
      <c r="F1803" s="91" t="n"/>
      <c r="G1803" s="5">
        <f>G1802 + G1801</f>
        <v/>
      </c>
    </row>
    <row r="1804" ht="9.949999999999999" customHeight="1">
      <c r="A1804" s="2" t="n"/>
      <c r="B1804" s="2" t="n"/>
      <c r="C1804" s="71" t="n"/>
      <c r="E1804" s="2" t="n"/>
      <c r="F1804" s="2" t="n"/>
      <c r="G1804" s="2" t="n"/>
    </row>
    <row r="1805" ht="20.1" customHeight="1">
      <c r="A1805" s="72" t="inlineStr">
        <is>
          <t>10.16.7. CPU 10.48.50 FORNECIMENTO E INSTALAÇÃO DE ENGATE RÁPIDO PARA MANGUEIRA DE 1/2" (UN)</t>
        </is>
      </c>
      <c r="B1805" s="90" t="n"/>
      <c r="C1805" s="90" t="n"/>
      <c r="D1805" s="90" t="n"/>
      <c r="E1805" s="90" t="n"/>
      <c r="F1805" s="90" t="n"/>
      <c r="G1805" s="91" t="n"/>
    </row>
    <row r="1806" ht="15" customHeight="1">
      <c r="A1806" s="73" t="inlineStr">
        <is>
          <t>Material</t>
        </is>
      </c>
      <c r="B1806" s="91" t="n"/>
      <c r="C1806" s="64" t="inlineStr">
        <is>
          <t>FONTE</t>
        </is>
      </c>
      <c r="D1806" s="64" t="inlineStr">
        <is>
          <t>UNID</t>
        </is>
      </c>
      <c r="E1806" s="64" t="inlineStr">
        <is>
          <t>COEFICIENTE</t>
        </is>
      </c>
      <c r="F1806" s="64" t="inlineStr">
        <is>
          <t>PREÇO UNITÁRIO</t>
        </is>
      </c>
      <c r="G1806" s="64" t="inlineStr">
        <is>
          <t>TOTAL</t>
        </is>
      </c>
    </row>
    <row r="1807" ht="15" customHeight="1">
      <c r="A1807" s="78" t="inlineStr">
        <is>
          <t>90.73.01*</t>
        </is>
      </c>
      <c r="B1807" s="77" t="inlineStr">
        <is>
          <t>ENGATE RÁPIDO PARA MANGUEIRA DE 1/2"  [COTAÇÃO]</t>
        </is>
      </c>
      <c r="C1807" s="78" t="inlineStr">
        <is>
          <t xml:space="preserve">Composições </t>
        </is>
      </c>
      <c r="D1807" s="78" t="inlineStr">
        <is>
          <t>UN</t>
        </is>
      </c>
      <c r="E1807" s="21" t="n">
        <v>1</v>
      </c>
      <c r="F1807" s="22">
        <f>ROUND(M1807*FATOR, 2)</f>
        <v/>
      </c>
      <c r="G1807" s="22">
        <f>ROUND(E1807*F1807, 2)</f>
        <v/>
      </c>
      <c r="L1807" t="n">
        <v>1</v>
      </c>
      <c r="M1807" t="n">
        <v>3.9</v>
      </c>
      <c r="N1807">
        <f>(M1807-F1807)</f>
        <v/>
      </c>
    </row>
    <row r="1808" ht="15" customHeight="1">
      <c r="A1808" s="2" t="n"/>
      <c r="B1808" s="2" t="n"/>
      <c r="C1808" s="2" t="n"/>
      <c r="D1808" s="2" t="n"/>
      <c r="E1808" s="74" t="inlineStr">
        <is>
          <t>TOTAL Material:</t>
        </is>
      </c>
      <c r="F1808" s="91" t="n"/>
      <c r="G1808" s="23">
        <f>SUM(G1807:G1807)</f>
        <v/>
      </c>
    </row>
    <row r="1809" ht="15" customHeight="1">
      <c r="A1809" s="73" t="inlineStr">
        <is>
          <t>Mão de Obra</t>
        </is>
      </c>
      <c r="B1809" s="91" t="n"/>
      <c r="C1809" s="64" t="inlineStr">
        <is>
          <t>FONTE</t>
        </is>
      </c>
      <c r="D1809" s="64" t="inlineStr">
        <is>
          <t>UNID</t>
        </is>
      </c>
      <c r="E1809" s="64" t="inlineStr">
        <is>
          <t>COEFICIENTE</t>
        </is>
      </c>
      <c r="F1809" s="64" t="inlineStr">
        <is>
          <t>PREÇO UNITÁRIO</t>
        </is>
      </c>
      <c r="G1809" s="64" t="inlineStr">
        <is>
          <t>TOTAL</t>
        </is>
      </c>
    </row>
    <row r="1810" ht="15" customHeight="1">
      <c r="A1810" s="78" t="inlineStr">
        <is>
          <t>55.10.10</t>
        </is>
      </c>
      <c r="B1810" s="77" t="inlineStr">
        <is>
          <t>AUXILIAR BOMBEIRO/ELETRICISTA</t>
        </is>
      </c>
      <c r="C1810" s="78" t="inlineStr">
        <is>
          <t>SUDECAP</t>
        </is>
      </c>
      <c r="D1810" s="78" t="inlineStr">
        <is>
          <t>H</t>
        </is>
      </c>
      <c r="E1810" s="21">
        <f>L1810*FATOR</f>
        <v/>
      </c>
      <c r="F1810" s="22" t="n">
        <v>14.9</v>
      </c>
      <c r="G1810" s="22">
        <f>ROUND(E1810*F1810, 2)</f>
        <v/>
      </c>
      <c r="L1810" t="n">
        <v>0.08333400000000001</v>
      </c>
      <c r="M1810" t="n">
        <v>14.9</v>
      </c>
      <c r="N1810">
        <f>(M1810-F1810)</f>
        <v/>
      </c>
    </row>
    <row r="1811" ht="15" customHeight="1">
      <c r="A1811" s="2" t="n"/>
      <c r="B1811" s="2" t="n"/>
      <c r="C1811" s="2" t="n"/>
      <c r="D1811" s="2" t="n"/>
      <c r="E1811" s="74" t="inlineStr">
        <is>
          <t>TOTAL Mão de Obra:</t>
        </is>
      </c>
      <c r="F1811" s="91" t="n"/>
      <c r="G1811" s="23">
        <f>SUM(G1810:G1810)</f>
        <v/>
      </c>
    </row>
    <row r="1812" ht="15" customHeight="1">
      <c r="A1812" s="2" t="n"/>
      <c r="B1812" s="2" t="n"/>
      <c r="C1812" s="2" t="n"/>
      <c r="D1812" s="2" t="n"/>
      <c r="E1812" s="75" t="inlineStr">
        <is>
          <t>VALOR:</t>
        </is>
      </c>
      <c r="F1812" s="91" t="n"/>
      <c r="G1812" s="5">
        <f>SUM(G1808,G1811)</f>
        <v/>
      </c>
    </row>
    <row r="1813" ht="15" customHeight="1">
      <c r="A1813" s="2" t="n"/>
      <c r="B1813" s="2" t="n"/>
      <c r="C1813" s="2" t="n"/>
      <c r="D1813" s="2" t="n"/>
      <c r="E1813" s="75" t="inlineStr">
        <is>
          <t>VALOR BDI (29.27%):</t>
        </is>
      </c>
      <c r="F1813" s="91" t="n"/>
      <c r="G1813" s="5">
        <f>ROUNDDOWN(G1812*BDI,2)</f>
        <v/>
      </c>
    </row>
    <row r="1814" ht="15" customHeight="1">
      <c r="A1814" s="2" t="n"/>
      <c r="B1814" s="2" t="n"/>
      <c r="C1814" s="2" t="n"/>
      <c r="D1814" s="2" t="n"/>
      <c r="E1814" s="75" t="inlineStr">
        <is>
          <t>VALOR COM BDI:</t>
        </is>
      </c>
      <c r="F1814" s="91" t="n"/>
      <c r="G1814" s="5">
        <f>G1813 + G1812</f>
        <v/>
      </c>
    </row>
    <row r="1815" ht="9.949999999999999" customHeight="1">
      <c r="A1815" s="2" t="n"/>
      <c r="B1815" s="2" t="n"/>
      <c r="C1815" s="71" t="n"/>
      <c r="E1815" s="2" t="n"/>
      <c r="F1815" s="2" t="n"/>
      <c r="G1815" s="2" t="n"/>
    </row>
    <row r="1816" ht="20.1" customHeight="1">
      <c r="A1816" s="72" t="inlineStr">
        <is>
          <t>10.16.8. 89353 REGISTRO DE GAVETA BRUTO, LATÃO, ROSCÁVEL, 3/4" - FORNECIMENTO E INSTALAÇÃO. AF_08/2021 (UN)</t>
        </is>
      </c>
      <c r="B1816" s="90" t="n"/>
      <c r="C1816" s="90" t="n"/>
      <c r="D1816" s="90" t="n"/>
      <c r="E1816" s="90" t="n"/>
      <c r="F1816" s="90" t="n"/>
      <c r="G1816" s="91" t="n"/>
    </row>
    <row r="1817" ht="15" customHeight="1">
      <c r="A1817" s="73" t="inlineStr">
        <is>
          <t>Material</t>
        </is>
      </c>
      <c r="B1817" s="91" t="n"/>
      <c r="C1817" s="64" t="inlineStr">
        <is>
          <t>FONTE</t>
        </is>
      </c>
      <c r="D1817" s="64" t="inlineStr">
        <is>
          <t>UNID</t>
        </is>
      </c>
      <c r="E1817" s="64" t="inlineStr">
        <is>
          <t>COEFICIENTE</t>
        </is>
      </c>
      <c r="F1817" s="64" t="inlineStr">
        <is>
          <t>PREÇO UNITÁRIO</t>
        </is>
      </c>
      <c r="G1817" s="64" t="inlineStr">
        <is>
          <t>TOTAL</t>
        </is>
      </c>
    </row>
    <row r="1818" ht="15" customHeight="1">
      <c r="A1818" s="78" t="inlineStr">
        <is>
          <t>00003148</t>
        </is>
      </c>
      <c r="B1818" s="77" t="inlineStr">
        <is>
          <t>FITA VEDA ROSCA EM ROLOS DE 18 MM X 50 M (L X C)</t>
        </is>
      </c>
      <c r="C1818" s="78" t="inlineStr">
        <is>
          <t>SINAPI</t>
        </is>
      </c>
      <c r="D1818" s="78" t="inlineStr">
        <is>
          <t>UN</t>
        </is>
      </c>
      <c r="E1818" s="21" t="n">
        <v>0.0106</v>
      </c>
      <c r="F1818" s="22">
        <f>ROUND(M1818*FATOR, 2)</f>
        <v/>
      </c>
      <c r="G1818" s="22">
        <f>ROUND(E1818*F1818, 2)</f>
        <v/>
      </c>
      <c r="L1818" t="n">
        <v>0.0106</v>
      </c>
      <c r="M1818" t="n">
        <v>13.64</v>
      </c>
      <c r="N1818">
        <f>(M1818-F1818)</f>
        <v/>
      </c>
    </row>
    <row r="1819" ht="21" customHeight="1">
      <c r="A1819" s="78" t="inlineStr">
        <is>
          <t>00006016</t>
        </is>
      </c>
      <c r="B1819" s="77" t="inlineStr">
        <is>
          <t>REGISTRO GAVETA BRUTO EM LATAO FORJADO, BITOLA 3/4 " (REF 1509)</t>
        </is>
      </c>
      <c r="C1819" s="78" t="inlineStr">
        <is>
          <t>SINAPI</t>
        </is>
      </c>
      <c r="D1819" s="78" t="inlineStr">
        <is>
          <t>UN</t>
        </is>
      </c>
      <c r="E1819" s="21" t="n">
        <v>1</v>
      </c>
      <c r="F1819" s="22">
        <f>ROUND(M1819*FATOR, 2)</f>
        <v/>
      </c>
      <c r="G1819" s="22">
        <f>ROUND(E1819*F1819, 2)</f>
        <v/>
      </c>
      <c r="L1819" t="n">
        <v>1</v>
      </c>
      <c r="M1819" t="n">
        <v>47.67</v>
      </c>
      <c r="N1819">
        <f>(M1819-F1819)</f>
        <v/>
      </c>
    </row>
    <row r="1820" ht="15" customHeight="1">
      <c r="A1820" s="2" t="n"/>
      <c r="B1820" s="2" t="n"/>
      <c r="C1820" s="2" t="n"/>
      <c r="D1820" s="2" t="n"/>
      <c r="E1820" s="74" t="inlineStr">
        <is>
          <t>TOTAL Material:</t>
        </is>
      </c>
      <c r="F1820" s="91" t="n"/>
      <c r="G1820" s="23">
        <f>SUM(G1818:G1819)</f>
        <v/>
      </c>
    </row>
    <row r="1821" ht="15" customHeight="1">
      <c r="A1821" s="73" t="inlineStr">
        <is>
          <t>Mão de Obra com Encargos Complementares</t>
        </is>
      </c>
      <c r="B1821" s="91" t="n"/>
      <c r="C1821" s="64" t="inlineStr">
        <is>
          <t>FONTE</t>
        </is>
      </c>
      <c r="D1821" s="64" t="inlineStr">
        <is>
          <t>UNID</t>
        </is>
      </c>
      <c r="E1821" s="64" t="inlineStr">
        <is>
          <t>COEFICIENTE</t>
        </is>
      </c>
      <c r="F1821" s="64" t="inlineStr">
        <is>
          <t>PREÇO UNITÁRIO</t>
        </is>
      </c>
      <c r="G1821" s="64" t="inlineStr">
        <is>
          <t>TOTAL</t>
        </is>
      </c>
    </row>
    <row r="1822" ht="21" customHeight="1">
      <c r="A1822" s="78" t="inlineStr">
        <is>
          <t>88248</t>
        </is>
      </c>
      <c r="B1822" s="77" t="inlineStr">
        <is>
          <t>AUXILIAR DE ENCANADOR OU BOMBEIRO HIDRÁULICO COM ENCARGOS COMPLEMENTARES</t>
        </is>
      </c>
      <c r="C1822" s="78" t="inlineStr">
        <is>
          <t>SINAPI</t>
        </is>
      </c>
      <c r="D1822" s="78" t="inlineStr">
        <is>
          <t>H</t>
        </is>
      </c>
      <c r="E1822" s="21">
        <f>L1822*FATOR</f>
        <v/>
      </c>
      <c r="F1822" s="22">
        <f>'COMPOSICOES AUXILIARES'!G-1</f>
        <v/>
      </c>
      <c r="G1822" s="22">
        <f>ROUND(E1822*F1822, 2)</f>
        <v/>
      </c>
      <c r="L1822" t="n">
        <v>0.1102</v>
      </c>
      <c r="M1822" t="n">
        <v>19.07</v>
      </c>
      <c r="N1822">
        <f>(M1822-F1822)</f>
        <v/>
      </c>
    </row>
    <row r="1823" ht="21" customHeight="1">
      <c r="A1823" s="78" t="inlineStr">
        <is>
          <t>88267</t>
        </is>
      </c>
      <c r="B1823" s="77" t="inlineStr">
        <is>
          <t>ENCANADOR OU BOMBEIRO HIDRÁULICO COM ENCARGOS COMPLEMENTARES</t>
        </is>
      </c>
      <c r="C1823" s="78" t="inlineStr">
        <is>
          <t>SINAPI</t>
        </is>
      </c>
      <c r="D1823" s="78" t="inlineStr">
        <is>
          <t>H</t>
        </is>
      </c>
      <c r="E1823" s="21">
        <f>L1823*FATOR</f>
        <v/>
      </c>
      <c r="F1823" s="22">
        <f>'COMPOSICOES AUXILIARES'!G-1</f>
        <v/>
      </c>
      <c r="G1823" s="22">
        <f>ROUND(E1823*F1823, 2)</f>
        <v/>
      </c>
      <c r="L1823" t="n">
        <v>0.1102</v>
      </c>
      <c r="M1823" t="n">
        <v>23.69</v>
      </c>
      <c r="N1823">
        <f>(M1823-F1823)</f>
        <v/>
      </c>
    </row>
    <row r="1824" ht="18" customHeight="1">
      <c r="A1824" s="2" t="n"/>
      <c r="B1824" s="2" t="n"/>
      <c r="C1824" s="2" t="n"/>
      <c r="D1824" s="2" t="n"/>
      <c r="E1824" s="74" t="inlineStr">
        <is>
          <t>TOTAL Mão de Obra com Encargos Complementares:</t>
        </is>
      </c>
      <c r="F1824" s="91" t="n"/>
      <c r="G1824" s="23">
        <f>SUM(G1822:G1823)</f>
        <v/>
      </c>
    </row>
    <row r="1825" ht="15" customHeight="1">
      <c r="A1825" s="2" t="n"/>
      <c r="B1825" s="2" t="n"/>
      <c r="C1825" s="2" t="n"/>
      <c r="D1825" s="2" t="n"/>
      <c r="E1825" s="75" t="inlineStr">
        <is>
          <t>VALOR:</t>
        </is>
      </c>
      <c r="F1825" s="91" t="n"/>
      <c r="G1825" s="5">
        <f>SUM(G1820,G1824)</f>
        <v/>
      </c>
    </row>
    <row r="1826" ht="15" customHeight="1">
      <c r="A1826" s="2" t="n"/>
      <c r="B1826" s="2" t="n"/>
      <c r="C1826" s="2" t="n"/>
      <c r="D1826" s="2" t="n"/>
      <c r="E1826" s="75" t="inlineStr">
        <is>
          <t>VALOR BDI (29.27%):</t>
        </is>
      </c>
      <c r="F1826" s="91" t="n"/>
      <c r="G1826" s="5">
        <f>ROUNDDOWN(G1825*BDI,2)</f>
        <v/>
      </c>
    </row>
    <row r="1827" ht="15" customHeight="1">
      <c r="A1827" s="2" t="n"/>
      <c r="B1827" s="2" t="n"/>
      <c r="C1827" s="2" t="n"/>
      <c r="D1827" s="2" t="n"/>
      <c r="E1827" s="75" t="inlineStr">
        <is>
          <t>VALOR COM BDI:</t>
        </is>
      </c>
      <c r="F1827" s="91" t="n"/>
      <c r="G1827" s="5">
        <f>G1826 + G1825</f>
        <v/>
      </c>
    </row>
    <row r="1828" ht="9.949999999999999" customHeight="1">
      <c r="A1828" s="2" t="n"/>
      <c r="B1828" s="2" t="n"/>
      <c r="C1828" s="71" t="n"/>
      <c r="E1828" s="2" t="n"/>
      <c r="F1828" s="2" t="n"/>
      <c r="G1828" s="2" t="n"/>
    </row>
    <row r="1829" ht="20.1" customHeight="1">
      <c r="A1829" s="72" t="inlineStr">
        <is>
          <t>10.17.1. 10.71.06 CX PASSAGEM INSPEÇÃO PRÉ FABRICADA CONCRETO 0,4X0,4X0,4 (CXLXH) DRENAGEM ADPT REF 97896 (UN)</t>
        </is>
      </c>
      <c r="B1829" s="90" t="n"/>
      <c r="C1829" s="90" t="n"/>
      <c r="D1829" s="90" t="n"/>
      <c r="E1829" s="90" t="n"/>
      <c r="F1829" s="90" t="n"/>
      <c r="G1829" s="91" t="n"/>
    </row>
    <row r="1830" ht="15" customHeight="1">
      <c r="A1830" s="73" t="inlineStr">
        <is>
          <t>Equipamento Custo Horário</t>
        </is>
      </c>
      <c r="B1830" s="91" t="n"/>
      <c r="C1830" s="64" t="inlineStr">
        <is>
          <t>FONTE</t>
        </is>
      </c>
      <c r="D1830" s="64" t="inlineStr">
        <is>
          <t>UNID</t>
        </is>
      </c>
      <c r="E1830" s="64" t="inlineStr">
        <is>
          <t>COEFICIENTE</t>
        </is>
      </c>
      <c r="F1830" s="64" t="inlineStr">
        <is>
          <t>PREÇO UNITÁRIO</t>
        </is>
      </c>
      <c r="G1830" s="64" t="inlineStr">
        <is>
          <t>TOTAL</t>
        </is>
      </c>
    </row>
    <row r="1831" ht="21" customHeight="1">
      <c r="A1831" s="78" t="inlineStr">
        <is>
          <t>50.20.07</t>
        </is>
      </c>
      <c r="B1831" s="77" t="inlineStr">
        <is>
          <t>CHI/RETROESCAVADEIRA TRAÇÃO 4X2, 85HP, CAÇAMBA 610MM / 0,22M3 OU EQUIVALENTE</t>
        </is>
      </c>
      <c r="C1831" s="78" t="inlineStr">
        <is>
          <t>SUDECAP</t>
        </is>
      </c>
      <c r="D1831" s="78" t="inlineStr">
        <is>
          <t>H</t>
        </is>
      </c>
      <c r="E1831" s="21" t="n">
        <v>0.0366</v>
      </c>
      <c r="F1831" s="22">
        <f>'COMPOSICOES AUXILIARES'!G-1</f>
        <v/>
      </c>
      <c r="G1831" s="22">
        <f>ROUND(E1831*F1831, 2)</f>
        <v/>
      </c>
      <c r="L1831" t="n">
        <v>0.0366</v>
      </c>
      <c r="M1831" t="n">
        <v>67.06</v>
      </c>
      <c r="N1831">
        <f>(M1831-F1831)</f>
        <v/>
      </c>
    </row>
    <row r="1832" ht="21" customHeight="1">
      <c r="A1832" s="78" t="inlineStr">
        <is>
          <t>50.20.06</t>
        </is>
      </c>
      <c r="B1832" s="77" t="inlineStr">
        <is>
          <t>CHP/RETROESCAVADEIRA TRAÇÃO 4X2, 85HP, CAÇAMBA 610MM / 0,22M3 OU EQUIVALENTE</t>
        </is>
      </c>
      <c r="C1832" s="78" t="inlineStr">
        <is>
          <t>SUDECAP</t>
        </is>
      </c>
      <c r="D1832" s="78" t="inlineStr">
        <is>
          <t>H</t>
        </is>
      </c>
      <c r="E1832" s="21" t="n">
        <v>0.0179</v>
      </c>
      <c r="F1832" s="22">
        <f>'COMPOSICOES AUXILIARES'!G-1</f>
        <v/>
      </c>
      <c r="G1832" s="22">
        <f>ROUND(E1832*F1832, 2)</f>
        <v/>
      </c>
      <c r="L1832" t="n">
        <v>0.0179</v>
      </c>
      <c r="M1832" t="n">
        <v>136.12</v>
      </c>
      <c r="N1832">
        <f>(M1832-F1832)</f>
        <v/>
      </c>
    </row>
    <row r="1833" ht="18" customHeight="1">
      <c r="A1833" s="2" t="n"/>
      <c r="B1833" s="2" t="n"/>
      <c r="C1833" s="2" t="n"/>
      <c r="D1833" s="2" t="n"/>
      <c r="E1833" s="74" t="inlineStr">
        <is>
          <t>TOTAL Equipamento Custo Horário:</t>
        </is>
      </c>
      <c r="F1833" s="91" t="n"/>
      <c r="G1833" s="23">
        <f>SUM(G1831:G1832)</f>
        <v/>
      </c>
    </row>
    <row r="1834" ht="15" customHeight="1">
      <c r="A1834" s="73" t="inlineStr">
        <is>
          <t>Material</t>
        </is>
      </c>
      <c r="B1834" s="91" t="n"/>
      <c r="C1834" s="64" t="inlineStr">
        <is>
          <t>FONTE</t>
        </is>
      </c>
      <c r="D1834" s="64" t="inlineStr">
        <is>
          <t>UNID</t>
        </is>
      </c>
      <c r="E1834" s="64" t="inlineStr">
        <is>
          <t>COEFICIENTE</t>
        </is>
      </c>
      <c r="F1834" s="64" t="inlineStr">
        <is>
          <t>PREÇO UNITÁRIO</t>
        </is>
      </c>
      <c r="G1834" s="64" t="inlineStr">
        <is>
          <t>TOTAL</t>
        </is>
      </c>
    </row>
    <row r="1835" ht="21" customHeight="1">
      <c r="A1835" s="78" t="inlineStr">
        <is>
          <t>76.31.02</t>
        </is>
      </c>
      <c r="B1835" s="77" t="inlineStr">
        <is>
          <t>CAIXA PRÉ-FABRICADA DE CONCRETO ARMADO 0,4X0,4X0,4 (CXLXH), COM TAMPA, REF 41628</t>
        </is>
      </c>
      <c r="C1835" s="78" t="inlineStr">
        <is>
          <t>SUDECAP</t>
        </is>
      </c>
      <c r="D1835" s="78" t="inlineStr">
        <is>
          <t>UN</t>
        </is>
      </c>
      <c r="E1835" s="21" t="n">
        <v>1</v>
      </c>
      <c r="F1835" s="22">
        <f>ROUND(M1835*FATOR, 2)</f>
        <v/>
      </c>
      <c r="G1835" s="22">
        <f>ROUND(E1835*F1835, 2)</f>
        <v/>
      </c>
      <c r="L1835" t="n">
        <v>1</v>
      </c>
      <c r="M1835" t="n">
        <v>71</v>
      </c>
      <c r="N1835">
        <f>(M1835-F1835)</f>
        <v/>
      </c>
    </row>
    <row r="1836" ht="15" customHeight="1">
      <c r="A1836" s="2" t="n"/>
      <c r="B1836" s="2" t="n"/>
      <c r="C1836" s="2" t="n"/>
      <c r="D1836" s="2" t="n"/>
      <c r="E1836" s="74" t="inlineStr">
        <is>
          <t>TOTAL Material:</t>
        </is>
      </c>
      <c r="F1836" s="91" t="n"/>
      <c r="G1836" s="23">
        <f>SUM(G1835:G1835)</f>
        <v/>
      </c>
    </row>
    <row r="1837" ht="15" customHeight="1">
      <c r="A1837" s="73" t="inlineStr">
        <is>
          <t>Mão de Obra</t>
        </is>
      </c>
      <c r="B1837" s="91" t="n"/>
      <c r="C1837" s="64" t="inlineStr">
        <is>
          <t>FONTE</t>
        </is>
      </c>
      <c r="D1837" s="64" t="inlineStr">
        <is>
          <t>UNID</t>
        </is>
      </c>
      <c r="E1837" s="64" t="inlineStr">
        <is>
          <t>COEFICIENTE</t>
        </is>
      </c>
      <c r="F1837" s="64" t="inlineStr">
        <is>
          <t>PREÇO UNITÁRIO</t>
        </is>
      </c>
      <c r="G1837" s="64" t="inlineStr">
        <is>
          <t>TOTAL</t>
        </is>
      </c>
    </row>
    <row r="1838" ht="15" customHeight="1">
      <c r="A1838" s="78" t="inlineStr">
        <is>
          <t>55.10.75</t>
        </is>
      </c>
      <c r="B1838" s="77" t="inlineStr">
        <is>
          <t>PEDREIRO</t>
        </is>
      </c>
      <c r="C1838" s="78" t="inlineStr">
        <is>
          <t>SUDECAP</t>
        </is>
      </c>
      <c r="D1838" s="78" t="inlineStr">
        <is>
          <t>H</t>
        </is>
      </c>
      <c r="E1838" s="21">
        <f>L1838*FATOR</f>
        <v/>
      </c>
      <c r="F1838" s="22" t="n">
        <v>21.08</v>
      </c>
      <c r="G1838" s="22">
        <f>ROUND(E1838*F1838, 2)</f>
        <v/>
      </c>
      <c r="L1838" t="n">
        <v>0.0498</v>
      </c>
      <c r="M1838" t="n">
        <v>21.08</v>
      </c>
      <c r="N1838">
        <f>(M1838-F1838)</f>
        <v/>
      </c>
    </row>
    <row r="1839" ht="15" customHeight="1">
      <c r="A1839" s="78" t="inlineStr">
        <is>
          <t>55.10.88</t>
        </is>
      </c>
      <c r="B1839" s="77" t="inlineStr">
        <is>
          <t>SERVENTE</t>
        </is>
      </c>
      <c r="C1839" s="78" t="inlineStr">
        <is>
          <t>SUDECAP</t>
        </is>
      </c>
      <c r="D1839" s="78" t="inlineStr">
        <is>
          <t>H</t>
        </is>
      </c>
      <c r="E1839" s="21">
        <f>L1839*FATOR</f>
        <v/>
      </c>
      <c r="F1839" s="22" t="n">
        <v>14.9</v>
      </c>
      <c r="G1839" s="22">
        <f>ROUND(E1839*F1839, 2)</f>
        <v/>
      </c>
      <c r="L1839" t="n">
        <v>0.0391</v>
      </c>
      <c r="M1839" t="n">
        <v>14.9</v>
      </c>
      <c r="N1839">
        <f>(M1839-F1839)</f>
        <v/>
      </c>
    </row>
    <row r="1840" ht="15" customHeight="1">
      <c r="A1840" s="2" t="n"/>
      <c r="B1840" s="2" t="n"/>
      <c r="C1840" s="2" t="n"/>
      <c r="D1840" s="2" t="n"/>
      <c r="E1840" s="74" t="inlineStr">
        <is>
          <t>TOTAL Mão de Obra:</t>
        </is>
      </c>
      <c r="F1840" s="91" t="n"/>
      <c r="G1840" s="23">
        <f>SUM(G1838:G1839)</f>
        <v/>
      </c>
    </row>
    <row r="1841" ht="15" customHeight="1">
      <c r="A1841" s="73" t="inlineStr">
        <is>
          <t>Serviço</t>
        </is>
      </c>
      <c r="B1841" s="91" t="n"/>
      <c r="C1841" s="64" t="inlineStr">
        <is>
          <t>FONTE</t>
        </is>
      </c>
      <c r="D1841" s="64" t="inlineStr">
        <is>
          <t>UNID</t>
        </is>
      </c>
      <c r="E1841" s="64" t="inlineStr">
        <is>
          <t>COEFICIENTE</t>
        </is>
      </c>
      <c r="F1841" s="64" t="inlineStr">
        <is>
          <t>PREÇO UNITÁRIO</t>
        </is>
      </c>
      <c r="G1841" s="64" t="inlineStr">
        <is>
          <t>TOTAL</t>
        </is>
      </c>
    </row>
    <row r="1842" ht="21" customHeight="1">
      <c r="A1842" s="78" t="inlineStr">
        <is>
          <t>03.23.06</t>
        </is>
      </c>
      <c r="B1842" s="77" t="inlineStr">
        <is>
          <t>PREPARO DE FUNDO DE VALA COM LARGURA MENOR QUE 1,5 M, COM CAMADA DE AREIA, LANÇAMENTO MANUAL REF 101618</t>
        </is>
      </c>
      <c r="C1842" s="78" t="inlineStr">
        <is>
          <t>SUDECAP</t>
        </is>
      </c>
      <c r="D1842" s="78" t="inlineStr">
        <is>
          <t>M3</t>
        </is>
      </c>
      <c r="E1842" s="21" t="n">
        <v>0.0245</v>
      </c>
      <c r="F1842" s="22">
        <f>'COMPOSICOES AUXILIARES'!G-1</f>
        <v/>
      </c>
      <c r="G1842" s="22">
        <f>ROUND(E1842*F1842, 2)</f>
        <v/>
      </c>
      <c r="L1842" t="n">
        <v>0.0245</v>
      </c>
      <c r="M1842" t="n">
        <v>290.26</v>
      </c>
      <c r="N1842">
        <f>(M1842-F1842)</f>
        <v/>
      </c>
    </row>
    <row r="1843" ht="15" customHeight="1">
      <c r="A1843" s="2" t="n"/>
      <c r="B1843" s="2" t="n"/>
      <c r="C1843" s="2" t="n"/>
      <c r="D1843" s="2" t="n"/>
      <c r="E1843" s="74" t="inlineStr">
        <is>
          <t>TOTAL Serviço:</t>
        </is>
      </c>
      <c r="F1843" s="91" t="n"/>
      <c r="G1843" s="23">
        <f>SUM(G1842:G1842)</f>
        <v/>
      </c>
    </row>
    <row r="1844" ht="15" customHeight="1">
      <c r="A1844" s="2" t="n"/>
      <c r="B1844" s="2" t="n"/>
      <c r="C1844" s="2" t="n"/>
      <c r="D1844" s="2" t="n"/>
      <c r="E1844" s="75" t="inlineStr">
        <is>
          <t>VALOR:</t>
        </is>
      </c>
      <c r="F1844" s="91" t="n"/>
      <c r="G1844" s="5">
        <f>SUM(G1836,G1833,G1843,G1840)</f>
        <v/>
      </c>
    </row>
    <row r="1845" ht="15" customHeight="1">
      <c r="A1845" s="2" t="n"/>
      <c r="B1845" s="2" t="n"/>
      <c r="C1845" s="2" t="n"/>
      <c r="D1845" s="2" t="n"/>
      <c r="E1845" s="75" t="inlineStr">
        <is>
          <t>VALOR BDI (29.27%):</t>
        </is>
      </c>
      <c r="F1845" s="91" t="n"/>
      <c r="G1845" s="5">
        <f>ROUNDDOWN(G1844*BDI,2)</f>
        <v/>
      </c>
    </row>
    <row r="1846" ht="15" customHeight="1">
      <c r="A1846" s="2" t="n"/>
      <c r="B1846" s="2" t="n"/>
      <c r="C1846" s="2" t="n"/>
      <c r="D1846" s="2" t="n"/>
      <c r="E1846" s="75" t="inlineStr">
        <is>
          <t>VALOR COM BDI:</t>
        </is>
      </c>
      <c r="F1846" s="91" t="n"/>
      <c r="G1846" s="5">
        <f>G1845 + G1844</f>
        <v/>
      </c>
    </row>
    <row r="1847" ht="9.949999999999999" customHeight="1">
      <c r="A1847" s="2" t="n"/>
      <c r="B1847" s="2" t="n"/>
      <c r="C1847" s="71" t="n"/>
      <c r="E1847" s="2" t="n"/>
      <c r="F1847" s="2" t="n"/>
      <c r="G1847" s="2" t="n"/>
    </row>
    <row r="1848" ht="27" customHeight="1">
      <c r="A1848" s="72" t="inlineStr">
        <is>
          <t>10.17.2. ED-49912 CAIXA DE DRENAGEM DE INSPEÇÃO/PASSAGEM EM ALVENARIA (50X50X60CM), REVESTIMENTO EM ARGAMASSA COM ADITIVO IMPERMEABILIZANTE, COM TAMPA EM GRELHA, INCLUSIVE ESCAVAÇÃO, REATERRO E TRANSPORTE E RETIRADA DO MATERIAL ESCAVADO (EM CAÇAMBA) (un)</t>
        </is>
      </c>
      <c r="B1848" s="90" t="n"/>
      <c r="C1848" s="90" t="n"/>
      <c r="D1848" s="90" t="n"/>
      <c r="E1848" s="90" t="n"/>
      <c r="F1848" s="90" t="n"/>
      <c r="G1848" s="91" t="n"/>
    </row>
    <row r="1849" ht="20.1" customHeight="1">
      <c r="A1849" s="76" t="inlineStr">
        <is>
          <t>SERVIÇOS</t>
        </is>
      </c>
      <c r="B1849" s="90" t="n"/>
      <c r="C1849" s="91" t="n"/>
      <c r="D1849" s="63" t="inlineStr">
        <is>
          <t>UNID</t>
        </is>
      </c>
      <c r="E1849" s="63" t="inlineStr">
        <is>
          <t>CONSUMO</t>
        </is>
      </c>
      <c r="F1849" s="63" t="inlineStr">
        <is>
          <t>PREÇO UNITÁRIO</t>
        </is>
      </c>
      <c r="G1849" s="63" t="inlineStr">
        <is>
          <t>CUSTO UNITÁRIO</t>
        </is>
      </c>
    </row>
    <row r="1850" ht="15.95" customHeight="1">
      <c r="A1850" s="66" t="inlineStr">
        <is>
          <t>ED-48227</t>
        </is>
      </c>
      <c r="B1850" s="65" t="inlineStr">
        <is>
          <t>ALVENARIA DE VEDAÇÃO COM TIJOLO MACIÇO REQUEIMADO, ESP. 10CM, PARA REVESTIMENTO, INCLUSIVE ARGAMASSA PARA ASSENTAMENTO</t>
        </is>
      </c>
      <c r="C1850" s="91" t="n"/>
      <c r="D1850" s="66" t="inlineStr">
        <is>
          <t>m2</t>
        </is>
      </c>
      <c r="E1850" s="25" t="n">
        <v>1.44</v>
      </c>
      <c r="F1850" s="68">
        <f>'COMPOSICOES AUXILIARES'!G-1</f>
        <v/>
      </c>
      <c r="G1850" s="68">
        <f>ROUND(E1850*F1850, 2)</f>
        <v/>
      </c>
      <c r="L1850" t="n">
        <v>1.44</v>
      </c>
      <c r="M1850" t="n">
        <v>105</v>
      </c>
      <c r="N1850">
        <f>(M1850-F1850)</f>
        <v/>
      </c>
    </row>
    <row r="1851" ht="15.95" customHeight="1">
      <c r="A1851" s="66" t="inlineStr">
        <is>
          <t>ED-51093</t>
        </is>
      </c>
      <c r="B1851" s="65" t="inlineStr">
        <is>
          <t>APILOAMENTO MANUAL EM FUNDO DE VALA COM SOQUETE, EXCLUSIVE ESCAVAÇÃO</t>
        </is>
      </c>
      <c r="C1851" s="91" t="n"/>
      <c r="D1851" s="66" t="inlineStr">
        <is>
          <t>m2</t>
        </is>
      </c>
      <c r="E1851" s="25" t="n">
        <v>0.64</v>
      </c>
      <c r="F1851" s="68">
        <f>'COMPOSICOES AUXILIARES'!G-1</f>
        <v/>
      </c>
      <c r="G1851" s="68">
        <f>ROUND(E1851*F1851, 2)</f>
        <v/>
      </c>
      <c r="L1851" t="n">
        <v>0.64</v>
      </c>
      <c r="M1851" t="n">
        <v>23.79</v>
      </c>
      <c r="N1851">
        <f>(M1851-F1851)</f>
        <v/>
      </c>
    </row>
    <row r="1852" ht="24" customHeight="1">
      <c r="A1852" s="66" t="inlineStr">
        <is>
          <t>ED-48314</t>
        </is>
      </c>
      <c r="B1852" s="65" t="inlineStr">
        <is>
          <t>CONCRETO NÃO ESTRUTURAL, PREPARADO EM OBRA COM BETONEIRA, CONTROLE "B", COM FCK 13,5MPA, BRITA Nº (1 E 2), CONSISTÊNCIA PARA VIBRAÇÃO (FABRICAÇÃO)</t>
        </is>
      </c>
      <c r="C1852" s="91" t="n"/>
      <c r="D1852" s="66" t="inlineStr">
        <is>
          <t>m3</t>
        </is>
      </c>
      <c r="E1852" s="25" t="n">
        <v>0.0583464</v>
      </c>
      <c r="F1852" s="68">
        <f>'COMPOSICOES AUXILIARES'!G-1</f>
        <v/>
      </c>
      <c r="G1852" s="68">
        <f>ROUND(E1852*F1852, 2)</f>
        <v/>
      </c>
      <c r="L1852" t="n">
        <v>0.0583464</v>
      </c>
      <c r="M1852" t="n">
        <v>521.41</v>
      </c>
      <c r="N1852">
        <f>(M1852-F1852)</f>
        <v/>
      </c>
    </row>
    <row r="1853" ht="15.95" customHeight="1">
      <c r="A1853" s="66" t="inlineStr">
        <is>
          <t>ED-51107</t>
        </is>
      </c>
      <c r="B1853" s="65" t="inlineStr">
        <is>
          <t>ESCAVAÇÃO MANUAL DE VALA COM PROFUNDIDADE MENOR OU IGUAL A 1,5M, INCLUSIVE DESCARGA LATERAL</t>
        </is>
      </c>
      <c r="C1853" s="91" t="n"/>
      <c r="D1853" s="66" t="inlineStr">
        <is>
          <t>m3</t>
        </is>
      </c>
      <c r="E1853" s="25" t="n">
        <v>0.4736</v>
      </c>
      <c r="F1853" s="68">
        <f>'COMPOSICOES AUXILIARES'!G-1</f>
        <v/>
      </c>
      <c r="G1853" s="68">
        <f>ROUND(E1853*F1853, 2)</f>
        <v/>
      </c>
      <c r="L1853" t="n">
        <v>0.4736</v>
      </c>
      <c r="M1853" t="n">
        <v>70.56999999999999</v>
      </c>
      <c r="N1853">
        <f>(M1853-F1853)</f>
        <v/>
      </c>
    </row>
    <row r="1854" ht="32.1" customHeight="1">
      <c r="A1854" s="66" t="inlineStr">
        <is>
          <t>ED-14505</t>
        </is>
      </c>
      <c r="B1854" s="65" t="inlineStr">
        <is>
          <t>GRELHA PARA CAIXA COLETORA DE ÁGUA PLUVIAL EM BARRA CHATA 3/ 4"X1/8" COM REQUADRO EM CANTONEIRA 7/8"X1/8", INCLUSIVE UMA (1) DEMÃO DE FUNDO ANTICORROSIVO E DUAS (2) DEMÃOS DE PINTURA ESMALTE ( FORNECIMENTO/ FABRICAÇÃO)</t>
        </is>
      </c>
      <c r="C1854" s="91" t="n"/>
      <c r="D1854" s="66" t="inlineStr">
        <is>
          <t>m2</t>
        </is>
      </c>
      <c r="E1854" s="25" t="n">
        <v>0.36</v>
      </c>
      <c r="F1854" s="68">
        <f>'COMPOSICOES AUXILIARES'!G-1</f>
        <v/>
      </c>
      <c r="G1854" s="68">
        <f>ROUND(E1854*F1854, 2)</f>
        <v/>
      </c>
      <c r="L1854" t="n">
        <v>0.36</v>
      </c>
      <c r="M1854" t="n">
        <v>648.11</v>
      </c>
      <c r="N1854">
        <f>(M1854-F1854)</f>
        <v/>
      </c>
    </row>
    <row r="1855" ht="15.95" customHeight="1">
      <c r="A1855" s="66" t="inlineStr">
        <is>
          <t>ED-51120</t>
        </is>
      </c>
      <c r="B1855" s="65" t="inlineStr">
        <is>
          <t>REATERRO MANUAL DE VALA, INCLUSIVE ESPALHAMENTO E COMPACTAÇÃO MANUAL COM SOQUETE</t>
        </is>
      </c>
      <c r="C1855" s="91" t="n"/>
      <c r="D1855" s="66" t="inlineStr">
        <is>
          <t>m3</t>
        </is>
      </c>
      <c r="E1855" s="25" t="n">
        <v>0.111</v>
      </c>
      <c r="F1855" s="68">
        <f>'COMPOSICOES AUXILIARES'!G-1</f>
        <v/>
      </c>
      <c r="G1855" s="68">
        <f>ROUND(E1855*F1855, 2)</f>
        <v/>
      </c>
      <c r="L1855" t="n">
        <v>0.111</v>
      </c>
      <c r="M1855" t="n">
        <v>70.56999999999999</v>
      </c>
      <c r="N1855">
        <f>(M1855-F1855)</f>
        <v/>
      </c>
    </row>
    <row r="1856" ht="24" customHeight="1">
      <c r="A1856" s="66" t="inlineStr">
        <is>
          <t>ED-50760</t>
        </is>
      </c>
      <c r="B1856" s="65" t="inlineStr">
        <is>
          <t>REBOCO COM ARGAMASSA, TRAÇO 1:2:9 (CIMENTO, CAL E AREIA), COM ADITIVO IMPERMEABILIZANTE, ESP. 20MM, APLICAÇÃO MANUAL, INCLUSIVE ARGAMASSA COM PREPARO MECANIZADO, EXCLUSIVE CHAPISCO</t>
        </is>
      </c>
      <c r="C1856" s="91" t="n"/>
      <c r="D1856" s="66" t="inlineStr">
        <is>
          <t>m2</t>
        </is>
      </c>
      <c r="E1856" s="25" t="n">
        <v>1.45</v>
      </c>
      <c r="F1856" s="68">
        <f>'COMPOSICOES AUXILIARES'!G-1</f>
        <v/>
      </c>
      <c r="G1856" s="68">
        <f>ROUND(E1856*F1856, 2)</f>
        <v/>
      </c>
      <c r="L1856" t="n">
        <v>1.45</v>
      </c>
      <c r="M1856" t="n">
        <v>50.75</v>
      </c>
      <c r="N1856">
        <f>(M1856-F1856)</f>
        <v/>
      </c>
    </row>
    <row r="1857" ht="15.95" customHeight="1">
      <c r="A1857" s="66" t="inlineStr">
        <is>
          <t>ED-51133</t>
        </is>
      </c>
      <c r="B1857" s="65" t="inlineStr">
        <is>
          <t>TRANSPORTE DE MATERIAL DE QUALQUER NATUREZA COM CARRINHO DE MÃO, COM DISTÂNCIAS MENORES OU IGUAIS A 50M, INCLUSIVE CARGA/DESCARGA</t>
        </is>
      </c>
      <c r="C1857" s="91" t="n"/>
      <c r="D1857" s="66" t="inlineStr">
        <is>
          <t>m3</t>
        </is>
      </c>
      <c r="E1857" s="25" t="n">
        <v>0.47138</v>
      </c>
      <c r="F1857" s="68">
        <f>'COMPOSICOES AUXILIARES'!G-1</f>
        <v/>
      </c>
      <c r="G1857" s="68">
        <f>ROUND(E1857*F1857, 2)</f>
        <v/>
      </c>
      <c r="L1857" t="n">
        <v>0.47138</v>
      </c>
      <c r="M1857" t="n">
        <v>24.47</v>
      </c>
      <c r="N1857">
        <f>(M1857-F1857)</f>
        <v/>
      </c>
    </row>
    <row r="1858" ht="15.95" customHeight="1">
      <c r="A1858" s="66" t="inlineStr">
        <is>
          <t>ED-51125</t>
        </is>
      </c>
      <c r="B1858" s="65" t="inlineStr">
        <is>
          <t>TRANSPORTE DE MATERIAL DEMOLIDO EM CAÇAMBA, EXCLUSIVE CARGA MANUAL OU MECÂNICA</t>
        </is>
      </c>
      <c r="C1858" s="91" t="n"/>
      <c r="D1858" s="66" t="inlineStr">
        <is>
          <t>m3</t>
        </is>
      </c>
      <c r="E1858" s="25" t="n">
        <v>0.47138</v>
      </c>
      <c r="F1858" s="68">
        <f>'COMPOSICOES AUXILIARES'!G-1</f>
        <v/>
      </c>
      <c r="G1858" s="68">
        <f>ROUND(E1858*F1858, 2)</f>
        <v/>
      </c>
      <c r="L1858" t="n">
        <v>0.47138</v>
      </c>
      <c r="M1858" t="n">
        <v>57.5</v>
      </c>
      <c r="N1858">
        <f>(M1858-F1858)</f>
        <v/>
      </c>
    </row>
    <row r="1859" ht="15.95" customHeight="1">
      <c r="A1859" s="66" t="inlineStr">
        <is>
          <t>ED-48324</t>
        </is>
      </c>
      <c r="B1859" s="65" t="inlineStr">
        <is>
          <t>TRANSPORTE, LANÇAMENTO E ADENSAMENTO DE CONCRETO EM RADIER, PISO OU ELEMENTO PRÉ-MOLDADO, INCLUSIVE ACABAMENTO</t>
        </is>
      </c>
      <c r="C1859" s="91" t="n"/>
      <c r="D1859" s="66" t="inlineStr">
        <is>
          <t>m3</t>
        </is>
      </c>
      <c r="E1859" s="25" t="n">
        <v>0.0583464</v>
      </c>
      <c r="F1859" s="68">
        <f>'COMPOSICOES AUXILIARES'!G-1</f>
        <v/>
      </c>
      <c r="G1859" s="68">
        <f>ROUND(E1859*F1859, 2)</f>
        <v/>
      </c>
      <c r="L1859" t="n">
        <v>0.0583464</v>
      </c>
      <c r="M1859" t="n">
        <v>107.88</v>
      </c>
      <c r="N1859">
        <f>(M1859-F1859)</f>
        <v/>
      </c>
    </row>
    <row r="1860" ht="15" customHeight="1">
      <c r="A1860" s="58" t="n"/>
      <c r="B1860" s="58" t="n"/>
      <c r="C1860" s="58" t="n"/>
      <c r="D1860" s="58" t="n"/>
      <c r="E1860" s="69" t="inlineStr">
        <is>
          <t>TOTAL SERVIÇOS:</t>
        </is>
      </c>
      <c r="F1860" s="91" t="n"/>
      <c r="G1860" s="5">
        <f>SUM(G1850:G1859)</f>
        <v/>
      </c>
    </row>
    <row r="1861" ht="15" customHeight="1">
      <c r="A1861" s="2" t="n"/>
      <c r="B1861" s="2" t="n"/>
      <c r="C1861" s="2" t="n"/>
      <c r="D1861" s="2" t="n"/>
      <c r="E1861" s="75" t="inlineStr">
        <is>
          <t>Custo Direto Total:</t>
        </is>
      </c>
      <c r="F1861" s="91" t="n"/>
      <c r="G1861" s="68" t="n">
        <v>589.9</v>
      </c>
    </row>
    <row r="1862" ht="15" customHeight="1">
      <c r="A1862" s="2" t="n"/>
      <c r="B1862" s="2" t="n"/>
      <c r="C1862" s="2" t="n"/>
      <c r="D1862" s="2" t="n"/>
      <c r="E1862" s="75" t="inlineStr">
        <is>
          <t>VALOR:</t>
        </is>
      </c>
      <c r="F1862" s="91" t="n"/>
      <c r="G1862" s="5">
        <f>SUM(G1860)</f>
        <v/>
      </c>
    </row>
    <row r="1863" ht="15" customHeight="1">
      <c r="A1863" s="2" t="n"/>
      <c r="B1863" s="2" t="n"/>
      <c r="C1863" s="2" t="n"/>
      <c r="D1863" s="2" t="n"/>
      <c r="E1863" s="75" t="inlineStr">
        <is>
          <t>VALOR BDI (29.27%):</t>
        </is>
      </c>
      <c r="F1863" s="91" t="n"/>
      <c r="G1863" s="5">
        <f>ROUNDDOWN(G1862*BDI,2)</f>
        <v/>
      </c>
    </row>
    <row r="1864" ht="15" customHeight="1">
      <c r="A1864" s="2" t="n"/>
      <c r="B1864" s="2" t="n"/>
      <c r="C1864" s="2" t="n"/>
      <c r="D1864" s="2" t="n"/>
      <c r="E1864" s="75" t="inlineStr">
        <is>
          <t>VALOR COM BDI:</t>
        </is>
      </c>
      <c r="F1864" s="91" t="n"/>
      <c r="G1864" s="5">
        <f>G1863 + G1862</f>
        <v/>
      </c>
    </row>
    <row r="1865" ht="9.949999999999999" customHeight="1">
      <c r="A1865" s="2" t="n"/>
      <c r="B1865" s="2" t="n"/>
      <c r="C1865" s="71" t="n"/>
      <c r="E1865" s="2" t="n"/>
      <c r="F1865" s="2" t="n"/>
      <c r="G1865" s="2" t="n"/>
    </row>
    <row r="1866" ht="27" customHeight="1">
      <c r="A1866" s="72" t="inlineStr">
        <is>
          <t>10.17.3. ED-49915 CAIXA DE DRENAGEM DE INSPEÇÃO/PASSAGEM EM ALVENARIA (60X60X60CM), REVESTIMENTO EM ARGAMASSA COM ADITIVO IMPERMEABILIZANTE, COM TAMPA EM GRELHA, INCLUSIVE ESCAVAÇÃO, REATERRO E TRANSPORTE E RETIRADA DO MATERIAL ESCAVADO (EM CAÇAMBA) (un)</t>
        </is>
      </c>
      <c r="B1866" s="90" t="n"/>
      <c r="C1866" s="90" t="n"/>
      <c r="D1866" s="90" t="n"/>
      <c r="E1866" s="90" t="n"/>
      <c r="F1866" s="90" t="n"/>
      <c r="G1866" s="91" t="n"/>
    </row>
    <row r="1867" ht="20.1" customHeight="1">
      <c r="A1867" s="76" t="inlineStr">
        <is>
          <t>SERVIÇOS</t>
        </is>
      </c>
      <c r="B1867" s="90" t="n"/>
      <c r="C1867" s="91" t="n"/>
      <c r="D1867" s="63" t="inlineStr">
        <is>
          <t>UNID</t>
        </is>
      </c>
      <c r="E1867" s="63" t="inlineStr">
        <is>
          <t>CONSUMO</t>
        </is>
      </c>
      <c r="F1867" s="63" t="inlineStr">
        <is>
          <t>PREÇO UNITÁRIO</t>
        </is>
      </c>
      <c r="G1867" s="63" t="inlineStr">
        <is>
          <t>CUSTO UNITÁRIO</t>
        </is>
      </c>
    </row>
    <row r="1868" ht="15.95" customHeight="1">
      <c r="A1868" s="66" t="inlineStr">
        <is>
          <t>ED-48227</t>
        </is>
      </c>
      <c r="B1868" s="65" t="inlineStr">
        <is>
          <t>ALVENARIA DE VEDAÇÃO COM TIJOLO MACIÇO REQUEIMADO, ESP. 10CM, PARA REVESTIMENTO, INCLUSIVE ARGAMASSA PARA ASSENTAMENTO</t>
        </is>
      </c>
      <c r="C1868" s="91" t="n"/>
      <c r="D1868" s="66" t="inlineStr">
        <is>
          <t>m2</t>
        </is>
      </c>
      <c r="E1868" s="25" t="n">
        <v>1.68</v>
      </c>
      <c r="F1868" s="68">
        <f>'COMPOSICOES AUXILIARES'!G-1</f>
        <v/>
      </c>
      <c r="G1868" s="68">
        <f>ROUND(E1868*F1868, 2)</f>
        <v/>
      </c>
      <c r="L1868" t="n">
        <v>1.68</v>
      </c>
      <c r="M1868" t="n">
        <v>105</v>
      </c>
      <c r="N1868">
        <f>(M1868-F1868)</f>
        <v/>
      </c>
    </row>
    <row r="1869" ht="15.95" customHeight="1">
      <c r="A1869" s="66" t="inlineStr">
        <is>
          <t>ED-51093</t>
        </is>
      </c>
      <c r="B1869" s="65" t="inlineStr">
        <is>
          <t>APILOAMENTO MANUAL EM FUNDO DE VALA COM SOQUETE, EXCLUSIVE ESCAVAÇÃO</t>
        </is>
      </c>
      <c r="C1869" s="91" t="n"/>
      <c r="D1869" s="66" t="inlineStr">
        <is>
          <t>m2</t>
        </is>
      </c>
      <c r="E1869" s="25" t="n">
        <v>0.8100000000000001</v>
      </c>
      <c r="F1869" s="68">
        <f>'COMPOSICOES AUXILIARES'!G-1</f>
        <v/>
      </c>
      <c r="G1869" s="68">
        <f>ROUND(E1869*F1869, 2)</f>
        <v/>
      </c>
      <c r="L1869" t="n">
        <v>0.8100000000000001</v>
      </c>
      <c r="M1869" t="n">
        <v>23.79</v>
      </c>
      <c r="N1869">
        <f>(M1869-F1869)</f>
        <v/>
      </c>
    </row>
    <row r="1870" ht="24" customHeight="1">
      <c r="A1870" s="66" t="inlineStr">
        <is>
          <t>ED-48314</t>
        </is>
      </c>
      <c r="B1870" s="65" t="inlineStr">
        <is>
          <t>CONCRETO NÃO ESTRUTURAL, PREPARADO EM OBRA COM BETONEIRA, CONTROLE "B", COM FCK 13,5MPA, BRITA Nº (1 E 2), CONSISTÊNCIA PARA VIBRAÇÃO (FABRICAÇÃO)</t>
        </is>
      </c>
      <c r="C1870" s="91" t="n"/>
      <c r="D1870" s="66" t="inlineStr">
        <is>
          <t>m3</t>
        </is>
      </c>
      <c r="E1870" s="25" t="n">
        <v>0.0724234</v>
      </c>
      <c r="F1870" s="68">
        <f>'COMPOSICOES AUXILIARES'!G-1</f>
        <v/>
      </c>
      <c r="G1870" s="68">
        <f>ROUND(E1870*F1870, 2)</f>
        <v/>
      </c>
      <c r="L1870" t="n">
        <v>0.0724234</v>
      </c>
      <c r="M1870" t="n">
        <v>521.41</v>
      </c>
      <c r="N1870">
        <f>(M1870-F1870)</f>
        <v/>
      </c>
    </row>
    <row r="1871" ht="15.95" customHeight="1">
      <c r="A1871" s="66" t="inlineStr">
        <is>
          <t>ED-51107</t>
        </is>
      </c>
      <c r="B1871" s="65" t="inlineStr">
        <is>
          <t>ESCAVAÇÃO MANUAL DE VALA COM PROFUNDIDADE MENOR OU IGUAL A 1,5M, INCLUSIVE DESCARGA LATERAL</t>
        </is>
      </c>
      <c r="C1871" s="91" t="n"/>
      <c r="D1871" s="66" t="inlineStr">
        <is>
          <t>m3</t>
        </is>
      </c>
      <c r="E1871" s="25" t="n">
        <v>0.5994</v>
      </c>
      <c r="F1871" s="68">
        <f>'COMPOSICOES AUXILIARES'!G-1</f>
        <v/>
      </c>
      <c r="G1871" s="68">
        <f>ROUND(E1871*F1871, 2)</f>
        <v/>
      </c>
      <c r="L1871" t="n">
        <v>0.5994</v>
      </c>
      <c r="M1871" t="n">
        <v>70.56999999999999</v>
      </c>
      <c r="N1871">
        <f>(M1871-F1871)</f>
        <v/>
      </c>
    </row>
    <row r="1872" ht="32.1" customHeight="1">
      <c r="A1872" s="66" t="inlineStr">
        <is>
          <t>ED-14505</t>
        </is>
      </c>
      <c r="B1872" s="65" t="inlineStr">
        <is>
          <t>GRELHA PARA CAIXA COLETORA DE ÁGUA PLUVIAL EM BARRA CHATA 3/ 4"X1/8" COM REQUADRO EM CANTONEIRA 7/8"X1/8", INCLUSIVE UMA (1) DEMÃO DE FUNDO ANTICORROSIVO E DUAS (2) DEMÃOS DE PINTURA ESMALTE ( FORNECIMENTO/ FABRICAÇÃO)</t>
        </is>
      </c>
      <c r="C1872" s="91" t="n"/>
      <c r="D1872" s="66" t="inlineStr">
        <is>
          <t>m2</t>
        </is>
      </c>
      <c r="E1872" s="25" t="n">
        <v>0.49</v>
      </c>
      <c r="F1872" s="68">
        <f>'COMPOSICOES AUXILIARES'!G-1</f>
        <v/>
      </c>
      <c r="G1872" s="68">
        <f>ROUND(E1872*F1872, 2)</f>
        <v/>
      </c>
      <c r="L1872" t="n">
        <v>0.49</v>
      </c>
      <c r="M1872" t="n">
        <v>648.11</v>
      </c>
      <c r="N1872">
        <f>(M1872-F1872)</f>
        <v/>
      </c>
    </row>
    <row r="1873" ht="15.95" customHeight="1">
      <c r="A1873" s="66" t="inlineStr">
        <is>
          <t>ED-51120</t>
        </is>
      </c>
      <c r="B1873" s="65" t="inlineStr">
        <is>
          <t>REATERRO MANUAL DE VALA, INCLUSIVE ESPALHAMENTO E COMPACTAÇÃO MANUAL COM SOQUETE</t>
        </is>
      </c>
      <c r="C1873" s="91" t="n"/>
      <c r="D1873" s="66" t="inlineStr">
        <is>
          <t>m3</t>
        </is>
      </c>
      <c r="E1873" s="25" t="n">
        <v>0.1258</v>
      </c>
      <c r="F1873" s="68">
        <f>'COMPOSICOES AUXILIARES'!G-1</f>
        <v/>
      </c>
      <c r="G1873" s="68">
        <f>ROUND(E1873*F1873, 2)</f>
        <v/>
      </c>
      <c r="L1873" t="n">
        <v>0.1258</v>
      </c>
      <c r="M1873" t="n">
        <v>70.56999999999999</v>
      </c>
      <c r="N1873">
        <f>(M1873-F1873)</f>
        <v/>
      </c>
    </row>
    <row r="1874" ht="24" customHeight="1">
      <c r="A1874" s="66" t="inlineStr">
        <is>
          <t>ED-50760</t>
        </is>
      </c>
      <c r="B1874" s="65" t="inlineStr">
        <is>
          <t>REBOCO COM ARGAMASSA, TRAÇO 1:2:9 (CIMENTO, CAL E AREIA), COM ADITIVO IMPERMEABILIZANTE, ESP. 20MM, APLICAÇÃO MANUAL, INCLUSIVE ARGAMASSA COM PREPARO MECANIZADO, EXCLUSIVE CHAPISCO</t>
        </is>
      </c>
      <c r="C1874" s="91" t="n"/>
      <c r="D1874" s="66" t="inlineStr">
        <is>
          <t>m2</t>
        </is>
      </c>
      <c r="E1874" s="25" t="n">
        <v>1.8</v>
      </c>
      <c r="F1874" s="68">
        <f>'COMPOSICOES AUXILIARES'!G-1</f>
        <v/>
      </c>
      <c r="G1874" s="68">
        <f>ROUND(E1874*F1874, 2)</f>
        <v/>
      </c>
      <c r="L1874" t="n">
        <v>1.8</v>
      </c>
      <c r="M1874" t="n">
        <v>50.75</v>
      </c>
      <c r="N1874">
        <f>(M1874-F1874)</f>
        <v/>
      </c>
    </row>
    <row r="1875" ht="15.95" customHeight="1">
      <c r="A1875" s="66" t="inlineStr">
        <is>
          <t>ED-51133</t>
        </is>
      </c>
      <c r="B1875" s="65" t="inlineStr">
        <is>
          <t>TRANSPORTE DE MATERIAL DE QUALQUER NATUREZA COM CARRINHO DE MÃO, COM DISTÂNCIAS MENORES OU IGUAIS A 50M, INCLUSIVE CARGA/DESCARGA</t>
        </is>
      </c>
      <c r="C1875" s="91" t="n"/>
      <c r="D1875" s="66" t="inlineStr">
        <is>
          <t>m3</t>
        </is>
      </c>
      <c r="E1875" s="25" t="n">
        <v>0.61568</v>
      </c>
      <c r="F1875" s="68">
        <f>'COMPOSICOES AUXILIARES'!G-1</f>
        <v/>
      </c>
      <c r="G1875" s="68">
        <f>ROUND(E1875*F1875, 2)</f>
        <v/>
      </c>
      <c r="L1875" t="n">
        <v>0.61568</v>
      </c>
      <c r="M1875" t="n">
        <v>24.47</v>
      </c>
      <c r="N1875">
        <f>(M1875-F1875)</f>
        <v/>
      </c>
    </row>
    <row r="1876" ht="15.95" customHeight="1">
      <c r="A1876" s="66" t="inlineStr">
        <is>
          <t>ED-51125</t>
        </is>
      </c>
      <c r="B1876" s="65" t="inlineStr">
        <is>
          <t>TRANSPORTE DE MATERIAL DEMOLIDO EM CAÇAMBA, EXCLUSIVE CARGA MANUAL OU MECÂNICA</t>
        </is>
      </c>
      <c r="C1876" s="91" t="n"/>
      <c r="D1876" s="66" t="inlineStr">
        <is>
          <t>m3</t>
        </is>
      </c>
      <c r="E1876" s="25" t="n">
        <v>0.61568</v>
      </c>
      <c r="F1876" s="68">
        <f>'COMPOSICOES AUXILIARES'!G-1</f>
        <v/>
      </c>
      <c r="G1876" s="68">
        <f>ROUND(E1876*F1876, 2)</f>
        <v/>
      </c>
      <c r="L1876" t="n">
        <v>0.61568</v>
      </c>
      <c r="M1876" t="n">
        <v>57.5</v>
      </c>
      <c r="N1876">
        <f>(M1876-F1876)</f>
        <v/>
      </c>
    </row>
    <row r="1877" ht="15.95" customHeight="1">
      <c r="A1877" s="66" t="inlineStr">
        <is>
          <t>ED-48324</t>
        </is>
      </c>
      <c r="B1877" s="65" t="inlineStr">
        <is>
          <t>TRANSPORTE, LANÇAMENTO E ADENSAMENTO DE CONCRETO EM RADIER, PISO OU ELEMENTO PRÉ-MOLDADO, INCLUSIVE ACABAMENTO</t>
        </is>
      </c>
      <c r="C1877" s="91" t="n"/>
      <c r="D1877" s="66" t="inlineStr">
        <is>
          <t>m3</t>
        </is>
      </c>
      <c r="E1877" s="25" t="n">
        <v>0.0724234</v>
      </c>
      <c r="F1877" s="68">
        <f>'COMPOSICOES AUXILIARES'!G-1</f>
        <v/>
      </c>
      <c r="G1877" s="68">
        <f>ROUND(E1877*F1877, 2)</f>
        <v/>
      </c>
      <c r="L1877" t="n">
        <v>0.0724234</v>
      </c>
      <c r="M1877" t="n">
        <v>107.88</v>
      </c>
      <c r="N1877">
        <f>(M1877-F1877)</f>
        <v/>
      </c>
    </row>
    <row r="1878" ht="15" customHeight="1">
      <c r="A1878" s="58" t="n"/>
      <c r="B1878" s="58" t="n"/>
      <c r="C1878" s="58" t="n"/>
      <c r="D1878" s="58" t="n"/>
      <c r="E1878" s="69" t="inlineStr">
        <is>
          <t>TOTAL SERVIÇOS:</t>
        </is>
      </c>
      <c r="F1878" s="91" t="n"/>
      <c r="G1878" s="5">
        <f>SUM(G1868:G1877)</f>
        <v/>
      </c>
    </row>
    <row r="1879" ht="15" customHeight="1">
      <c r="A1879" s="2" t="n"/>
      <c r="B1879" s="2" t="n"/>
      <c r="C1879" s="2" t="n"/>
      <c r="D1879" s="2" t="n"/>
      <c r="E1879" s="75" t="inlineStr">
        <is>
          <t>Custo Direto Total:</t>
        </is>
      </c>
      <c r="F1879" s="91" t="n"/>
      <c r="G1879" s="68" t="n">
        <v>751.77</v>
      </c>
    </row>
    <row r="1880" ht="15" customHeight="1">
      <c r="A1880" s="2" t="n"/>
      <c r="B1880" s="2" t="n"/>
      <c r="C1880" s="2" t="n"/>
      <c r="D1880" s="2" t="n"/>
      <c r="E1880" s="75" t="inlineStr">
        <is>
          <t>VALOR:</t>
        </is>
      </c>
      <c r="F1880" s="91" t="n"/>
      <c r="G1880" s="5">
        <f>SUM(G1878)</f>
        <v/>
      </c>
    </row>
    <row r="1881" ht="15" customHeight="1">
      <c r="A1881" s="2" t="n"/>
      <c r="B1881" s="2" t="n"/>
      <c r="C1881" s="2" t="n"/>
      <c r="D1881" s="2" t="n"/>
      <c r="E1881" s="75" t="inlineStr">
        <is>
          <t>VALOR BDI (29.27%):</t>
        </is>
      </c>
      <c r="F1881" s="91" t="n"/>
      <c r="G1881" s="5">
        <f>ROUNDDOWN(G1880*BDI,2)</f>
        <v/>
      </c>
    </row>
    <row r="1882" ht="15" customHeight="1">
      <c r="A1882" s="2" t="n"/>
      <c r="B1882" s="2" t="n"/>
      <c r="C1882" s="2" t="n"/>
      <c r="D1882" s="2" t="n"/>
      <c r="E1882" s="75" t="inlineStr">
        <is>
          <t>VALOR COM BDI:</t>
        </is>
      </c>
      <c r="F1882" s="91" t="n"/>
      <c r="G1882" s="5">
        <f>G1881 + G1880</f>
        <v/>
      </c>
    </row>
    <row r="1883" ht="9.949999999999999" customHeight="1">
      <c r="A1883" s="2" t="n"/>
      <c r="B1883" s="2" t="n"/>
      <c r="C1883" s="71" t="n"/>
      <c r="E1883" s="2" t="n"/>
      <c r="F1883" s="2" t="n"/>
      <c r="G1883" s="2" t="n"/>
    </row>
    <row r="1884" ht="20.1" customHeight="1">
      <c r="A1884" s="72" t="inlineStr">
        <is>
          <t>10.18.1. 10.90.03 EXTINTOR DE INCENDIO  TIPO PO QUIMICO - 6KG (UN)</t>
        </is>
      </c>
      <c r="B1884" s="90" t="n"/>
      <c r="C1884" s="90" t="n"/>
      <c r="D1884" s="90" t="n"/>
      <c r="E1884" s="90" t="n"/>
      <c r="F1884" s="90" t="n"/>
      <c r="G1884" s="91" t="n"/>
    </row>
    <row r="1885" ht="15" customHeight="1">
      <c r="A1885" s="73" t="inlineStr">
        <is>
          <t>Material</t>
        </is>
      </c>
      <c r="B1885" s="91" t="n"/>
      <c r="C1885" s="64" t="inlineStr">
        <is>
          <t>FONTE</t>
        </is>
      </c>
      <c r="D1885" s="64" t="inlineStr">
        <is>
          <t>UNID</t>
        </is>
      </c>
      <c r="E1885" s="64" t="inlineStr">
        <is>
          <t>COEFICIENTE</t>
        </is>
      </c>
      <c r="F1885" s="64" t="inlineStr">
        <is>
          <t>PREÇO UNITÁRIO</t>
        </is>
      </c>
      <c r="G1885" s="64" t="inlineStr">
        <is>
          <t>TOTAL</t>
        </is>
      </c>
    </row>
    <row r="1886" ht="15" customHeight="1">
      <c r="A1886" s="78" t="inlineStr">
        <is>
          <t>73.55.03</t>
        </is>
      </c>
      <c r="B1886" s="77" t="inlineStr">
        <is>
          <t>EXTINTOR DE INCENDIO PO QUIMICO - 6KG</t>
        </is>
      </c>
      <c r="C1886" s="78" t="inlineStr">
        <is>
          <t>SUDECAP</t>
        </is>
      </c>
      <c r="D1886" s="78" t="inlineStr">
        <is>
          <t>UN</t>
        </is>
      </c>
      <c r="E1886" s="21" t="n">
        <v>1</v>
      </c>
      <c r="F1886" s="22">
        <f>ROUND(M1886*FATOR, 2)</f>
        <v/>
      </c>
      <c r="G1886" s="22">
        <f>ROUND(E1886*F1886, 2)</f>
        <v/>
      </c>
      <c r="L1886" t="n">
        <v>1</v>
      </c>
      <c r="M1886" t="n">
        <v>150</v>
      </c>
      <c r="N1886">
        <f>(M1886-F1886)</f>
        <v/>
      </c>
    </row>
    <row r="1887" ht="15" customHeight="1">
      <c r="A1887" s="2" t="n"/>
      <c r="B1887" s="2" t="n"/>
      <c r="C1887" s="2" t="n"/>
      <c r="D1887" s="2" t="n"/>
      <c r="E1887" s="74" t="inlineStr">
        <is>
          <t>TOTAL Material:</t>
        </is>
      </c>
      <c r="F1887" s="91" t="n"/>
      <c r="G1887" s="23">
        <f>SUM(G1886:G1886)</f>
        <v/>
      </c>
    </row>
    <row r="1888" ht="15" customHeight="1">
      <c r="A1888" s="73" t="inlineStr">
        <is>
          <t>Mão de Obra</t>
        </is>
      </c>
      <c r="B1888" s="91" t="n"/>
      <c r="C1888" s="64" t="inlineStr">
        <is>
          <t>FONTE</t>
        </is>
      </c>
      <c r="D1888" s="64" t="inlineStr">
        <is>
          <t>UNID</t>
        </is>
      </c>
      <c r="E1888" s="64" t="inlineStr">
        <is>
          <t>COEFICIENTE</t>
        </is>
      </c>
      <c r="F1888" s="64" t="inlineStr">
        <is>
          <t>PREÇO UNITÁRIO</t>
        </is>
      </c>
      <c r="G1888" s="64" t="inlineStr">
        <is>
          <t>TOTAL</t>
        </is>
      </c>
    </row>
    <row r="1889" ht="15" customHeight="1">
      <c r="A1889" s="78" t="inlineStr">
        <is>
          <t>55.10.10</t>
        </is>
      </c>
      <c r="B1889" s="77" t="inlineStr">
        <is>
          <t>AUXILIAR BOMBEIRO/ELETRICISTA</t>
        </is>
      </c>
      <c r="C1889" s="78" t="inlineStr">
        <is>
          <t>SUDECAP</t>
        </is>
      </c>
      <c r="D1889" s="78" t="inlineStr">
        <is>
          <t>H</t>
        </is>
      </c>
      <c r="E1889" s="21">
        <f>L1889*FATOR</f>
        <v/>
      </c>
      <c r="F1889" s="22" t="n">
        <v>14.9</v>
      </c>
      <c r="G1889" s="22">
        <f>ROUND(E1889*F1889, 2)</f>
        <v/>
      </c>
      <c r="L1889" t="n">
        <v>0.17</v>
      </c>
      <c r="M1889" t="n">
        <v>14.9</v>
      </c>
      <c r="N1889">
        <f>(M1889-F1889)</f>
        <v/>
      </c>
    </row>
    <row r="1890" ht="15" customHeight="1">
      <c r="A1890" s="78" t="inlineStr">
        <is>
          <t>55.10.39</t>
        </is>
      </c>
      <c r="B1890" s="77" t="inlineStr">
        <is>
          <t>BOMBEIRO</t>
        </is>
      </c>
      <c r="C1890" s="78" t="inlineStr">
        <is>
          <t>SUDECAP</t>
        </is>
      </c>
      <c r="D1890" s="78" t="inlineStr">
        <is>
          <t>H</t>
        </is>
      </c>
      <c r="E1890" s="21">
        <f>L1890*FATOR</f>
        <v/>
      </c>
      <c r="F1890" s="22" t="n">
        <v>21.07</v>
      </c>
      <c r="G1890" s="22">
        <f>ROUND(E1890*F1890, 2)</f>
        <v/>
      </c>
      <c r="L1890" t="n">
        <v>0.17</v>
      </c>
      <c r="M1890" t="n">
        <v>21.07</v>
      </c>
      <c r="N1890">
        <f>(M1890-F1890)</f>
        <v/>
      </c>
    </row>
    <row r="1891" ht="15" customHeight="1">
      <c r="A1891" s="2" t="n"/>
      <c r="B1891" s="2" t="n"/>
      <c r="C1891" s="2" t="n"/>
      <c r="D1891" s="2" t="n"/>
      <c r="E1891" s="74" t="inlineStr">
        <is>
          <t>TOTAL Mão de Obra:</t>
        </is>
      </c>
      <c r="F1891" s="91" t="n"/>
      <c r="G1891" s="23">
        <f>SUM(G1889:G1890)</f>
        <v/>
      </c>
    </row>
    <row r="1892" ht="15" customHeight="1">
      <c r="A1892" s="2" t="n"/>
      <c r="B1892" s="2" t="n"/>
      <c r="C1892" s="2" t="n"/>
      <c r="D1892" s="2" t="n"/>
      <c r="E1892" s="75" t="inlineStr">
        <is>
          <t>VALOR:</t>
        </is>
      </c>
      <c r="F1892" s="91" t="n"/>
      <c r="G1892" s="5">
        <f>SUM(G1887,G1891)</f>
        <v/>
      </c>
    </row>
    <row r="1893" ht="15" customHeight="1">
      <c r="A1893" s="2" t="n"/>
      <c r="B1893" s="2" t="n"/>
      <c r="C1893" s="2" t="n"/>
      <c r="D1893" s="2" t="n"/>
      <c r="E1893" s="75" t="inlineStr">
        <is>
          <t>VALOR BDI (29.27%):</t>
        </is>
      </c>
      <c r="F1893" s="91" t="n"/>
      <c r="G1893" s="5">
        <f>ROUNDDOWN(G1892*BDI,2)</f>
        <v/>
      </c>
    </row>
    <row r="1894" ht="15" customHeight="1">
      <c r="A1894" s="2" t="n"/>
      <c r="B1894" s="2" t="n"/>
      <c r="C1894" s="2" t="n"/>
      <c r="D1894" s="2" t="n"/>
      <c r="E1894" s="75" t="inlineStr">
        <is>
          <t>VALOR COM BDI:</t>
        </is>
      </c>
      <c r="F1894" s="91" t="n"/>
      <c r="G1894" s="5">
        <f>G1893 + G1892</f>
        <v/>
      </c>
    </row>
    <row r="1895" ht="9.949999999999999" customHeight="1">
      <c r="A1895" s="2" t="n"/>
      <c r="B1895" s="2" t="n"/>
      <c r="C1895" s="71" t="n"/>
      <c r="E1895" s="2" t="n"/>
      <c r="F1895" s="2" t="n"/>
      <c r="G1895" s="2" t="n"/>
    </row>
    <row r="1896" ht="20.1" customHeight="1">
      <c r="A1896" s="72" t="inlineStr">
        <is>
          <t>10.18.2. ED-50199 PLACA FOTOLUMINESCENTE PARA SINALIZAÇÃO DE EMERGÊNCIA, TIPO "E5", DIMENSÃO (300X300)MM, INCLUSIVE FIXAÇÃO (un)</t>
        </is>
      </c>
      <c r="B1896" s="90" t="n"/>
      <c r="C1896" s="90" t="n"/>
      <c r="D1896" s="90" t="n"/>
      <c r="E1896" s="90" t="n"/>
      <c r="F1896" s="90" t="n"/>
      <c r="G1896" s="91" t="n"/>
    </row>
    <row r="1897" ht="20.1" customHeight="1">
      <c r="A1897" s="76" t="inlineStr">
        <is>
          <t>MATERIAIS</t>
        </is>
      </c>
      <c r="B1897" s="90" t="n"/>
      <c r="C1897" s="91" t="n"/>
      <c r="D1897" s="63" t="inlineStr">
        <is>
          <t>UNID</t>
        </is>
      </c>
      <c r="E1897" s="63" t="inlineStr">
        <is>
          <t>CONSUMO</t>
        </is>
      </c>
      <c r="F1897" s="63" t="inlineStr">
        <is>
          <t>VALOR UNITÁRIO</t>
        </is>
      </c>
      <c r="G1897" s="63" t="inlineStr">
        <is>
          <t>CUSTO UNITÁRIO</t>
        </is>
      </c>
    </row>
    <row r="1898" ht="24" customHeight="1">
      <c r="A1898" s="66" t="inlineStr">
        <is>
          <t>MATED-31383</t>
        </is>
      </c>
      <c r="B1898" s="65" t="inlineStr">
        <is>
          <t>PLACA DE SINALIZAÇÃO DE EMERGÊNCIA (TIPO: EQUIPAMENTOS DE COMBATE A INCÊNDIO E ALARME["E"]|FORMATO: QUADRADO|MATERIAL: PVC| ESPESSURA: 1MM)*VALORES REFERENCIAIS APROXIMADOS   m2</t>
        </is>
      </c>
      <c r="C1898" s="91" t="n"/>
      <c r="D1898" s="66" t="inlineStr">
        <is>
          <t>m2</t>
        </is>
      </c>
      <c r="E1898" s="82" t="n">
        <v>0.09</v>
      </c>
      <c r="F1898" s="68">
        <f>ROUND(M1898*FATOR, 2)</f>
        <v/>
      </c>
      <c r="G1898" s="68">
        <f>ROUND(E1898*F1898, 2)</f>
        <v/>
      </c>
      <c r="L1898" t="n">
        <v>0.09</v>
      </c>
      <c r="M1898" t="n">
        <v>92.55</v>
      </c>
      <c r="N1898">
        <f>(M1898-F1898)</f>
        <v/>
      </c>
    </row>
    <row r="1899" ht="15" customHeight="1">
      <c r="A1899" s="58" t="n"/>
      <c r="B1899" s="58" t="n"/>
      <c r="C1899" s="58" t="n"/>
      <c r="D1899" s="58" t="n"/>
      <c r="E1899" s="69" t="inlineStr">
        <is>
          <t>TOTAL MATERIAIS:</t>
        </is>
      </c>
      <c r="F1899" s="91" t="n"/>
      <c r="G1899" s="5">
        <f>SUM(G1898:G1898)</f>
        <v/>
      </c>
    </row>
    <row r="1900" ht="20.1" customHeight="1">
      <c r="A1900" s="76" t="inlineStr">
        <is>
          <t>SERVIÇOS</t>
        </is>
      </c>
      <c r="B1900" s="90" t="n"/>
      <c r="C1900" s="91" t="n"/>
      <c r="D1900" s="63" t="inlineStr">
        <is>
          <t>UNID</t>
        </is>
      </c>
      <c r="E1900" s="63" t="inlineStr">
        <is>
          <t>CONSUMO</t>
        </is>
      </c>
      <c r="F1900" s="63" t="inlineStr">
        <is>
          <t>PREÇO UNITÁRIO</t>
        </is>
      </c>
      <c r="G1900" s="63" t="inlineStr">
        <is>
          <t>CUSTO UNITÁRIO</t>
        </is>
      </c>
    </row>
    <row r="1901" ht="15.95" customHeight="1">
      <c r="A1901" s="66" t="inlineStr">
        <is>
          <t>ED-31485</t>
        </is>
      </c>
      <c r="B1901" s="65" t="inlineStr">
        <is>
          <t>SERVIÇO DE INSTALAÇÃO DE PLACA FOTOLUMINESCENTE PARA SINALIZAÇÃO DE EMERGÊNCIA</t>
        </is>
      </c>
      <c r="C1901" s="91" t="n"/>
      <c r="D1901" s="66" t="inlineStr">
        <is>
          <t>un</t>
        </is>
      </c>
      <c r="E1901" s="25" t="n">
        <v>1</v>
      </c>
      <c r="F1901" s="68">
        <f>'COMPOSICOES AUXILIARES'!G-1</f>
        <v/>
      </c>
      <c r="G1901" s="68">
        <f>ROUND(E1901*F1901, 2)</f>
        <v/>
      </c>
      <c r="L1901" t="n">
        <v>1</v>
      </c>
      <c r="M1901" t="n">
        <v>8.76</v>
      </c>
      <c r="N1901">
        <f>(M1901-F1901)</f>
        <v/>
      </c>
    </row>
    <row r="1902" ht="15" customHeight="1">
      <c r="A1902" s="58" t="n"/>
      <c r="B1902" s="58" t="n"/>
      <c r="C1902" s="58" t="n"/>
      <c r="D1902" s="58" t="n"/>
      <c r="E1902" s="69" t="inlineStr">
        <is>
          <t>TOTAL SERVIÇOS:</t>
        </is>
      </c>
      <c r="F1902" s="91" t="n"/>
      <c r="G1902" s="5">
        <f>SUM(G1901:G1901)</f>
        <v/>
      </c>
    </row>
    <row r="1903" ht="15" customHeight="1">
      <c r="A1903" s="2" t="n"/>
      <c r="B1903" s="2" t="n"/>
      <c r="C1903" s="2" t="n"/>
      <c r="D1903" s="2" t="n"/>
      <c r="E1903" s="75" t="inlineStr">
        <is>
          <t>Custo Direto Total:</t>
        </is>
      </c>
      <c r="F1903" s="91" t="n"/>
      <c r="G1903" s="68" t="n">
        <v>17.08</v>
      </c>
    </row>
    <row r="1904" ht="15" customHeight="1">
      <c r="A1904" s="2" t="n"/>
      <c r="B1904" s="2" t="n"/>
      <c r="C1904" s="2" t="n"/>
      <c r="D1904" s="2" t="n"/>
      <c r="E1904" s="75" t="inlineStr">
        <is>
          <t>VALOR:</t>
        </is>
      </c>
      <c r="F1904" s="91" t="n"/>
      <c r="G1904" s="5">
        <f>SUM(G1899,G1902)</f>
        <v/>
      </c>
    </row>
    <row r="1905" ht="15" customHeight="1">
      <c r="A1905" s="2" t="n"/>
      <c r="B1905" s="2" t="n"/>
      <c r="C1905" s="2" t="n"/>
      <c r="D1905" s="2" t="n"/>
      <c r="E1905" s="75" t="inlineStr">
        <is>
          <t>VALOR BDI (29.27%):</t>
        </is>
      </c>
      <c r="F1905" s="91" t="n"/>
      <c r="G1905" s="5">
        <f>ROUNDDOWN(G1904*BDI,2)</f>
        <v/>
      </c>
    </row>
    <row r="1906" ht="15" customHeight="1">
      <c r="A1906" s="2" t="n"/>
      <c r="B1906" s="2" t="n"/>
      <c r="C1906" s="2" t="n"/>
      <c r="D1906" s="2" t="n"/>
      <c r="E1906" s="75" t="inlineStr">
        <is>
          <t>VALOR COM BDI:</t>
        </is>
      </c>
      <c r="F1906" s="91" t="n"/>
      <c r="G1906" s="5">
        <f>G1905 + G1904</f>
        <v/>
      </c>
    </row>
    <row r="1907" ht="9.949999999999999" customHeight="1">
      <c r="A1907" s="2" t="n"/>
      <c r="B1907" s="2" t="n"/>
      <c r="C1907" s="71" t="n"/>
      <c r="E1907" s="2" t="n"/>
      <c r="F1907" s="2" t="n"/>
      <c r="G1907" s="2" t="n"/>
    </row>
    <row r="1908" ht="20.1" customHeight="1">
      <c r="A1908" s="72" t="inlineStr">
        <is>
          <t>10.18.3. ED-50205 PLACA FOTOLUMINESCENTE PARA SINALIZAÇÃO DE EMERGÊNCIA, TIPO "S12", DIMENSÃO (380X190)MM, INCLUSIVE FIXAÇÃO (un)</t>
        </is>
      </c>
      <c r="B1908" s="90" t="n"/>
      <c r="C1908" s="90" t="n"/>
      <c r="D1908" s="90" t="n"/>
      <c r="E1908" s="90" t="n"/>
      <c r="F1908" s="90" t="n"/>
      <c r="G1908" s="91" t="n"/>
    </row>
    <row r="1909" ht="20.1" customHeight="1">
      <c r="A1909" s="76" t="inlineStr">
        <is>
          <t>MATERIAIS</t>
        </is>
      </c>
      <c r="B1909" s="90" t="n"/>
      <c r="C1909" s="91" t="n"/>
      <c r="D1909" s="63" t="inlineStr">
        <is>
          <t>UNID</t>
        </is>
      </c>
      <c r="E1909" s="63" t="inlineStr">
        <is>
          <t>CONSUMO</t>
        </is>
      </c>
      <c r="F1909" s="63" t="inlineStr">
        <is>
          <t>VALOR UNITÁRIO</t>
        </is>
      </c>
      <c r="G1909" s="63" t="inlineStr">
        <is>
          <t>CUSTO UNITÁRIO</t>
        </is>
      </c>
    </row>
    <row r="1910" ht="24" customHeight="1">
      <c r="A1910" s="66" t="inlineStr">
        <is>
          <t>MATED-31382</t>
        </is>
      </c>
      <c r="B1910" s="65" t="inlineStr">
        <is>
          <t>PLACA DE SINALIZAÇÃO DE EMERGÊNCIA (TIPO: ORIENTAÇÃO E SALVAMENTO["S"]|FORMATO: RETANGULAR|MATERIAL: PVC|ESPESSURA: 1MM)* VALORES REFERENCIAIS APROXIMADOS   m2</t>
        </is>
      </c>
      <c r="C1910" s="91" t="n"/>
      <c r="D1910" s="66" t="inlineStr">
        <is>
          <t>m2</t>
        </is>
      </c>
      <c r="E1910" s="82" t="n">
        <v>0.0722</v>
      </c>
      <c r="F1910" s="68">
        <f>ROUND(M1910*FATOR, 2)</f>
        <v/>
      </c>
      <c r="G1910" s="68">
        <f>ROUND(E1910*F1910, 2)</f>
        <v/>
      </c>
      <c r="L1910" t="n">
        <v>0.0722</v>
      </c>
      <c r="M1910" t="n">
        <v>156.51</v>
      </c>
      <c r="N1910">
        <f>(M1910-F1910)</f>
        <v/>
      </c>
    </row>
    <row r="1911" ht="15" customHeight="1">
      <c r="A1911" s="58" t="n"/>
      <c r="B1911" s="58" t="n"/>
      <c r="C1911" s="58" t="n"/>
      <c r="D1911" s="58" t="n"/>
      <c r="E1911" s="69" t="inlineStr">
        <is>
          <t>TOTAL MATERIAIS:</t>
        </is>
      </c>
      <c r="F1911" s="91" t="n"/>
      <c r="G1911" s="5">
        <f>SUM(G1910:G1910)</f>
        <v/>
      </c>
    </row>
    <row r="1912" ht="20.1" customHeight="1">
      <c r="A1912" s="76" t="inlineStr">
        <is>
          <t>SERVIÇOS</t>
        </is>
      </c>
      <c r="B1912" s="90" t="n"/>
      <c r="C1912" s="91" t="n"/>
      <c r="D1912" s="63" t="inlineStr">
        <is>
          <t>UNID</t>
        </is>
      </c>
      <c r="E1912" s="63" t="inlineStr">
        <is>
          <t>CONSUMO</t>
        </is>
      </c>
      <c r="F1912" s="63" t="inlineStr">
        <is>
          <t>PREÇO UNITÁRIO</t>
        </is>
      </c>
      <c r="G1912" s="63" t="inlineStr">
        <is>
          <t>CUSTO UNITÁRIO</t>
        </is>
      </c>
    </row>
    <row r="1913" ht="15.95" customHeight="1">
      <c r="A1913" s="66" t="inlineStr">
        <is>
          <t>ED-31485</t>
        </is>
      </c>
      <c r="B1913" s="65" t="inlineStr">
        <is>
          <t>SERVIÇO DE INSTALAÇÃO DE PLACA FOTOLUMINESCENTE PARA SINALIZAÇÃO DE EMERGÊNCIA</t>
        </is>
      </c>
      <c r="C1913" s="91" t="n"/>
      <c r="D1913" s="66" t="inlineStr">
        <is>
          <t>un</t>
        </is>
      </c>
      <c r="E1913" s="25" t="n">
        <v>1</v>
      </c>
      <c r="F1913" s="68">
        <f>'COMPOSICOES AUXILIARES'!G-1</f>
        <v/>
      </c>
      <c r="G1913" s="68">
        <f>ROUND(E1913*F1913, 2)</f>
        <v/>
      </c>
      <c r="L1913" t="n">
        <v>1</v>
      </c>
      <c r="M1913" t="n">
        <v>8.76</v>
      </c>
      <c r="N1913">
        <f>(M1913-F1913)</f>
        <v/>
      </c>
    </row>
    <row r="1914" ht="15" customHeight="1">
      <c r="A1914" s="58" t="n"/>
      <c r="B1914" s="58" t="n"/>
      <c r="C1914" s="58" t="n"/>
      <c r="D1914" s="58" t="n"/>
      <c r="E1914" s="69" t="inlineStr">
        <is>
          <t>TOTAL SERVIÇOS:</t>
        </is>
      </c>
      <c r="F1914" s="91" t="n"/>
      <c r="G1914" s="5">
        <f>SUM(G1913:G1913)</f>
        <v/>
      </c>
    </row>
    <row r="1915" ht="15" customHeight="1">
      <c r="A1915" s="2" t="n"/>
      <c r="B1915" s="2" t="n"/>
      <c r="C1915" s="2" t="n"/>
      <c r="D1915" s="2" t="n"/>
      <c r="E1915" s="75" t="inlineStr">
        <is>
          <t>Custo Direto Total:</t>
        </is>
      </c>
      <c r="F1915" s="91" t="n"/>
      <c r="G1915" s="68" t="n">
        <v>20.06</v>
      </c>
    </row>
    <row r="1916" ht="15" customHeight="1">
      <c r="A1916" s="2" t="n"/>
      <c r="B1916" s="2" t="n"/>
      <c r="C1916" s="2" t="n"/>
      <c r="D1916" s="2" t="n"/>
      <c r="E1916" s="75" t="inlineStr">
        <is>
          <t>VALOR:</t>
        </is>
      </c>
      <c r="F1916" s="91" t="n"/>
      <c r="G1916" s="5">
        <f>SUM(G1911,G1914)</f>
        <v/>
      </c>
    </row>
    <row r="1917" ht="15" customHeight="1">
      <c r="A1917" s="2" t="n"/>
      <c r="B1917" s="2" t="n"/>
      <c r="C1917" s="2" t="n"/>
      <c r="D1917" s="2" t="n"/>
      <c r="E1917" s="75" t="inlineStr">
        <is>
          <t>VALOR BDI (29.27%):</t>
        </is>
      </c>
      <c r="F1917" s="91" t="n"/>
      <c r="G1917" s="5">
        <f>ROUNDDOWN(G1916*BDI,2)</f>
        <v/>
      </c>
    </row>
    <row r="1918" ht="15" customHeight="1">
      <c r="A1918" s="2" t="n"/>
      <c r="B1918" s="2" t="n"/>
      <c r="C1918" s="2" t="n"/>
      <c r="D1918" s="2" t="n"/>
      <c r="E1918" s="75" t="inlineStr">
        <is>
          <t>VALOR COM BDI:</t>
        </is>
      </c>
      <c r="F1918" s="91" t="n"/>
      <c r="G1918" s="5">
        <f>G1917 + G1916</f>
        <v/>
      </c>
    </row>
    <row r="1919" ht="9.949999999999999" customHeight="1">
      <c r="A1919" s="2" t="n"/>
      <c r="B1919" s="2" t="n"/>
      <c r="C1919" s="71" t="n"/>
      <c r="E1919" s="2" t="n"/>
      <c r="F1919" s="2" t="n"/>
      <c r="G1919" s="2" t="n"/>
    </row>
    <row r="1920" ht="20.1" customHeight="1">
      <c r="A1920" s="72" t="inlineStr">
        <is>
          <t>11.1.1. 11.01.02 D= 3/4" (M)</t>
        </is>
      </c>
      <c r="B1920" s="90" t="n"/>
      <c r="C1920" s="90" t="n"/>
      <c r="D1920" s="90" t="n"/>
      <c r="E1920" s="90" t="n"/>
      <c r="F1920" s="90" t="n"/>
      <c r="G1920" s="91" t="n"/>
    </row>
    <row r="1921" ht="15" customHeight="1">
      <c r="A1921" s="73" t="inlineStr">
        <is>
          <t>Material</t>
        </is>
      </c>
      <c r="B1921" s="91" t="n"/>
      <c r="C1921" s="64" t="inlineStr">
        <is>
          <t>FONTE</t>
        </is>
      </c>
      <c r="D1921" s="64" t="inlineStr">
        <is>
          <t>UNID</t>
        </is>
      </c>
      <c r="E1921" s="64" t="inlineStr">
        <is>
          <t>COEFICIENTE</t>
        </is>
      </c>
      <c r="F1921" s="64" t="inlineStr">
        <is>
          <t>PREÇO UNITÁRIO</t>
        </is>
      </c>
      <c r="G1921" s="64" t="inlineStr">
        <is>
          <t>TOTAL</t>
        </is>
      </c>
    </row>
    <row r="1922" ht="21" customHeight="1">
      <c r="A1922" s="78" t="inlineStr">
        <is>
          <t>74.01.02</t>
        </is>
      </c>
      <c r="B1922" s="77" t="inlineStr">
        <is>
          <t>ELETRODUTO DE PVC RIGIDO ROSCAVEL DE 3/4 ", SEM LUVA REF 2674</t>
        </is>
      </c>
      <c r="C1922" s="78" t="inlineStr">
        <is>
          <t>SUDECAP</t>
        </is>
      </c>
      <c r="D1922" s="78" t="inlineStr">
        <is>
          <t>M</t>
        </is>
      </c>
      <c r="E1922" s="21" t="n">
        <v>1.1</v>
      </c>
      <c r="F1922" s="22">
        <f>ROUND(M1922*FATOR, 2)</f>
        <v/>
      </c>
      <c r="G1922" s="22">
        <f>ROUND(E1922*F1922, 2)</f>
        <v/>
      </c>
      <c r="L1922" t="n">
        <v>1.1</v>
      </c>
      <c r="M1922" t="n">
        <v>4.15</v>
      </c>
      <c r="N1922">
        <f>(M1922-F1922)</f>
        <v/>
      </c>
    </row>
    <row r="1923" ht="15" customHeight="1">
      <c r="A1923" s="2" t="n"/>
      <c r="B1923" s="2" t="n"/>
      <c r="C1923" s="2" t="n"/>
      <c r="D1923" s="2" t="n"/>
      <c r="E1923" s="74" t="inlineStr">
        <is>
          <t>TOTAL Material:</t>
        </is>
      </c>
      <c r="F1923" s="91" t="n"/>
      <c r="G1923" s="23">
        <f>SUM(G1922:G1922)</f>
        <v/>
      </c>
    </row>
    <row r="1924" ht="15" customHeight="1">
      <c r="A1924" s="73" t="inlineStr">
        <is>
          <t>Mão de Obra</t>
        </is>
      </c>
      <c r="B1924" s="91" t="n"/>
      <c r="C1924" s="64" t="inlineStr">
        <is>
          <t>FONTE</t>
        </is>
      </c>
      <c r="D1924" s="64" t="inlineStr">
        <is>
          <t>UNID</t>
        </is>
      </c>
      <c r="E1924" s="64" t="inlineStr">
        <is>
          <t>COEFICIENTE</t>
        </is>
      </c>
      <c r="F1924" s="64" t="inlineStr">
        <is>
          <t>PREÇO UNITÁRIO</t>
        </is>
      </c>
      <c r="G1924" s="64" t="inlineStr">
        <is>
          <t>TOTAL</t>
        </is>
      </c>
    </row>
    <row r="1925" ht="15" customHeight="1">
      <c r="A1925" s="78" t="inlineStr">
        <is>
          <t>55.10.10</t>
        </is>
      </c>
      <c r="B1925" s="77" t="inlineStr">
        <is>
          <t>AUXILIAR BOMBEIRO/ELETRICISTA</t>
        </is>
      </c>
      <c r="C1925" s="78" t="inlineStr">
        <is>
          <t>SUDECAP</t>
        </is>
      </c>
      <c r="D1925" s="78" t="inlineStr">
        <is>
          <t>H</t>
        </is>
      </c>
      <c r="E1925" s="21">
        <f>L1925*FATOR</f>
        <v/>
      </c>
      <c r="F1925" s="22" t="n">
        <v>14.9</v>
      </c>
      <c r="G1925" s="22">
        <f>ROUND(E1925*F1925, 2)</f>
        <v/>
      </c>
      <c r="L1925" t="n">
        <v>0.12</v>
      </c>
      <c r="M1925" t="n">
        <v>14.9</v>
      </c>
      <c r="N1925">
        <f>(M1925-F1925)</f>
        <v/>
      </c>
    </row>
    <row r="1926" ht="15" customHeight="1">
      <c r="A1926" s="78" t="inlineStr">
        <is>
          <t>55.10.55</t>
        </is>
      </c>
      <c r="B1926" s="77" t="inlineStr">
        <is>
          <t>ELETRICISTA</t>
        </is>
      </c>
      <c r="C1926" s="78" t="inlineStr">
        <is>
          <t>SUDECAP</t>
        </is>
      </c>
      <c r="D1926" s="78" t="inlineStr">
        <is>
          <t>H</t>
        </is>
      </c>
      <c r="E1926" s="21">
        <f>L1926*FATOR</f>
        <v/>
      </c>
      <c r="F1926" s="22" t="n">
        <v>21.08</v>
      </c>
      <c r="G1926" s="22">
        <f>ROUND(E1926*F1926, 2)</f>
        <v/>
      </c>
      <c r="L1926" t="n">
        <v>0.133</v>
      </c>
      <c r="M1926" t="n">
        <v>21.08</v>
      </c>
      <c r="N1926">
        <f>(M1926-F1926)</f>
        <v/>
      </c>
    </row>
    <row r="1927" ht="15" customHeight="1">
      <c r="A1927" s="2" t="n"/>
      <c r="B1927" s="2" t="n"/>
      <c r="C1927" s="2" t="n"/>
      <c r="D1927" s="2" t="n"/>
      <c r="E1927" s="74" t="inlineStr">
        <is>
          <t>TOTAL Mão de Obra:</t>
        </is>
      </c>
      <c r="F1927" s="91" t="n"/>
      <c r="G1927" s="23">
        <f>SUM(G1925:G1926)</f>
        <v/>
      </c>
    </row>
    <row r="1928" ht="15" customHeight="1">
      <c r="A1928" s="2" t="n"/>
      <c r="B1928" s="2" t="n"/>
      <c r="C1928" s="2" t="n"/>
      <c r="D1928" s="2" t="n"/>
      <c r="E1928" s="75" t="inlineStr">
        <is>
          <t>VALOR:</t>
        </is>
      </c>
      <c r="F1928" s="91" t="n"/>
      <c r="G1928" s="5">
        <f>SUM(G1923,G1927)</f>
        <v/>
      </c>
    </row>
    <row r="1929" ht="15" customHeight="1">
      <c r="A1929" s="2" t="n"/>
      <c r="B1929" s="2" t="n"/>
      <c r="C1929" s="2" t="n"/>
      <c r="D1929" s="2" t="n"/>
      <c r="E1929" s="75" t="inlineStr">
        <is>
          <t>VALOR BDI (29.27%):</t>
        </is>
      </c>
      <c r="F1929" s="91" t="n"/>
      <c r="G1929" s="5">
        <f>ROUNDDOWN(G1928*BDI,2)</f>
        <v/>
      </c>
    </row>
    <row r="1930" ht="15" customHeight="1">
      <c r="A1930" s="2" t="n"/>
      <c r="B1930" s="2" t="n"/>
      <c r="C1930" s="2" t="n"/>
      <c r="D1930" s="2" t="n"/>
      <c r="E1930" s="75" t="inlineStr">
        <is>
          <t>VALOR COM BDI:</t>
        </is>
      </c>
      <c r="F1930" s="91" t="n"/>
      <c r="G1930" s="5">
        <f>G1929 + G1928</f>
        <v/>
      </c>
    </row>
    <row r="1931" ht="9.949999999999999" customHeight="1">
      <c r="A1931" s="2" t="n"/>
      <c r="B1931" s="2" t="n"/>
      <c r="C1931" s="71" t="n"/>
      <c r="E1931" s="2" t="n"/>
      <c r="F1931" s="2" t="n"/>
      <c r="G1931" s="2" t="n"/>
    </row>
    <row r="1932" ht="20.1" customHeight="1">
      <c r="A1932" s="72" t="inlineStr">
        <is>
          <t>11.1.2. 11.01.03 D= 1" (M)</t>
        </is>
      </c>
      <c r="B1932" s="90" t="n"/>
      <c r="C1932" s="90" t="n"/>
      <c r="D1932" s="90" t="n"/>
      <c r="E1932" s="90" t="n"/>
      <c r="F1932" s="90" t="n"/>
      <c r="G1932" s="91" t="n"/>
    </row>
    <row r="1933" ht="15" customHeight="1">
      <c r="A1933" s="73" t="inlineStr">
        <is>
          <t>Material</t>
        </is>
      </c>
      <c r="B1933" s="91" t="n"/>
      <c r="C1933" s="64" t="inlineStr">
        <is>
          <t>FONTE</t>
        </is>
      </c>
      <c r="D1933" s="64" t="inlineStr">
        <is>
          <t>UNID</t>
        </is>
      </c>
      <c r="E1933" s="64" t="inlineStr">
        <is>
          <t>COEFICIENTE</t>
        </is>
      </c>
      <c r="F1933" s="64" t="inlineStr">
        <is>
          <t>PREÇO UNITÁRIO</t>
        </is>
      </c>
      <c r="G1933" s="64" t="inlineStr">
        <is>
          <t>TOTAL</t>
        </is>
      </c>
    </row>
    <row r="1934" ht="21" customHeight="1">
      <c r="A1934" s="78" t="inlineStr">
        <is>
          <t>74.01.03</t>
        </is>
      </c>
      <c r="B1934" s="77" t="inlineStr">
        <is>
          <t>ELETRODUTO DE PVC RIGIDO ROSCAVEL DE 1 ", SEM LUVA REF 2685</t>
        </is>
      </c>
      <c r="C1934" s="78" t="inlineStr">
        <is>
          <t>SUDECAP</t>
        </is>
      </c>
      <c r="D1934" s="78" t="inlineStr">
        <is>
          <t>M</t>
        </is>
      </c>
      <c r="E1934" s="21" t="n">
        <v>1.1</v>
      </c>
      <c r="F1934" s="22">
        <f>ROUND(M1934*FATOR, 2)</f>
        <v/>
      </c>
      <c r="G1934" s="22">
        <f>ROUND(E1934*F1934, 2)</f>
        <v/>
      </c>
      <c r="L1934" t="n">
        <v>1.1</v>
      </c>
      <c r="M1934" t="n">
        <v>8.58</v>
      </c>
      <c r="N1934">
        <f>(M1934-F1934)</f>
        <v/>
      </c>
    </row>
    <row r="1935" ht="15" customHeight="1">
      <c r="A1935" s="2" t="n"/>
      <c r="B1935" s="2" t="n"/>
      <c r="C1935" s="2" t="n"/>
      <c r="D1935" s="2" t="n"/>
      <c r="E1935" s="74" t="inlineStr">
        <is>
          <t>TOTAL Material:</t>
        </is>
      </c>
      <c r="F1935" s="91" t="n"/>
      <c r="G1935" s="23">
        <f>SUM(G1934:G1934)</f>
        <v/>
      </c>
    </row>
    <row r="1936" ht="15" customHeight="1">
      <c r="A1936" s="73" t="inlineStr">
        <is>
          <t>Mão de Obra</t>
        </is>
      </c>
      <c r="B1936" s="91" t="n"/>
      <c r="C1936" s="64" t="inlineStr">
        <is>
          <t>FONTE</t>
        </is>
      </c>
      <c r="D1936" s="64" t="inlineStr">
        <is>
          <t>UNID</t>
        </is>
      </c>
      <c r="E1936" s="64" t="inlineStr">
        <is>
          <t>COEFICIENTE</t>
        </is>
      </c>
      <c r="F1936" s="64" t="inlineStr">
        <is>
          <t>PREÇO UNITÁRIO</t>
        </is>
      </c>
      <c r="G1936" s="64" t="inlineStr">
        <is>
          <t>TOTAL</t>
        </is>
      </c>
    </row>
    <row r="1937" ht="15" customHeight="1">
      <c r="A1937" s="78" t="inlineStr">
        <is>
          <t>55.10.10</t>
        </is>
      </c>
      <c r="B1937" s="77" t="inlineStr">
        <is>
          <t>AUXILIAR BOMBEIRO/ELETRICISTA</t>
        </is>
      </c>
      <c r="C1937" s="78" t="inlineStr">
        <is>
          <t>SUDECAP</t>
        </is>
      </c>
      <c r="D1937" s="78" t="inlineStr">
        <is>
          <t>H</t>
        </is>
      </c>
      <c r="E1937" s="21">
        <f>L1937*FATOR</f>
        <v/>
      </c>
      <c r="F1937" s="22" t="n">
        <v>14.9</v>
      </c>
      <c r="G1937" s="22">
        <f>ROUND(E1937*F1937, 2)</f>
        <v/>
      </c>
      <c r="L1937" t="n">
        <v>0.136</v>
      </c>
      <c r="M1937" t="n">
        <v>14.9</v>
      </c>
      <c r="N1937">
        <f>(M1937-F1937)</f>
        <v/>
      </c>
    </row>
    <row r="1938" ht="15" customHeight="1">
      <c r="A1938" s="78" t="inlineStr">
        <is>
          <t>55.10.55</t>
        </is>
      </c>
      <c r="B1938" s="77" t="inlineStr">
        <is>
          <t>ELETRICISTA</t>
        </is>
      </c>
      <c r="C1938" s="78" t="inlineStr">
        <is>
          <t>SUDECAP</t>
        </is>
      </c>
      <c r="D1938" s="78" t="inlineStr">
        <is>
          <t>H</t>
        </is>
      </c>
      <c r="E1938" s="21">
        <f>L1938*FATOR</f>
        <v/>
      </c>
      <c r="F1938" s="22" t="n">
        <v>21.08</v>
      </c>
      <c r="G1938" s="22">
        <f>ROUND(E1938*F1938, 2)</f>
        <v/>
      </c>
      <c r="L1938" t="n">
        <v>0.17</v>
      </c>
      <c r="M1938" t="n">
        <v>21.08</v>
      </c>
      <c r="N1938">
        <f>(M1938-F1938)</f>
        <v/>
      </c>
    </row>
    <row r="1939" ht="15" customHeight="1">
      <c r="A1939" s="2" t="n"/>
      <c r="B1939" s="2" t="n"/>
      <c r="C1939" s="2" t="n"/>
      <c r="D1939" s="2" t="n"/>
      <c r="E1939" s="74" t="inlineStr">
        <is>
          <t>TOTAL Mão de Obra:</t>
        </is>
      </c>
      <c r="F1939" s="91" t="n"/>
      <c r="G1939" s="23">
        <f>SUM(G1937:G1938)</f>
        <v/>
      </c>
    </row>
    <row r="1940" ht="15" customHeight="1">
      <c r="A1940" s="2" t="n"/>
      <c r="B1940" s="2" t="n"/>
      <c r="C1940" s="2" t="n"/>
      <c r="D1940" s="2" t="n"/>
      <c r="E1940" s="75" t="inlineStr">
        <is>
          <t>VALOR:</t>
        </is>
      </c>
      <c r="F1940" s="91" t="n"/>
      <c r="G1940" s="5">
        <f>SUM(G1935,G1939)</f>
        <v/>
      </c>
    </row>
    <row r="1941" ht="15" customHeight="1">
      <c r="A1941" s="2" t="n"/>
      <c r="B1941" s="2" t="n"/>
      <c r="C1941" s="2" t="n"/>
      <c r="D1941" s="2" t="n"/>
      <c r="E1941" s="75" t="inlineStr">
        <is>
          <t>VALOR BDI (29.27%):</t>
        </is>
      </c>
      <c r="F1941" s="91" t="n"/>
      <c r="G1941" s="5">
        <f>ROUNDDOWN(G1940*BDI,2)</f>
        <v/>
      </c>
    </row>
    <row r="1942" ht="15" customHeight="1">
      <c r="A1942" s="2" t="n"/>
      <c r="B1942" s="2" t="n"/>
      <c r="C1942" s="2" t="n"/>
      <c r="D1942" s="2" t="n"/>
      <c r="E1942" s="75" t="inlineStr">
        <is>
          <t>VALOR COM BDI:</t>
        </is>
      </c>
      <c r="F1942" s="91" t="n"/>
      <c r="G1942" s="5">
        <f>G1941 + G1940</f>
        <v/>
      </c>
    </row>
    <row r="1943" ht="9.949999999999999" customHeight="1">
      <c r="A1943" s="2" t="n"/>
      <c r="B1943" s="2" t="n"/>
      <c r="C1943" s="71" t="n"/>
      <c r="E1943" s="2" t="n"/>
      <c r="F1943" s="2" t="n"/>
      <c r="G1943" s="2" t="n"/>
    </row>
    <row r="1944" ht="20.1" customHeight="1">
      <c r="A1944" s="72" t="inlineStr">
        <is>
          <t>11.1.3. 11.01.04 D= 1 1/4" (M)</t>
        </is>
      </c>
      <c r="B1944" s="90" t="n"/>
      <c r="C1944" s="90" t="n"/>
      <c r="D1944" s="90" t="n"/>
      <c r="E1944" s="90" t="n"/>
      <c r="F1944" s="90" t="n"/>
      <c r="G1944" s="91" t="n"/>
    </row>
    <row r="1945" ht="15" customHeight="1">
      <c r="A1945" s="73" t="inlineStr">
        <is>
          <t>Material</t>
        </is>
      </c>
      <c r="B1945" s="91" t="n"/>
      <c r="C1945" s="64" t="inlineStr">
        <is>
          <t>FONTE</t>
        </is>
      </c>
      <c r="D1945" s="64" t="inlineStr">
        <is>
          <t>UNID</t>
        </is>
      </c>
      <c r="E1945" s="64" t="inlineStr">
        <is>
          <t>COEFICIENTE</t>
        </is>
      </c>
      <c r="F1945" s="64" t="inlineStr">
        <is>
          <t>PREÇO UNITÁRIO</t>
        </is>
      </c>
      <c r="G1945" s="64" t="inlineStr">
        <is>
          <t>TOTAL</t>
        </is>
      </c>
    </row>
    <row r="1946" ht="15" customHeight="1">
      <c r="A1946" s="78" t="inlineStr">
        <is>
          <t>74.01.04</t>
        </is>
      </c>
      <c r="B1946" s="77" t="inlineStr">
        <is>
          <t>ELETRODUTO DE PVC RIGIDO ROSCAVEL DE 1 1/4 ", SEM LUVA</t>
        </is>
      </c>
      <c r="C1946" s="78" t="inlineStr">
        <is>
          <t>SUDECAP</t>
        </is>
      </c>
      <c r="D1946" s="78" t="inlineStr">
        <is>
          <t>M</t>
        </is>
      </c>
      <c r="E1946" s="21" t="n">
        <v>1.1</v>
      </c>
      <c r="F1946" s="22">
        <f>ROUND(M1946*FATOR, 2)</f>
        <v/>
      </c>
      <c r="G1946" s="22">
        <f>ROUND(E1946*F1946, 2)</f>
        <v/>
      </c>
      <c r="L1946" t="n">
        <v>1.1</v>
      </c>
      <c r="M1946" t="n">
        <v>11.47</v>
      </c>
      <c r="N1946">
        <f>(M1946-F1946)</f>
        <v/>
      </c>
    </row>
    <row r="1947" ht="15" customHeight="1">
      <c r="A1947" s="2" t="n"/>
      <c r="B1947" s="2" t="n"/>
      <c r="C1947" s="2" t="n"/>
      <c r="D1947" s="2" t="n"/>
      <c r="E1947" s="74" t="inlineStr">
        <is>
          <t>TOTAL Material:</t>
        </is>
      </c>
      <c r="F1947" s="91" t="n"/>
      <c r="G1947" s="23">
        <f>SUM(G1946:G1946)</f>
        <v/>
      </c>
    </row>
    <row r="1948" ht="15" customHeight="1">
      <c r="A1948" s="73" t="inlineStr">
        <is>
          <t>Mão de Obra</t>
        </is>
      </c>
      <c r="B1948" s="91" t="n"/>
      <c r="C1948" s="64" t="inlineStr">
        <is>
          <t>FONTE</t>
        </is>
      </c>
      <c r="D1948" s="64" t="inlineStr">
        <is>
          <t>UNID</t>
        </is>
      </c>
      <c r="E1948" s="64" t="inlineStr">
        <is>
          <t>COEFICIENTE</t>
        </is>
      </c>
      <c r="F1948" s="64" t="inlineStr">
        <is>
          <t>PREÇO UNITÁRIO</t>
        </is>
      </c>
      <c r="G1948" s="64" t="inlineStr">
        <is>
          <t>TOTAL</t>
        </is>
      </c>
    </row>
    <row r="1949" ht="15" customHeight="1">
      <c r="A1949" s="78" t="inlineStr">
        <is>
          <t>55.10.10</t>
        </is>
      </c>
      <c r="B1949" s="77" t="inlineStr">
        <is>
          <t>AUXILIAR BOMBEIRO/ELETRICISTA</t>
        </is>
      </c>
      <c r="C1949" s="78" t="inlineStr">
        <is>
          <t>SUDECAP</t>
        </is>
      </c>
      <c r="D1949" s="78" t="inlineStr">
        <is>
          <t>H</t>
        </is>
      </c>
      <c r="E1949" s="21">
        <f>L1949*FATOR</f>
        <v/>
      </c>
      <c r="F1949" s="22" t="n">
        <v>14.9</v>
      </c>
      <c r="G1949" s="22">
        <f>ROUND(E1949*F1949, 2)</f>
        <v/>
      </c>
      <c r="L1949" t="n">
        <v>0.145</v>
      </c>
      <c r="M1949" t="n">
        <v>14.9</v>
      </c>
      <c r="N1949">
        <f>(M1949-F1949)</f>
        <v/>
      </c>
    </row>
    <row r="1950" ht="15" customHeight="1">
      <c r="A1950" s="78" t="inlineStr">
        <is>
          <t>55.10.55</t>
        </is>
      </c>
      <c r="B1950" s="77" t="inlineStr">
        <is>
          <t>ELETRICISTA</t>
        </is>
      </c>
      <c r="C1950" s="78" t="inlineStr">
        <is>
          <t>SUDECAP</t>
        </is>
      </c>
      <c r="D1950" s="78" t="inlineStr">
        <is>
          <t>H</t>
        </is>
      </c>
      <c r="E1950" s="21">
        <f>L1950*FATOR</f>
        <v/>
      </c>
      <c r="F1950" s="22" t="n">
        <v>21.08</v>
      </c>
      <c r="G1950" s="22">
        <f>ROUND(E1950*F1950, 2)</f>
        <v/>
      </c>
      <c r="L1950" t="n">
        <v>0.18</v>
      </c>
      <c r="M1950" t="n">
        <v>21.08</v>
      </c>
      <c r="N1950">
        <f>(M1950-F1950)</f>
        <v/>
      </c>
    </row>
    <row r="1951" ht="15" customHeight="1">
      <c r="A1951" s="2" t="n"/>
      <c r="B1951" s="2" t="n"/>
      <c r="C1951" s="2" t="n"/>
      <c r="D1951" s="2" t="n"/>
      <c r="E1951" s="74" t="inlineStr">
        <is>
          <t>TOTAL Mão de Obra:</t>
        </is>
      </c>
      <c r="F1951" s="91" t="n"/>
      <c r="G1951" s="23">
        <f>SUM(G1949:G1950)</f>
        <v/>
      </c>
    </row>
    <row r="1952" ht="15" customHeight="1">
      <c r="A1952" s="2" t="n"/>
      <c r="B1952" s="2" t="n"/>
      <c r="C1952" s="2" t="n"/>
      <c r="D1952" s="2" t="n"/>
      <c r="E1952" s="75" t="inlineStr">
        <is>
          <t>VALOR:</t>
        </is>
      </c>
      <c r="F1952" s="91" t="n"/>
      <c r="G1952" s="5">
        <f>SUM(G1947,G1951)</f>
        <v/>
      </c>
    </row>
    <row r="1953" ht="15" customHeight="1">
      <c r="A1953" s="2" t="n"/>
      <c r="B1953" s="2" t="n"/>
      <c r="C1953" s="2" t="n"/>
      <c r="D1953" s="2" t="n"/>
      <c r="E1953" s="75" t="inlineStr">
        <is>
          <t>VALOR BDI (29.27%):</t>
        </is>
      </c>
      <c r="F1953" s="91" t="n"/>
      <c r="G1953" s="5">
        <f>ROUNDDOWN(G1952*BDI,2)</f>
        <v/>
      </c>
    </row>
    <row r="1954" ht="15" customHeight="1">
      <c r="A1954" s="2" t="n"/>
      <c r="B1954" s="2" t="n"/>
      <c r="C1954" s="2" t="n"/>
      <c r="D1954" s="2" t="n"/>
      <c r="E1954" s="75" t="inlineStr">
        <is>
          <t>VALOR COM BDI:</t>
        </is>
      </c>
      <c r="F1954" s="91" t="n"/>
      <c r="G1954" s="5">
        <f>G1953 + G1952</f>
        <v/>
      </c>
    </row>
    <row r="1955" ht="9.949999999999999" customHeight="1">
      <c r="A1955" s="2" t="n"/>
      <c r="B1955" s="2" t="n"/>
      <c r="C1955" s="71" t="n"/>
      <c r="E1955" s="2" t="n"/>
      <c r="F1955" s="2" t="n"/>
      <c r="G1955" s="2" t="n"/>
    </row>
    <row r="1956" ht="20.1" customHeight="1">
      <c r="A1956" s="72" t="inlineStr">
        <is>
          <t>11.2.1. 11.05.04 D= 1 1/4" (M)</t>
        </is>
      </c>
      <c r="B1956" s="90" t="n"/>
      <c r="C1956" s="90" t="n"/>
      <c r="D1956" s="90" t="n"/>
      <c r="E1956" s="90" t="n"/>
      <c r="F1956" s="90" t="n"/>
      <c r="G1956" s="91" t="n"/>
    </row>
    <row r="1957" ht="15" customHeight="1">
      <c r="A1957" s="73" t="inlineStr">
        <is>
          <t>Material</t>
        </is>
      </c>
      <c r="B1957" s="91" t="n"/>
      <c r="C1957" s="64" t="inlineStr">
        <is>
          <t>FONTE</t>
        </is>
      </c>
      <c r="D1957" s="64" t="inlineStr">
        <is>
          <t>UNID</t>
        </is>
      </c>
      <c r="E1957" s="64" t="inlineStr">
        <is>
          <t>COEFICIENTE</t>
        </is>
      </c>
      <c r="F1957" s="64" t="inlineStr">
        <is>
          <t>PREÇO UNITÁRIO</t>
        </is>
      </c>
      <c r="G1957" s="64" t="inlineStr">
        <is>
          <t>TOTAL</t>
        </is>
      </c>
    </row>
    <row r="1958" ht="21" customHeight="1">
      <c r="A1958" s="78" t="inlineStr">
        <is>
          <t>74.02.13</t>
        </is>
      </c>
      <c r="B1958" s="77" t="inlineStr">
        <is>
          <t>ELETRODUTO GALV. À QUENTE, PESADO, PAREDE 2,65MM, 1 1/4", CONF. ABNT NBR 5598 OU EQUIVALENTE</t>
        </is>
      </c>
      <c r="C1958" s="78" t="inlineStr">
        <is>
          <t>SUDECAP</t>
        </is>
      </c>
      <c r="D1958" s="78" t="inlineStr">
        <is>
          <t>M</t>
        </is>
      </c>
      <c r="E1958" s="21" t="n">
        <v>1.1</v>
      </c>
      <c r="F1958" s="22">
        <f>ROUND(M1958*FATOR, 2)</f>
        <v/>
      </c>
      <c r="G1958" s="22">
        <f>ROUND(E1958*F1958, 2)</f>
        <v/>
      </c>
      <c r="L1958" t="n">
        <v>1.1</v>
      </c>
      <c r="M1958" t="n">
        <v>31.25</v>
      </c>
      <c r="N1958">
        <f>(M1958-F1958)</f>
        <v/>
      </c>
    </row>
    <row r="1959" ht="15" customHeight="1">
      <c r="A1959" s="2" t="n"/>
      <c r="B1959" s="2" t="n"/>
      <c r="C1959" s="2" t="n"/>
      <c r="D1959" s="2" t="n"/>
      <c r="E1959" s="74" t="inlineStr">
        <is>
          <t>TOTAL Material:</t>
        </is>
      </c>
      <c r="F1959" s="91" t="n"/>
      <c r="G1959" s="23">
        <f>SUM(G1958:G1958)</f>
        <v/>
      </c>
    </row>
    <row r="1960" ht="15" customHeight="1">
      <c r="A1960" s="73" t="inlineStr">
        <is>
          <t>Mão de Obra</t>
        </is>
      </c>
      <c r="B1960" s="91" t="n"/>
      <c r="C1960" s="64" t="inlineStr">
        <is>
          <t>FONTE</t>
        </is>
      </c>
      <c r="D1960" s="64" t="inlineStr">
        <is>
          <t>UNID</t>
        </is>
      </c>
      <c r="E1960" s="64" t="inlineStr">
        <is>
          <t>COEFICIENTE</t>
        </is>
      </c>
      <c r="F1960" s="64" t="inlineStr">
        <is>
          <t>PREÇO UNITÁRIO</t>
        </is>
      </c>
      <c r="G1960" s="64" t="inlineStr">
        <is>
          <t>TOTAL</t>
        </is>
      </c>
    </row>
    <row r="1961" ht="15" customHeight="1">
      <c r="A1961" s="78" t="inlineStr">
        <is>
          <t>55.10.10</t>
        </is>
      </c>
      <c r="B1961" s="77" t="inlineStr">
        <is>
          <t>AUXILIAR BOMBEIRO/ELETRICISTA</t>
        </is>
      </c>
      <c r="C1961" s="78" t="inlineStr">
        <is>
          <t>SUDECAP</t>
        </is>
      </c>
      <c r="D1961" s="78" t="inlineStr">
        <is>
          <t>H</t>
        </is>
      </c>
      <c r="E1961" s="21">
        <f>L1961*FATOR</f>
        <v/>
      </c>
      <c r="F1961" s="22" t="n">
        <v>14.9</v>
      </c>
      <c r="G1961" s="22">
        <f>ROUND(E1961*F1961, 2)</f>
        <v/>
      </c>
      <c r="L1961" t="n">
        <v>0.145</v>
      </c>
      <c r="M1961" t="n">
        <v>14.9</v>
      </c>
      <c r="N1961">
        <f>(M1961-F1961)</f>
        <v/>
      </c>
    </row>
    <row r="1962" ht="15" customHeight="1">
      <c r="A1962" s="78" t="inlineStr">
        <is>
          <t>55.10.55</t>
        </is>
      </c>
      <c r="B1962" s="77" t="inlineStr">
        <is>
          <t>ELETRICISTA</t>
        </is>
      </c>
      <c r="C1962" s="78" t="inlineStr">
        <is>
          <t>SUDECAP</t>
        </is>
      </c>
      <c r="D1962" s="78" t="inlineStr">
        <is>
          <t>H</t>
        </is>
      </c>
      <c r="E1962" s="21">
        <f>L1962*FATOR</f>
        <v/>
      </c>
      <c r="F1962" s="22" t="n">
        <v>21.08</v>
      </c>
      <c r="G1962" s="22">
        <f>ROUND(E1962*F1962, 2)</f>
        <v/>
      </c>
      <c r="L1962" t="n">
        <v>0.18</v>
      </c>
      <c r="M1962" t="n">
        <v>21.08</v>
      </c>
      <c r="N1962">
        <f>(M1962-F1962)</f>
        <v/>
      </c>
    </row>
    <row r="1963" ht="15" customHeight="1">
      <c r="A1963" s="2" t="n"/>
      <c r="B1963" s="2" t="n"/>
      <c r="C1963" s="2" t="n"/>
      <c r="D1963" s="2" t="n"/>
      <c r="E1963" s="74" t="inlineStr">
        <is>
          <t>TOTAL Mão de Obra:</t>
        </is>
      </c>
      <c r="F1963" s="91" t="n"/>
      <c r="G1963" s="23">
        <f>SUM(G1961:G1962)</f>
        <v/>
      </c>
    </row>
    <row r="1964" ht="15" customHeight="1">
      <c r="A1964" s="2" t="n"/>
      <c r="B1964" s="2" t="n"/>
      <c r="C1964" s="2" t="n"/>
      <c r="D1964" s="2" t="n"/>
      <c r="E1964" s="75" t="inlineStr">
        <is>
          <t>VALOR:</t>
        </is>
      </c>
      <c r="F1964" s="91" t="n"/>
      <c r="G1964" s="5">
        <f>SUM(G1959,G1963)</f>
        <v/>
      </c>
    </row>
    <row r="1965" ht="15" customHeight="1">
      <c r="A1965" s="2" t="n"/>
      <c r="B1965" s="2" t="n"/>
      <c r="C1965" s="2" t="n"/>
      <c r="D1965" s="2" t="n"/>
      <c r="E1965" s="75" t="inlineStr">
        <is>
          <t>VALOR BDI (29.27%):</t>
        </is>
      </c>
      <c r="F1965" s="91" t="n"/>
      <c r="G1965" s="5">
        <f>ROUNDDOWN(G1964*BDI,2)</f>
        <v/>
      </c>
    </row>
    <row r="1966" ht="15" customHeight="1">
      <c r="A1966" s="2" t="n"/>
      <c r="B1966" s="2" t="n"/>
      <c r="C1966" s="2" t="n"/>
      <c r="D1966" s="2" t="n"/>
      <c r="E1966" s="75" t="inlineStr">
        <is>
          <t>VALOR COM BDI:</t>
        </is>
      </c>
      <c r="F1966" s="91" t="n"/>
      <c r="G1966" s="5">
        <f>G1965 + G1964</f>
        <v/>
      </c>
    </row>
    <row r="1967" ht="9.949999999999999" customHeight="1">
      <c r="A1967" s="2" t="n"/>
      <c r="B1967" s="2" t="n"/>
      <c r="C1967" s="71" t="n"/>
      <c r="E1967" s="2" t="n"/>
      <c r="F1967" s="2" t="n"/>
      <c r="G1967" s="2" t="n"/>
    </row>
    <row r="1968" ht="20.1" customHeight="1">
      <c r="A1968" s="72" t="inlineStr">
        <is>
          <t>11.3.1. 11.14.04 DE PASSAGEM, EMBUTIR 230X230X102MM CPE-20 OU EQUIVALENTE (UN)</t>
        </is>
      </c>
      <c r="B1968" s="90" t="n"/>
      <c r="C1968" s="90" t="n"/>
      <c r="D1968" s="90" t="n"/>
      <c r="E1968" s="90" t="n"/>
      <c r="F1968" s="90" t="n"/>
      <c r="G1968" s="91" t="n"/>
    </row>
    <row r="1969" ht="15" customHeight="1">
      <c r="A1969" s="73" t="inlineStr">
        <is>
          <t>Material</t>
        </is>
      </c>
      <c r="B1969" s="91" t="n"/>
      <c r="C1969" s="64" t="inlineStr">
        <is>
          <t>FONTE</t>
        </is>
      </c>
      <c r="D1969" s="64" t="inlineStr">
        <is>
          <t>UNID</t>
        </is>
      </c>
      <c r="E1969" s="64" t="inlineStr">
        <is>
          <t>COEFICIENTE</t>
        </is>
      </c>
      <c r="F1969" s="64" t="inlineStr">
        <is>
          <t>PREÇO UNITÁRIO</t>
        </is>
      </c>
      <c r="G1969" s="64" t="inlineStr">
        <is>
          <t>TOTAL</t>
        </is>
      </c>
    </row>
    <row r="1970" ht="21" customHeight="1">
      <c r="A1970" s="78" t="inlineStr">
        <is>
          <t>74.08.35</t>
        </is>
      </c>
      <c r="B1970" s="77" t="inlineStr">
        <is>
          <t>CAIXA DE PASSAGEM, EMBUTIR 20X20X09CM CPE-20 OU EQUIVALENTE</t>
        </is>
      </c>
      <c r="C1970" s="78" t="inlineStr">
        <is>
          <t>SUDECAP</t>
        </is>
      </c>
      <c r="D1970" s="78" t="inlineStr">
        <is>
          <t>UN</t>
        </is>
      </c>
      <c r="E1970" s="21" t="n">
        <v>1</v>
      </c>
      <c r="F1970" s="22">
        <f>ROUND(M1970*FATOR, 2)</f>
        <v/>
      </c>
      <c r="G1970" s="22">
        <f>ROUND(E1970*F1970, 2)</f>
        <v/>
      </c>
      <c r="L1970" t="n">
        <v>1</v>
      </c>
      <c r="M1970" t="n">
        <v>49.39</v>
      </c>
      <c r="N1970">
        <f>(M1970-F1970)</f>
        <v/>
      </c>
    </row>
    <row r="1971" ht="15" customHeight="1">
      <c r="A1971" s="2" t="n"/>
      <c r="B1971" s="2" t="n"/>
      <c r="C1971" s="2" t="n"/>
      <c r="D1971" s="2" t="n"/>
      <c r="E1971" s="74" t="inlineStr">
        <is>
          <t>TOTAL Material:</t>
        </is>
      </c>
      <c r="F1971" s="91" t="n"/>
      <c r="G1971" s="23">
        <f>SUM(G1970:G1970)</f>
        <v/>
      </c>
    </row>
    <row r="1972" ht="15" customHeight="1">
      <c r="A1972" s="73" t="inlineStr">
        <is>
          <t>Mão de Obra</t>
        </is>
      </c>
      <c r="B1972" s="91" t="n"/>
      <c r="C1972" s="64" t="inlineStr">
        <is>
          <t>FONTE</t>
        </is>
      </c>
      <c r="D1972" s="64" t="inlineStr">
        <is>
          <t>UNID</t>
        </is>
      </c>
      <c r="E1972" s="64" t="inlineStr">
        <is>
          <t>COEFICIENTE</t>
        </is>
      </c>
      <c r="F1972" s="64" t="inlineStr">
        <is>
          <t>PREÇO UNITÁRIO</t>
        </is>
      </c>
      <c r="G1972" s="64" t="inlineStr">
        <is>
          <t>TOTAL</t>
        </is>
      </c>
    </row>
    <row r="1973" ht="15" customHeight="1">
      <c r="A1973" s="78" t="inlineStr">
        <is>
          <t>55.10.10</t>
        </is>
      </c>
      <c r="B1973" s="77" t="inlineStr">
        <is>
          <t>AUXILIAR BOMBEIRO/ELETRICISTA</t>
        </is>
      </c>
      <c r="C1973" s="78" t="inlineStr">
        <is>
          <t>SUDECAP</t>
        </is>
      </c>
      <c r="D1973" s="78" t="inlineStr">
        <is>
          <t>H</t>
        </is>
      </c>
      <c r="E1973" s="21">
        <f>L1973*FATOR</f>
        <v/>
      </c>
      <c r="F1973" s="22" t="n">
        <v>14.9</v>
      </c>
      <c r="G1973" s="22">
        <f>ROUND(E1973*F1973, 2)</f>
        <v/>
      </c>
      <c r="L1973" t="n">
        <v>0.3</v>
      </c>
      <c r="M1973" t="n">
        <v>14.9</v>
      </c>
      <c r="N1973">
        <f>(M1973-F1973)</f>
        <v/>
      </c>
    </row>
    <row r="1974" ht="15" customHeight="1">
      <c r="A1974" s="78" t="inlineStr">
        <is>
          <t>55.10.55</t>
        </is>
      </c>
      <c r="B1974" s="77" t="inlineStr">
        <is>
          <t>ELETRICISTA</t>
        </is>
      </c>
      <c r="C1974" s="78" t="inlineStr">
        <is>
          <t>SUDECAP</t>
        </is>
      </c>
      <c r="D1974" s="78" t="inlineStr">
        <is>
          <t>H</t>
        </is>
      </c>
      <c r="E1974" s="21">
        <f>L1974*FATOR</f>
        <v/>
      </c>
      <c r="F1974" s="22" t="n">
        <v>21.08</v>
      </c>
      <c r="G1974" s="22">
        <f>ROUND(E1974*F1974, 2)</f>
        <v/>
      </c>
      <c r="L1974" t="n">
        <v>0.3</v>
      </c>
      <c r="M1974" t="n">
        <v>21.08</v>
      </c>
      <c r="N1974">
        <f>(M1974-F1974)</f>
        <v/>
      </c>
    </row>
    <row r="1975" ht="15" customHeight="1">
      <c r="A1975" s="2" t="n"/>
      <c r="B1975" s="2" t="n"/>
      <c r="C1975" s="2" t="n"/>
      <c r="D1975" s="2" t="n"/>
      <c r="E1975" s="74" t="inlineStr">
        <is>
          <t>TOTAL Mão de Obra:</t>
        </is>
      </c>
      <c r="F1975" s="91" t="n"/>
      <c r="G1975" s="23">
        <f>SUM(G1973:G1974)</f>
        <v/>
      </c>
    </row>
    <row r="1976" ht="15" customHeight="1">
      <c r="A1976" s="2" t="n"/>
      <c r="B1976" s="2" t="n"/>
      <c r="C1976" s="2" t="n"/>
      <c r="D1976" s="2" t="n"/>
      <c r="E1976" s="75" t="inlineStr">
        <is>
          <t>VALOR:</t>
        </is>
      </c>
      <c r="F1976" s="91" t="n"/>
      <c r="G1976" s="5">
        <f>SUM(G1971,G1975)</f>
        <v/>
      </c>
    </row>
    <row r="1977" ht="15" customHeight="1">
      <c r="A1977" s="2" t="n"/>
      <c r="B1977" s="2" t="n"/>
      <c r="C1977" s="2" t="n"/>
      <c r="D1977" s="2" t="n"/>
      <c r="E1977" s="75" t="inlineStr">
        <is>
          <t>VALOR BDI (29.27%):</t>
        </is>
      </c>
      <c r="F1977" s="91" t="n"/>
      <c r="G1977" s="5">
        <f>ROUNDDOWN(G1976*BDI,2)</f>
        <v/>
      </c>
    </row>
    <row r="1978" ht="15" customHeight="1">
      <c r="A1978" s="2" t="n"/>
      <c r="B1978" s="2" t="n"/>
      <c r="C1978" s="2" t="n"/>
      <c r="D1978" s="2" t="n"/>
      <c r="E1978" s="75" t="inlineStr">
        <is>
          <t>VALOR COM BDI:</t>
        </is>
      </c>
      <c r="F1978" s="91" t="n"/>
      <c r="G1978" s="5">
        <f>G1977 + G1976</f>
        <v/>
      </c>
    </row>
    <row r="1979" ht="9.949999999999999" customHeight="1">
      <c r="A1979" s="2" t="n"/>
      <c r="B1979" s="2" t="n"/>
      <c r="C1979" s="71" t="n"/>
      <c r="E1979" s="2" t="n"/>
      <c r="F1979" s="2" t="n"/>
      <c r="G1979" s="2" t="n"/>
    </row>
    <row r="1980" ht="20.1" customHeight="1">
      <c r="A1980" s="72" t="inlineStr">
        <is>
          <t>11.3.2. 11.14.20 CAIXA DE PASSAGEM EM PVC 4"X2" PRETA P/ELETRODUTO ROSCÁVEL/SOLDÁVEL (UN)</t>
        </is>
      </c>
      <c r="B1980" s="90" t="n"/>
      <c r="C1980" s="90" t="n"/>
      <c r="D1980" s="90" t="n"/>
      <c r="E1980" s="90" t="n"/>
      <c r="F1980" s="90" t="n"/>
      <c r="G1980" s="91" t="n"/>
    </row>
    <row r="1981" ht="15" customHeight="1">
      <c r="A1981" s="73" t="inlineStr">
        <is>
          <t>Material</t>
        </is>
      </c>
      <c r="B1981" s="91" t="n"/>
      <c r="C1981" s="64" t="inlineStr">
        <is>
          <t>FONTE</t>
        </is>
      </c>
      <c r="D1981" s="64" t="inlineStr">
        <is>
          <t>UNID</t>
        </is>
      </c>
      <c r="E1981" s="64" t="inlineStr">
        <is>
          <t>COEFICIENTE</t>
        </is>
      </c>
      <c r="F1981" s="64" t="inlineStr">
        <is>
          <t>PREÇO UNITÁRIO</t>
        </is>
      </c>
      <c r="G1981" s="64" t="inlineStr">
        <is>
          <t>TOTAL</t>
        </is>
      </c>
    </row>
    <row r="1982" ht="21" customHeight="1">
      <c r="A1982" s="78" t="inlineStr">
        <is>
          <t>74.08.25</t>
        </is>
      </c>
      <c r="B1982" s="77" t="inlineStr">
        <is>
          <t>CAIXA DE PASSAGEM EM PVC 4"X2" PRETA P/ELETRODUTO ROSCÁVEL/SOLDÁVEL</t>
        </is>
      </c>
      <c r="C1982" s="78" t="inlineStr">
        <is>
          <t>SUDECAP</t>
        </is>
      </c>
      <c r="D1982" s="78" t="inlineStr">
        <is>
          <t>UN</t>
        </is>
      </c>
      <c r="E1982" s="21" t="n">
        <v>1</v>
      </c>
      <c r="F1982" s="22">
        <f>ROUND(M1982*FATOR, 2)</f>
        <v/>
      </c>
      <c r="G1982" s="22">
        <f>ROUND(E1982*F1982, 2)</f>
        <v/>
      </c>
      <c r="L1982" t="n">
        <v>1</v>
      </c>
      <c r="M1982" t="n">
        <v>1.96</v>
      </c>
      <c r="N1982">
        <f>(M1982-F1982)</f>
        <v/>
      </c>
    </row>
    <row r="1983" ht="15" customHeight="1">
      <c r="A1983" s="2" t="n"/>
      <c r="B1983" s="2" t="n"/>
      <c r="C1983" s="2" t="n"/>
      <c r="D1983" s="2" t="n"/>
      <c r="E1983" s="74" t="inlineStr">
        <is>
          <t>TOTAL Material:</t>
        </is>
      </c>
      <c r="F1983" s="91" t="n"/>
      <c r="G1983" s="23">
        <f>SUM(G1982:G1982)</f>
        <v/>
      </c>
    </row>
    <row r="1984" ht="15" customHeight="1">
      <c r="A1984" s="73" t="inlineStr">
        <is>
          <t>Mão de Obra</t>
        </is>
      </c>
      <c r="B1984" s="91" t="n"/>
      <c r="C1984" s="64" t="inlineStr">
        <is>
          <t>FONTE</t>
        </is>
      </c>
      <c r="D1984" s="64" t="inlineStr">
        <is>
          <t>UNID</t>
        </is>
      </c>
      <c r="E1984" s="64" t="inlineStr">
        <is>
          <t>COEFICIENTE</t>
        </is>
      </c>
      <c r="F1984" s="64" t="inlineStr">
        <is>
          <t>PREÇO UNITÁRIO</t>
        </is>
      </c>
      <c r="G1984" s="64" t="inlineStr">
        <is>
          <t>TOTAL</t>
        </is>
      </c>
    </row>
    <row r="1985" ht="15" customHeight="1">
      <c r="A1985" s="78" t="inlineStr">
        <is>
          <t>55.10.10</t>
        </is>
      </c>
      <c r="B1985" s="77" t="inlineStr">
        <is>
          <t>AUXILIAR BOMBEIRO/ELETRICISTA</t>
        </is>
      </c>
      <c r="C1985" s="78" t="inlineStr">
        <is>
          <t>SUDECAP</t>
        </is>
      </c>
      <c r="D1985" s="78" t="inlineStr">
        <is>
          <t>H</t>
        </is>
      </c>
      <c r="E1985" s="21">
        <f>L1985*FATOR</f>
        <v/>
      </c>
      <c r="F1985" s="22" t="n">
        <v>14.9</v>
      </c>
      <c r="G1985" s="22">
        <f>ROUND(E1985*F1985, 2)</f>
        <v/>
      </c>
      <c r="L1985" t="n">
        <v>0.15</v>
      </c>
      <c r="M1985" t="n">
        <v>14.9</v>
      </c>
      <c r="N1985">
        <f>(M1985-F1985)</f>
        <v/>
      </c>
    </row>
    <row r="1986" ht="15" customHeight="1">
      <c r="A1986" s="78" t="inlineStr">
        <is>
          <t>55.10.55</t>
        </is>
      </c>
      <c r="B1986" s="77" t="inlineStr">
        <is>
          <t>ELETRICISTA</t>
        </is>
      </c>
      <c r="C1986" s="78" t="inlineStr">
        <is>
          <t>SUDECAP</t>
        </is>
      </c>
      <c r="D1986" s="78" t="inlineStr">
        <is>
          <t>H</t>
        </is>
      </c>
      <c r="E1986" s="21">
        <f>L1986*FATOR</f>
        <v/>
      </c>
      <c r="F1986" s="22" t="n">
        <v>21.08</v>
      </c>
      <c r="G1986" s="22">
        <f>ROUND(E1986*F1986, 2)</f>
        <v/>
      </c>
      <c r="L1986" t="n">
        <v>0.15</v>
      </c>
      <c r="M1986" t="n">
        <v>21.08</v>
      </c>
      <c r="N1986">
        <f>(M1986-F1986)</f>
        <v/>
      </c>
    </row>
    <row r="1987" ht="15" customHeight="1">
      <c r="A1987" s="2" t="n"/>
      <c r="B1987" s="2" t="n"/>
      <c r="C1987" s="2" t="n"/>
      <c r="D1987" s="2" t="n"/>
      <c r="E1987" s="74" t="inlineStr">
        <is>
          <t>TOTAL Mão de Obra:</t>
        </is>
      </c>
      <c r="F1987" s="91" t="n"/>
      <c r="G1987" s="23">
        <f>SUM(G1985:G1986)</f>
        <v/>
      </c>
    </row>
    <row r="1988" ht="15" customHeight="1">
      <c r="A1988" s="2" t="n"/>
      <c r="B1988" s="2" t="n"/>
      <c r="C1988" s="2" t="n"/>
      <c r="D1988" s="2" t="n"/>
      <c r="E1988" s="75" t="inlineStr">
        <is>
          <t>VALOR:</t>
        </is>
      </c>
      <c r="F1988" s="91" t="n"/>
      <c r="G1988" s="5">
        <f>SUM(G1983,G1987)</f>
        <v/>
      </c>
    </row>
    <row r="1989" ht="15" customHeight="1">
      <c r="A1989" s="2" t="n"/>
      <c r="B1989" s="2" t="n"/>
      <c r="C1989" s="2" t="n"/>
      <c r="D1989" s="2" t="n"/>
      <c r="E1989" s="75" t="inlineStr">
        <is>
          <t>VALOR BDI (29.27%):</t>
        </is>
      </c>
      <c r="F1989" s="91" t="n"/>
      <c r="G1989" s="5">
        <f>ROUNDDOWN(G1988*BDI,2)</f>
        <v/>
      </c>
    </row>
    <row r="1990" ht="15" customHeight="1">
      <c r="A1990" s="2" t="n"/>
      <c r="B1990" s="2" t="n"/>
      <c r="C1990" s="2" t="n"/>
      <c r="D1990" s="2" t="n"/>
      <c r="E1990" s="75" t="inlineStr">
        <is>
          <t>VALOR COM BDI:</t>
        </is>
      </c>
      <c r="F1990" s="91" t="n"/>
      <c r="G1990" s="5">
        <f>G1989 + G1988</f>
        <v/>
      </c>
    </row>
    <row r="1991" ht="9.949999999999999" customHeight="1">
      <c r="A1991" s="2" t="n"/>
      <c r="B1991" s="2" t="n"/>
      <c r="C1991" s="71" t="n"/>
      <c r="E1991" s="2" t="n"/>
      <c r="F1991" s="2" t="n"/>
      <c r="G1991" s="2" t="n"/>
    </row>
    <row r="1992" ht="20.1" customHeight="1">
      <c r="A1992" s="72" t="inlineStr">
        <is>
          <t>11.3.3. 11.14.37 TIPO 1, 30X30X40CM C/FUNDO DE BRITA E TAMPA CONCR. (UN)</t>
        </is>
      </c>
      <c r="B1992" s="90" t="n"/>
      <c r="C1992" s="90" t="n"/>
      <c r="D1992" s="90" t="n"/>
      <c r="E1992" s="90" t="n"/>
      <c r="F1992" s="90" t="n"/>
      <c r="G1992" s="91" t="n"/>
    </row>
    <row r="1993" ht="15" customHeight="1">
      <c r="A1993" s="73" t="inlineStr">
        <is>
          <t>Material</t>
        </is>
      </c>
      <c r="B1993" s="91" t="n"/>
      <c r="C1993" s="64" t="inlineStr">
        <is>
          <t>FONTE</t>
        </is>
      </c>
      <c r="D1993" s="64" t="inlineStr">
        <is>
          <t>UNID</t>
        </is>
      </c>
      <c r="E1993" s="64" t="inlineStr">
        <is>
          <t>COEFICIENTE</t>
        </is>
      </c>
      <c r="F1993" s="64" t="inlineStr">
        <is>
          <t>PREÇO UNITÁRIO</t>
        </is>
      </c>
      <c r="G1993" s="64" t="inlineStr">
        <is>
          <t>TOTAL</t>
        </is>
      </c>
    </row>
    <row r="1994" ht="15" customHeight="1">
      <c r="A1994" s="78" t="inlineStr">
        <is>
          <t>63.01.03</t>
        </is>
      </c>
      <c r="B1994" s="77" t="inlineStr">
        <is>
          <t>BRITAS 1, 2 OU 3, CALCÁRIA COM FRETE</t>
        </is>
      </c>
      <c r="C1994" s="78" t="inlineStr">
        <is>
          <t>SUDECAP</t>
        </is>
      </c>
      <c r="D1994" s="78" t="inlineStr">
        <is>
          <t>M3</t>
        </is>
      </c>
      <c r="E1994" s="21" t="n">
        <v>0.014</v>
      </c>
      <c r="F1994" s="22">
        <f>ROUND(M1994*FATOR, 2)</f>
        <v/>
      </c>
      <c r="G1994" s="22">
        <f>ROUND(E1994*F1994, 2)</f>
        <v/>
      </c>
      <c r="L1994" t="n">
        <v>0.014</v>
      </c>
      <c r="M1994" t="n">
        <v>173.18</v>
      </c>
      <c r="N1994">
        <f>(M1994-F1994)</f>
        <v/>
      </c>
    </row>
    <row r="1995" ht="15" customHeight="1">
      <c r="A1995" s="78" t="inlineStr">
        <is>
          <t>83.17.20</t>
        </is>
      </c>
      <c r="B1995" s="77" t="inlineStr">
        <is>
          <t>PLACA DE FERRO FUNDIDO 7x11CM IDENTIFICAO CAIXA</t>
        </is>
      </c>
      <c r="C1995" s="78" t="inlineStr">
        <is>
          <t>SUDECAP</t>
        </is>
      </c>
      <c r="D1995" s="78" t="inlineStr">
        <is>
          <t>UN</t>
        </is>
      </c>
      <c r="E1995" s="21" t="n">
        <v>1</v>
      </c>
      <c r="F1995" s="22">
        <f>ROUND(M1995*FATOR, 2)</f>
        <v/>
      </c>
      <c r="G1995" s="22">
        <f>ROUND(E1995*F1995, 2)</f>
        <v/>
      </c>
      <c r="L1995" t="n">
        <v>1</v>
      </c>
      <c r="M1995" t="n">
        <v>12</v>
      </c>
      <c r="N1995">
        <f>(M1995-F1995)</f>
        <v/>
      </c>
    </row>
    <row r="1996" ht="15" customHeight="1">
      <c r="A1996" s="2" t="n"/>
      <c r="B1996" s="2" t="n"/>
      <c r="C1996" s="2" t="n"/>
      <c r="D1996" s="2" t="n"/>
      <c r="E1996" s="74" t="inlineStr">
        <is>
          <t>TOTAL Material:</t>
        </is>
      </c>
      <c r="F1996" s="91" t="n"/>
      <c r="G1996" s="23">
        <f>SUM(G1994:G1995)</f>
        <v/>
      </c>
    </row>
    <row r="1997" ht="15" customHeight="1">
      <c r="A1997" s="73" t="inlineStr">
        <is>
          <t>Serviço</t>
        </is>
      </c>
      <c r="B1997" s="91" t="n"/>
      <c r="C1997" s="64" t="inlineStr">
        <is>
          <t>FONTE</t>
        </is>
      </c>
      <c r="D1997" s="64" t="inlineStr">
        <is>
          <t>UNID</t>
        </is>
      </c>
      <c r="E1997" s="64" t="inlineStr">
        <is>
          <t>COEFICIENTE</t>
        </is>
      </c>
      <c r="F1997" s="64" t="inlineStr">
        <is>
          <t>PREÇO UNITÁRIO</t>
        </is>
      </c>
      <c r="G1997" s="64" t="inlineStr">
        <is>
          <t>TOTAL</t>
        </is>
      </c>
    </row>
    <row r="1998" ht="15" customHeight="1">
      <c r="A1998" s="78" t="inlineStr">
        <is>
          <t>40.22.20</t>
        </is>
      </c>
      <c r="B1998" s="77" t="inlineStr">
        <is>
          <t>ACO CA-60 - CORTE, DOBRAMENTO E COLOCACAO</t>
        </is>
      </c>
      <c r="C1998" s="78" t="inlineStr">
        <is>
          <t>SUDECAP</t>
        </is>
      </c>
      <c r="D1998" s="78" t="inlineStr">
        <is>
          <t>KG</t>
        </is>
      </c>
      <c r="E1998" s="21" t="n">
        <v>0.352</v>
      </c>
      <c r="F1998" s="22">
        <f>'COMPOSICOES AUXILIARES'!G-1</f>
        <v/>
      </c>
      <c r="G1998" s="22">
        <f>ROUND(E1998*F1998, 2)</f>
        <v/>
      </c>
      <c r="L1998" t="n">
        <v>0.352</v>
      </c>
      <c r="M1998" t="n">
        <v>12.07</v>
      </c>
      <c r="N1998">
        <f>(M1998-F1998)</f>
        <v/>
      </c>
    </row>
    <row r="1999" ht="15" customHeight="1">
      <c r="A1999" s="78" t="inlineStr">
        <is>
          <t>40.30.06</t>
        </is>
      </c>
      <c r="B1999" s="77" t="inlineStr">
        <is>
          <t>ALVENARIA TIJOLO MACICO REQ., E = 10CM, A REVESTIR</t>
        </is>
      </c>
      <c r="C1999" s="78" t="inlineStr">
        <is>
          <t>SUDECAP</t>
        </is>
      </c>
      <c r="D1999" s="78" t="inlineStr">
        <is>
          <t>M2</t>
        </is>
      </c>
      <c r="E1999" s="21" t="n">
        <v>1.188</v>
      </c>
      <c r="F1999" s="22">
        <f>'COMPOSICOES AUXILIARES'!G-1</f>
        <v/>
      </c>
      <c r="G1999" s="22">
        <f>ROUND(E1999*F1999, 2)</f>
        <v/>
      </c>
      <c r="L1999" t="n">
        <v>1.188</v>
      </c>
      <c r="M1999" t="n">
        <v>133</v>
      </c>
      <c r="N1999">
        <f>(M1999-F1999)</f>
        <v/>
      </c>
    </row>
    <row r="2000" ht="15" customHeight="1">
      <c r="A2000" s="78" t="inlineStr">
        <is>
          <t>40.31.02</t>
        </is>
      </c>
      <c r="B2000" s="77" t="inlineStr">
        <is>
          <t>CHAPISCO COM ARGAMASSA 1:3, A COLHER</t>
        </is>
      </c>
      <c r="C2000" s="78" t="inlineStr">
        <is>
          <t>SUDECAP</t>
        </is>
      </c>
      <c r="D2000" s="78" t="inlineStr">
        <is>
          <t>M2</t>
        </is>
      </c>
      <c r="E2000" s="21" t="n">
        <v>0.775</v>
      </c>
      <c r="F2000" s="22">
        <f>'COMPOSICOES AUXILIARES'!G-1</f>
        <v/>
      </c>
      <c r="G2000" s="22">
        <f>ROUND(E2000*F2000, 2)</f>
        <v/>
      </c>
      <c r="L2000" t="n">
        <v>0.775</v>
      </c>
      <c r="M2000" t="n">
        <v>7.64</v>
      </c>
      <c r="N2000">
        <f>(M2000-F2000)</f>
        <v/>
      </c>
    </row>
    <row r="2001" ht="21" customHeight="1">
      <c r="A2001" s="78" t="inlineStr">
        <is>
          <t>40.09.23</t>
        </is>
      </c>
      <c r="B2001" s="77" t="inlineStr">
        <is>
          <t>CONCRETO FCK &gt;= 20 MPA, BRITA CALCÁRIA, PREPARADO EM OBRA E LANÇADO EM FUNDAÇÃO</t>
        </is>
      </c>
      <c r="C2001" s="78" t="inlineStr">
        <is>
          <t>SUDECAP</t>
        </is>
      </c>
      <c r="D2001" s="78" t="inlineStr">
        <is>
          <t>M3</t>
        </is>
      </c>
      <c r="E2001" s="21" t="n">
        <v>0.008</v>
      </c>
      <c r="F2001" s="22">
        <f>'COMPOSICOES AUXILIARES'!G-1</f>
        <v/>
      </c>
      <c r="G2001" s="22">
        <f>ROUND(E2001*F2001, 2)</f>
        <v/>
      </c>
      <c r="L2001" t="n">
        <v>0.008</v>
      </c>
      <c r="M2001" t="n">
        <v>690.98</v>
      </c>
      <c r="N2001">
        <f>(M2001-F2001)</f>
        <v/>
      </c>
    </row>
    <row r="2002" ht="15" customHeight="1">
      <c r="A2002" s="78" t="inlineStr">
        <is>
          <t>40.32.05</t>
        </is>
      </c>
      <c r="B2002" s="77" t="inlineStr">
        <is>
          <t>ESCAVACAO MANUAL H &lt;= 1.5M</t>
        </is>
      </c>
      <c r="C2002" s="78" t="inlineStr">
        <is>
          <t>SUDECAP</t>
        </is>
      </c>
      <c r="D2002" s="78" t="inlineStr">
        <is>
          <t>M3</t>
        </is>
      </c>
      <c r="E2002" s="21" t="n">
        <v>0.216</v>
      </c>
      <c r="F2002" s="22">
        <f>'COMPOSICOES AUXILIARES'!G-1</f>
        <v/>
      </c>
      <c r="G2002" s="22">
        <f>ROUND(E2002*F2002, 2)</f>
        <v/>
      </c>
      <c r="L2002" t="n">
        <v>0.216</v>
      </c>
      <c r="M2002" t="n">
        <v>44.7</v>
      </c>
      <c r="N2002">
        <f>(M2002-F2002)</f>
        <v/>
      </c>
    </row>
    <row r="2003" ht="15" customHeight="1">
      <c r="A2003" s="78" t="inlineStr">
        <is>
          <t>40.20.11</t>
        </is>
      </c>
      <c r="B2003" s="77" t="inlineStr">
        <is>
          <t>FORMA DE TABUA DE PINHO DE 3a. TIPO E (P/ BERCO)</t>
        </is>
      </c>
      <c r="C2003" s="78" t="inlineStr">
        <is>
          <t>SUDECAP</t>
        </is>
      </c>
      <c r="D2003" s="78" t="inlineStr">
        <is>
          <t>M2</t>
        </is>
      </c>
      <c r="E2003" s="21" t="n">
        <v>0.24</v>
      </c>
      <c r="F2003" s="22">
        <f>'COMPOSICOES AUXILIARES'!G-1</f>
        <v/>
      </c>
      <c r="G2003" s="22">
        <f>ROUND(E2003*F2003, 2)</f>
        <v/>
      </c>
      <c r="L2003" t="n">
        <v>0.24</v>
      </c>
      <c r="M2003" t="n">
        <v>30.27</v>
      </c>
      <c r="N2003">
        <f>(M2003-F2003)</f>
        <v/>
      </c>
    </row>
    <row r="2004" ht="15" customHeight="1">
      <c r="A2004" s="78" t="inlineStr">
        <is>
          <t>40.31.07</t>
        </is>
      </c>
      <c r="B2004" s="77" t="inlineStr">
        <is>
          <t>REBOCO PAULISTA COM ARGAMASSA 1:4</t>
        </is>
      </c>
      <c r="C2004" s="78" t="inlineStr">
        <is>
          <t>SUDECAP</t>
        </is>
      </c>
      <c r="D2004" s="78" t="inlineStr">
        <is>
          <t>M2</t>
        </is>
      </c>
      <c r="E2004" s="21" t="n">
        <v>0.775</v>
      </c>
      <c r="F2004" s="22">
        <f>'COMPOSICOES AUXILIARES'!G-1</f>
        <v/>
      </c>
      <c r="G2004" s="22">
        <f>ROUND(E2004*F2004, 2)</f>
        <v/>
      </c>
      <c r="L2004" t="n">
        <v>0.775</v>
      </c>
      <c r="M2004" t="n">
        <v>35.09</v>
      </c>
      <c r="N2004">
        <f>(M2004-F2004)</f>
        <v/>
      </c>
    </row>
    <row r="2005" ht="15" customHeight="1">
      <c r="A2005" s="78" t="inlineStr">
        <is>
          <t>40.32.22</t>
        </is>
      </c>
      <c r="B2005" s="77" t="inlineStr">
        <is>
          <t>REGULARIZACAO E COMPACTACAO MANUAL DE TERRENO</t>
        </is>
      </c>
      <c r="C2005" s="78" t="inlineStr">
        <is>
          <t>SUDECAP</t>
        </is>
      </c>
      <c r="D2005" s="78" t="inlineStr">
        <is>
          <t>M2</t>
        </is>
      </c>
      <c r="E2005" s="21" t="n">
        <v>0.36</v>
      </c>
      <c r="F2005" s="22">
        <f>'COMPOSICOES AUXILIARES'!G-1</f>
        <v/>
      </c>
      <c r="G2005" s="22">
        <f>ROUND(E2005*F2005, 2)</f>
        <v/>
      </c>
      <c r="L2005" t="n">
        <v>0.36</v>
      </c>
      <c r="M2005" t="n">
        <v>4.92</v>
      </c>
      <c r="N2005">
        <f>(M2005-F2005)</f>
        <v/>
      </c>
    </row>
    <row r="2006" ht="15" customHeight="1">
      <c r="A2006" s="2" t="n"/>
      <c r="B2006" s="2" t="n"/>
      <c r="C2006" s="2" t="n"/>
      <c r="D2006" s="2" t="n"/>
      <c r="E2006" s="74" t="inlineStr">
        <is>
          <t>TOTAL Serviço:</t>
        </is>
      </c>
      <c r="F2006" s="91" t="n"/>
      <c r="G2006" s="23">
        <f>SUM(G1998:G2005)</f>
        <v/>
      </c>
    </row>
    <row r="2007" ht="15" customHeight="1">
      <c r="A2007" s="2" t="n"/>
      <c r="B2007" s="2" t="n"/>
      <c r="C2007" s="2" t="n"/>
      <c r="D2007" s="2" t="n"/>
      <c r="E2007" s="75" t="inlineStr">
        <is>
          <t>VALOR:</t>
        </is>
      </c>
      <c r="F2007" s="91" t="n"/>
      <c r="G2007" s="5">
        <f>SUM(G1996,G2006)</f>
        <v/>
      </c>
    </row>
    <row r="2008" ht="15" customHeight="1">
      <c r="A2008" s="2" t="n"/>
      <c r="B2008" s="2" t="n"/>
      <c r="C2008" s="2" t="n"/>
      <c r="D2008" s="2" t="n"/>
      <c r="E2008" s="75" t="inlineStr">
        <is>
          <t>VALOR BDI (29.27%):</t>
        </is>
      </c>
      <c r="F2008" s="91" t="n"/>
      <c r="G2008" s="5">
        <f>ROUNDDOWN(G2007*BDI,2)</f>
        <v/>
      </c>
    </row>
    <row r="2009" ht="15" customHeight="1">
      <c r="A2009" s="2" t="n"/>
      <c r="B2009" s="2" t="n"/>
      <c r="C2009" s="2" t="n"/>
      <c r="D2009" s="2" t="n"/>
      <c r="E2009" s="75" t="inlineStr">
        <is>
          <t>VALOR COM BDI:</t>
        </is>
      </c>
      <c r="F2009" s="91" t="n"/>
      <c r="G2009" s="5">
        <f>G2008 + G2007</f>
        <v/>
      </c>
    </row>
    <row r="2010" ht="9.949999999999999" customHeight="1">
      <c r="A2010" s="2" t="n"/>
      <c r="B2010" s="2" t="n"/>
      <c r="C2010" s="71" t="n"/>
      <c r="E2010" s="2" t="n"/>
      <c r="F2010" s="2" t="n"/>
      <c r="G2010" s="2" t="n"/>
    </row>
    <row r="2011" ht="20.1" customHeight="1">
      <c r="A2011" s="72" t="inlineStr">
        <is>
          <t>11.3.4. 11.14.40 25X25X50CM C/ FUNDO DE BRITA E TAMPA DE CONCRETO (UN)</t>
        </is>
      </c>
      <c r="B2011" s="90" t="n"/>
      <c r="C2011" s="90" t="n"/>
      <c r="D2011" s="90" t="n"/>
      <c r="E2011" s="90" t="n"/>
      <c r="F2011" s="90" t="n"/>
      <c r="G2011" s="91" t="n"/>
    </row>
    <row r="2012" ht="15" customHeight="1">
      <c r="A2012" s="73" t="inlineStr">
        <is>
          <t>Equipamento Custo Horário</t>
        </is>
      </c>
      <c r="B2012" s="91" t="n"/>
      <c r="C2012" s="64" t="inlineStr">
        <is>
          <t>FONTE</t>
        </is>
      </c>
      <c r="D2012" s="64" t="inlineStr">
        <is>
          <t>UNID</t>
        </is>
      </c>
      <c r="E2012" s="64" t="inlineStr">
        <is>
          <t>COEFICIENTE</t>
        </is>
      </c>
      <c r="F2012" s="64" t="inlineStr">
        <is>
          <t>PREÇO UNITÁRIO</t>
        </is>
      </c>
      <c r="G2012" s="64" t="inlineStr">
        <is>
          <t>TOTAL</t>
        </is>
      </c>
    </row>
    <row r="2013" ht="29.1" customHeight="1">
      <c r="A2013" s="78" t="inlineStr">
        <is>
          <t>50.31.10</t>
        </is>
      </c>
      <c r="B2013" s="77" t="inlineStr">
        <is>
          <t>CHP/GRUPO DE SOLDAGEM C/GERADOR A DIESEL PARA SOLDA ELETRICA, SOBRE 02 RODAS, COM MOTOR 4 CILINDROS, 375A TN5 B/56 C/3 KVA, OU EQUIVALENTE</t>
        </is>
      </c>
      <c r="C2013" s="78" t="inlineStr">
        <is>
          <t>SUDECAP</t>
        </is>
      </c>
      <c r="D2013" s="78" t="inlineStr">
        <is>
          <t>H</t>
        </is>
      </c>
      <c r="E2013" s="21" t="n">
        <v>0.2</v>
      </c>
      <c r="F2013" s="22">
        <f>'COMPOSICOES AUXILIARES'!G-1</f>
        <v/>
      </c>
      <c r="G2013" s="22">
        <f>ROUND(E2013*F2013, 2)</f>
        <v/>
      </c>
      <c r="L2013" t="n">
        <v>0.2</v>
      </c>
      <c r="M2013" t="n">
        <v>93.98</v>
      </c>
      <c r="N2013">
        <f>(M2013-F2013)</f>
        <v/>
      </c>
    </row>
    <row r="2014" ht="18" customHeight="1">
      <c r="A2014" s="2" t="n"/>
      <c r="B2014" s="2" t="n"/>
      <c r="C2014" s="2" t="n"/>
      <c r="D2014" s="2" t="n"/>
      <c r="E2014" s="74" t="inlineStr">
        <is>
          <t>TOTAL Equipamento Custo Horário:</t>
        </is>
      </c>
      <c r="F2014" s="91" t="n"/>
      <c r="G2014" s="23">
        <f>SUM(G2013:G2013)</f>
        <v/>
      </c>
    </row>
    <row r="2015" ht="15" customHeight="1">
      <c r="A2015" s="73" t="inlineStr">
        <is>
          <t>Material</t>
        </is>
      </c>
      <c r="B2015" s="91" t="n"/>
      <c r="C2015" s="64" t="inlineStr">
        <is>
          <t>FONTE</t>
        </is>
      </c>
      <c r="D2015" s="64" t="inlineStr">
        <is>
          <t>UNID</t>
        </is>
      </c>
      <c r="E2015" s="64" t="inlineStr">
        <is>
          <t>COEFICIENTE</t>
        </is>
      </c>
      <c r="F2015" s="64" t="inlineStr">
        <is>
          <t>PREÇO UNITÁRIO</t>
        </is>
      </c>
      <c r="G2015" s="64" t="inlineStr">
        <is>
          <t>TOTAL</t>
        </is>
      </c>
    </row>
    <row r="2016" ht="15" customHeight="1">
      <c r="A2016" s="78" t="inlineStr">
        <is>
          <t>60.05.29</t>
        </is>
      </c>
      <c r="B2016" s="77" t="inlineStr">
        <is>
          <t>ACO CA-50, 10,0 MM, VERGALHAO REF 34</t>
        </is>
      </c>
      <c r="C2016" s="78" t="inlineStr">
        <is>
          <t>SUDECAP</t>
        </is>
      </c>
      <c r="D2016" s="78" t="inlineStr">
        <is>
          <t>KG</t>
        </is>
      </c>
      <c r="E2016" s="21" t="n">
        <v>0.43</v>
      </c>
      <c r="F2016" s="22">
        <f>ROUND(M2016*FATOR, 2)</f>
        <v/>
      </c>
      <c r="G2016" s="22">
        <f>ROUND(E2016*F2016, 2)</f>
        <v/>
      </c>
      <c r="L2016" t="n">
        <v>0.43</v>
      </c>
      <c r="M2016" t="n">
        <v>6.74</v>
      </c>
      <c r="N2016">
        <f>(M2016-F2016)</f>
        <v/>
      </c>
    </row>
    <row r="2017" ht="15" customHeight="1">
      <c r="A2017" s="78" t="inlineStr">
        <is>
          <t>63.01.03</t>
        </is>
      </c>
      <c r="B2017" s="77" t="inlineStr">
        <is>
          <t>BRITAS 1, 2 OU 3, CALCÁRIA COM FRETE</t>
        </is>
      </c>
      <c r="C2017" s="78" t="inlineStr">
        <is>
          <t>SUDECAP</t>
        </is>
      </c>
      <c r="D2017" s="78" t="inlineStr">
        <is>
          <t>M3</t>
        </is>
      </c>
      <c r="E2017" s="21" t="n">
        <v>0.014</v>
      </c>
      <c r="F2017" s="22">
        <f>ROUND(M2017*FATOR, 2)</f>
        <v/>
      </c>
      <c r="G2017" s="22">
        <f>ROUND(E2017*F2017, 2)</f>
        <v/>
      </c>
      <c r="L2017" t="n">
        <v>0.014</v>
      </c>
      <c r="M2017" t="n">
        <v>173.18</v>
      </c>
      <c r="N2017">
        <f>(M2017-F2017)</f>
        <v/>
      </c>
    </row>
    <row r="2018" ht="15" customHeight="1">
      <c r="A2018" s="78" t="inlineStr">
        <is>
          <t>60.17.25</t>
        </is>
      </c>
      <c r="B2018" s="77" t="inlineStr">
        <is>
          <t>CANTONEIRA DE FERRO DE 3"X3/16"</t>
        </is>
      </c>
      <c r="C2018" s="78" t="inlineStr">
        <is>
          <t>SUDECAP</t>
        </is>
      </c>
      <c r="D2018" s="78" t="inlineStr">
        <is>
          <t>KG</t>
        </is>
      </c>
      <c r="E2018" s="21" t="n">
        <v>8.945</v>
      </c>
      <c r="F2018" s="22">
        <f>ROUND(M2018*FATOR, 2)</f>
        <v/>
      </c>
      <c r="G2018" s="22">
        <f>ROUND(E2018*F2018, 2)</f>
        <v/>
      </c>
      <c r="L2018" t="n">
        <v>8.945</v>
      </c>
      <c r="M2018" t="n">
        <v>8.5</v>
      </c>
      <c r="N2018">
        <f>(M2018-F2018)</f>
        <v/>
      </c>
    </row>
    <row r="2019" ht="15" customHeight="1">
      <c r="A2019" s="78" t="inlineStr">
        <is>
          <t>83.17.20</t>
        </is>
      </c>
      <c r="B2019" s="77" t="inlineStr">
        <is>
          <t>PLACA DE FERRO FUNDIDO 7x11CM IDENTIFICAO CAIXA</t>
        </is>
      </c>
      <c r="C2019" s="78" t="inlineStr">
        <is>
          <t>SUDECAP</t>
        </is>
      </c>
      <c r="D2019" s="78" t="inlineStr">
        <is>
          <t>UN</t>
        </is>
      </c>
      <c r="E2019" s="21" t="n">
        <v>1</v>
      </c>
      <c r="F2019" s="22">
        <f>ROUND(M2019*FATOR, 2)</f>
        <v/>
      </c>
      <c r="G2019" s="22">
        <f>ROUND(E2019*F2019, 2)</f>
        <v/>
      </c>
      <c r="L2019" t="n">
        <v>1</v>
      </c>
      <c r="M2019" t="n">
        <v>12</v>
      </c>
      <c r="N2019">
        <f>(M2019-F2019)</f>
        <v/>
      </c>
    </row>
    <row r="2020" ht="15" customHeight="1">
      <c r="A2020" s="2" t="n"/>
      <c r="B2020" s="2" t="n"/>
      <c r="C2020" s="2" t="n"/>
      <c r="D2020" s="2" t="n"/>
      <c r="E2020" s="74" t="inlineStr">
        <is>
          <t>TOTAL Material:</t>
        </is>
      </c>
      <c r="F2020" s="91" t="n"/>
      <c r="G2020" s="23">
        <f>SUM(G2016:G2019)</f>
        <v/>
      </c>
    </row>
    <row r="2021" ht="15" customHeight="1">
      <c r="A2021" s="73" t="inlineStr">
        <is>
          <t>Mão de Obra</t>
        </is>
      </c>
      <c r="B2021" s="91" t="n"/>
      <c r="C2021" s="64" t="inlineStr">
        <is>
          <t>FONTE</t>
        </is>
      </c>
      <c r="D2021" s="64" t="inlineStr">
        <is>
          <t>UNID</t>
        </is>
      </c>
      <c r="E2021" s="64" t="inlineStr">
        <is>
          <t>COEFICIENTE</t>
        </is>
      </c>
      <c r="F2021" s="64" t="inlineStr">
        <is>
          <t>PREÇO UNITÁRIO</t>
        </is>
      </c>
      <c r="G2021" s="64" t="inlineStr">
        <is>
          <t>TOTAL</t>
        </is>
      </c>
    </row>
    <row r="2022" ht="15" customHeight="1">
      <c r="A2022" s="78" t="inlineStr">
        <is>
          <t>55.10.86</t>
        </is>
      </c>
      <c r="B2022" s="77" t="inlineStr">
        <is>
          <t>SERRALHEIRO</t>
        </is>
      </c>
      <c r="C2022" s="78" t="inlineStr">
        <is>
          <t>SUDECAP</t>
        </is>
      </c>
      <c r="D2022" s="78" t="inlineStr">
        <is>
          <t>H</t>
        </is>
      </c>
      <c r="E2022" s="21">
        <f>L2022*FATOR</f>
        <v/>
      </c>
      <c r="F2022" s="22" t="n">
        <v>18.4</v>
      </c>
      <c r="G2022" s="22">
        <f>ROUND(E2022*F2022, 2)</f>
        <v/>
      </c>
      <c r="L2022" t="n">
        <v>0.3</v>
      </c>
      <c r="M2022" t="n">
        <v>18.4</v>
      </c>
      <c r="N2022">
        <f>(M2022-F2022)</f>
        <v/>
      </c>
    </row>
    <row r="2023" ht="15" customHeight="1">
      <c r="A2023" s="2" t="n"/>
      <c r="B2023" s="2" t="n"/>
      <c r="C2023" s="2" t="n"/>
      <c r="D2023" s="2" t="n"/>
      <c r="E2023" s="74" t="inlineStr">
        <is>
          <t>TOTAL Mão de Obra:</t>
        </is>
      </c>
      <c r="F2023" s="91" t="n"/>
      <c r="G2023" s="23">
        <f>SUM(G2022:G2022)</f>
        <v/>
      </c>
    </row>
    <row r="2024" ht="15" customHeight="1">
      <c r="A2024" s="73" t="inlineStr">
        <is>
          <t>Serviço</t>
        </is>
      </c>
      <c r="B2024" s="91" t="n"/>
      <c r="C2024" s="64" t="inlineStr">
        <is>
          <t>FONTE</t>
        </is>
      </c>
      <c r="D2024" s="64" t="inlineStr">
        <is>
          <t>UNID</t>
        </is>
      </c>
      <c r="E2024" s="64" t="inlineStr">
        <is>
          <t>COEFICIENTE</t>
        </is>
      </c>
      <c r="F2024" s="64" t="inlineStr">
        <is>
          <t>PREÇO UNITÁRIO</t>
        </is>
      </c>
      <c r="G2024" s="64" t="inlineStr">
        <is>
          <t>TOTAL</t>
        </is>
      </c>
    </row>
    <row r="2025" ht="15" customHeight="1">
      <c r="A2025" s="78" t="inlineStr">
        <is>
          <t>40.22.20</t>
        </is>
      </c>
      <c r="B2025" s="77" t="inlineStr">
        <is>
          <t>ACO CA-60 - CORTE, DOBRAMENTO E COLOCACAO</t>
        </is>
      </c>
      <c r="C2025" s="78" t="inlineStr">
        <is>
          <t>SUDECAP</t>
        </is>
      </c>
      <c r="D2025" s="78" t="inlineStr">
        <is>
          <t>KG</t>
        </is>
      </c>
      <c r="E2025" s="21" t="n">
        <v>0.352</v>
      </c>
      <c r="F2025" s="22">
        <f>'COMPOSICOES AUXILIARES'!G-1</f>
        <v/>
      </c>
      <c r="G2025" s="22">
        <f>ROUND(E2025*F2025, 2)</f>
        <v/>
      </c>
      <c r="L2025" t="n">
        <v>0.352</v>
      </c>
      <c r="M2025" t="n">
        <v>12.07</v>
      </c>
      <c r="N2025">
        <f>(M2025-F2025)</f>
        <v/>
      </c>
    </row>
    <row r="2026" ht="15" customHeight="1">
      <c r="A2026" s="78" t="inlineStr">
        <is>
          <t>40.30.06</t>
        </is>
      </c>
      <c r="B2026" s="77" t="inlineStr">
        <is>
          <t>ALVENARIA TIJOLO MACICO REQ., E = 10CM, A REVESTIR</t>
        </is>
      </c>
      <c r="C2026" s="78" t="inlineStr">
        <is>
          <t>SUDECAP</t>
        </is>
      </c>
      <c r="D2026" s="78" t="inlineStr">
        <is>
          <t>M2</t>
        </is>
      </c>
      <c r="E2026" s="21" t="n">
        <v>1.188</v>
      </c>
      <c r="F2026" s="22">
        <f>'COMPOSICOES AUXILIARES'!G-1</f>
        <v/>
      </c>
      <c r="G2026" s="22">
        <f>ROUND(E2026*F2026, 2)</f>
        <v/>
      </c>
      <c r="L2026" t="n">
        <v>1.188</v>
      </c>
      <c r="M2026" t="n">
        <v>133</v>
      </c>
      <c r="N2026">
        <f>(M2026-F2026)</f>
        <v/>
      </c>
    </row>
    <row r="2027" ht="15" customHeight="1">
      <c r="A2027" s="78" t="inlineStr">
        <is>
          <t>40.31.02</t>
        </is>
      </c>
      <c r="B2027" s="77" t="inlineStr">
        <is>
          <t>CHAPISCO COM ARGAMASSA 1:3, A COLHER</t>
        </is>
      </c>
      <c r="C2027" s="78" t="inlineStr">
        <is>
          <t>SUDECAP</t>
        </is>
      </c>
      <c r="D2027" s="78" t="inlineStr">
        <is>
          <t>M2</t>
        </is>
      </c>
      <c r="E2027" s="21" t="n">
        <v>0.775</v>
      </c>
      <c r="F2027" s="22">
        <f>'COMPOSICOES AUXILIARES'!G-1</f>
        <v/>
      </c>
      <c r="G2027" s="22">
        <f>ROUND(E2027*F2027, 2)</f>
        <v/>
      </c>
      <c r="L2027" t="n">
        <v>0.775</v>
      </c>
      <c r="M2027" t="n">
        <v>7.64</v>
      </c>
      <c r="N2027">
        <f>(M2027-F2027)</f>
        <v/>
      </c>
    </row>
    <row r="2028" ht="21" customHeight="1">
      <c r="A2028" s="78" t="inlineStr">
        <is>
          <t>40.09.23</t>
        </is>
      </c>
      <c r="B2028" s="77" t="inlineStr">
        <is>
          <t>CONCRETO FCK &gt;= 20 MPA, BRITA CALCÁRIA, PREPARADO EM OBRA E LANÇADO EM FUNDAÇÃO</t>
        </is>
      </c>
      <c r="C2028" s="78" t="inlineStr">
        <is>
          <t>SUDECAP</t>
        </is>
      </c>
      <c r="D2028" s="78" t="inlineStr">
        <is>
          <t>M3</t>
        </is>
      </c>
      <c r="E2028" s="21" t="n">
        <v>0.008</v>
      </c>
      <c r="F2028" s="22">
        <f>'COMPOSICOES AUXILIARES'!G-1</f>
        <v/>
      </c>
      <c r="G2028" s="22">
        <f>ROUND(E2028*F2028, 2)</f>
        <v/>
      </c>
      <c r="L2028" t="n">
        <v>0.008</v>
      </c>
      <c r="M2028" t="n">
        <v>690.98</v>
      </c>
      <c r="N2028">
        <f>(M2028-F2028)</f>
        <v/>
      </c>
    </row>
    <row r="2029" ht="15" customHeight="1">
      <c r="A2029" s="78" t="inlineStr">
        <is>
          <t>40.32.05</t>
        </is>
      </c>
      <c r="B2029" s="77" t="inlineStr">
        <is>
          <t>ESCAVACAO MANUAL H &lt;= 1.5M</t>
        </is>
      </c>
      <c r="C2029" s="78" t="inlineStr">
        <is>
          <t>SUDECAP</t>
        </is>
      </c>
      <c r="D2029" s="78" t="inlineStr">
        <is>
          <t>M3</t>
        </is>
      </c>
      <c r="E2029" s="21" t="n">
        <v>0.216</v>
      </c>
      <c r="F2029" s="22">
        <f>'COMPOSICOES AUXILIARES'!G-1</f>
        <v/>
      </c>
      <c r="G2029" s="22">
        <f>ROUND(E2029*F2029, 2)</f>
        <v/>
      </c>
      <c r="L2029" t="n">
        <v>0.216</v>
      </c>
      <c r="M2029" t="n">
        <v>44.7</v>
      </c>
      <c r="N2029">
        <f>(M2029-F2029)</f>
        <v/>
      </c>
    </row>
    <row r="2030" ht="15" customHeight="1">
      <c r="A2030" s="78" t="inlineStr">
        <is>
          <t>40.20.11</t>
        </is>
      </c>
      <c r="B2030" s="77" t="inlineStr">
        <is>
          <t>FORMA DE TABUA DE PINHO DE 3a. TIPO E (P/ BERCO)</t>
        </is>
      </c>
      <c r="C2030" s="78" t="inlineStr">
        <is>
          <t>SUDECAP</t>
        </is>
      </c>
      <c r="D2030" s="78" t="inlineStr">
        <is>
          <t>M2</t>
        </is>
      </c>
      <c r="E2030" s="21" t="n">
        <v>0.24</v>
      </c>
      <c r="F2030" s="22">
        <f>'COMPOSICOES AUXILIARES'!G-1</f>
        <v/>
      </c>
      <c r="G2030" s="22">
        <f>ROUND(E2030*F2030, 2)</f>
        <v/>
      </c>
      <c r="L2030" t="n">
        <v>0.24</v>
      </c>
      <c r="M2030" t="n">
        <v>30.27</v>
      </c>
      <c r="N2030">
        <f>(M2030-F2030)</f>
        <v/>
      </c>
    </row>
    <row r="2031" ht="15" customHeight="1">
      <c r="A2031" s="78" t="inlineStr">
        <is>
          <t>40.31.07</t>
        </is>
      </c>
      <c r="B2031" s="77" t="inlineStr">
        <is>
          <t>REBOCO PAULISTA COM ARGAMASSA 1:4</t>
        </is>
      </c>
      <c r="C2031" s="78" t="inlineStr">
        <is>
          <t>SUDECAP</t>
        </is>
      </c>
      <c r="D2031" s="78" t="inlineStr">
        <is>
          <t>M2</t>
        </is>
      </c>
      <c r="E2031" s="21" t="n">
        <v>0.775</v>
      </c>
      <c r="F2031" s="22">
        <f>'COMPOSICOES AUXILIARES'!G-1</f>
        <v/>
      </c>
      <c r="G2031" s="22">
        <f>ROUND(E2031*F2031, 2)</f>
        <v/>
      </c>
      <c r="L2031" t="n">
        <v>0.775</v>
      </c>
      <c r="M2031" t="n">
        <v>35.09</v>
      </c>
      <c r="N2031">
        <f>(M2031-F2031)</f>
        <v/>
      </c>
    </row>
    <row r="2032" ht="15" customHeight="1">
      <c r="A2032" s="78" t="inlineStr">
        <is>
          <t>40.32.22</t>
        </is>
      </c>
      <c r="B2032" s="77" t="inlineStr">
        <is>
          <t>REGULARIZACAO E COMPACTACAO MANUAL DE TERRENO</t>
        </is>
      </c>
      <c r="C2032" s="78" t="inlineStr">
        <is>
          <t>SUDECAP</t>
        </is>
      </c>
      <c r="D2032" s="78" t="inlineStr">
        <is>
          <t>M2</t>
        </is>
      </c>
      <c r="E2032" s="21" t="n">
        <v>0.36</v>
      </c>
      <c r="F2032" s="22">
        <f>'COMPOSICOES AUXILIARES'!G-1</f>
        <v/>
      </c>
      <c r="G2032" s="22">
        <f>ROUND(E2032*F2032, 2)</f>
        <v/>
      </c>
      <c r="L2032" t="n">
        <v>0.36</v>
      </c>
      <c r="M2032" t="n">
        <v>4.92</v>
      </c>
      <c r="N2032">
        <f>(M2032-F2032)</f>
        <v/>
      </c>
    </row>
    <row r="2033" ht="15" customHeight="1">
      <c r="A2033" s="2" t="n"/>
      <c r="B2033" s="2" t="n"/>
      <c r="C2033" s="2" t="n"/>
      <c r="D2033" s="2" t="n"/>
      <c r="E2033" s="74" t="inlineStr">
        <is>
          <t>TOTAL Serviço:</t>
        </is>
      </c>
      <c r="F2033" s="91" t="n"/>
      <c r="G2033" s="23">
        <f>SUM(G2025:G2032)</f>
        <v/>
      </c>
    </row>
    <row r="2034" ht="15" customHeight="1">
      <c r="A2034" s="2" t="n"/>
      <c r="B2034" s="2" t="n"/>
      <c r="C2034" s="2" t="n"/>
      <c r="D2034" s="2" t="n"/>
      <c r="E2034" s="75" t="inlineStr">
        <is>
          <t>VALOR:</t>
        </is>
      </c>
      <c r="F2034" s="91" t="n"/>
      <c r="G2034" s="5">
        <f>SUM(G2020,G2014,G2033,G2023)</f>
        <v/>
      </c>
    </row>
    <row r="2035" ht="15" customHeight="1">
      <c r="A2035" s="2" t="n"/>
      <c r="B2035" s="2" t="n"/>
      <c r="C2035" s="2" t="n"/>
      <c r="D2035" s="2" t="n"/>
      <c r="E2035" s="75" t="inlineStr">
        <is>
          <t>VALOR BDI (29.27%):</t>
        </is>
      </c>
      <c r="F2035" s="91" t="n"/>
      <c r="G2035" s="5">
        <f>ROUNDDOWN(G2034*BDI,2)</f>
        <v/>
      </c>
    </row>
    <row r="2036" ht="15" customHeight="1">
      <c r="A2036" s="2" t="n"/>
      <c r="B2036" s="2" t="n"/>
      <c r="C2036" s="2" t="n"/>
      <c r="D2036" s="2" t="n"/>
      <c r="E2036" s="75" t="inlineStr">
        <is>
          <t>VALOR COM BDI:</t>
        </is>
      </c>
      <c r="F2036" s="91" t="n"/>
      <c r="G2036" s="5">
        <f>G2035 + G2034</f>
        <v/>
      </c>
    </row>
    <row r="2037" ht="9.949999999999999" customHeight="1">
      <c r="A2037" s="2" t="n"/>
      <c r="B2037" s="2" t="n"/>
      <c r="C2037" s="71" t="n"/>
      <c r="E2037" s="2" t="n"/>
      <c r="F2037" s="2" t="n"/>
      <c r="G2037" s="2" t="n"/>
    </row>
    <row r="2038" ht="20.1" customHeight="1">
      <c r="A2038" s="72" t="inlineStr">
        <is>
          <t>11.3.5. CPU 11.14.90 CABEÇOTE DE ALUMÍNIO PARA POSTE, DIÂMETRO 1.1/ 4", EXCLUSIVE ELETRODUTO, INCLUSIVE INSTALAÇÃO [REF: SETOP-ED49064] (UN)</t>
        </is>
      </c>
      <c r="B2038" s="90" t="n"/>
      <c r="C2038" s="90" t="n"/>
      <c r="D2038" s="90" t="n"/>
      <c r="E2038" s="90" t="n"/>
      <c r="F2038" s="90" t="n"/>
      <c r="G2038" s="91" t="n"/>
    </row>
    <row r="2039" ht="15" customHeight="1">
      <c r="A2039" s="73" t="inlineStr">
        <is>
          <t>Material</t>
        </is>
      </c>
      <c r="B2039" s="91" t="n"/>
      <c r="C2039" s="64" t="inlineStr">
        <is>
          <t>FONTE</t>
        </is>
      </c>
      <c r="D2039" s="64" t="inlineStr">
        <is>
          <t>UNID</t>
        </is>
      </c>
      <c r="E2039" s="64" t="inlineStr">
        <is>
          <t>COEFICIENTE</t>
        </is>
      </c>
      <c r="F2039" s="64" t="inlineStr">
        <is>
          <t>PREÇO UNITÁRIO</t>
        </is>
      </c>
      <c r="G2039" s="64" t="inlineStr">
        <is>
          <t>TOTAL</t>
        </is>
      </c>
    </row>
    <row r="2040" ht="15" customHeight="1">
      <c r="A2040" s="78" t="inlineStr">
        <is>
          <t>74.44.95</t>
        </is>
      </c>
      <c r="B2040" s="77" t="inlineStr">
        <is>
          <t>CABECOTE DE ALUMINIO 1 1/4" REF 1099</t>
        </is>
      </c>
      <c r="C2040" s="78" t="inlineStr">
        <is>
          <t>SUDECAP</t>
        </is>
      </c>
      <c r="D2040" s="78" t="inlineStr">
        <is>
          <t>UN</t>
        </is>
      </c>
      <c r="E2040" s="21" t="n">
        <v>1</v>
      </c>
      <c r="F2040" s="22">
        <f>ROUND(M2040*FATOR, 2)</f>
        <v/>
      </c>
      <c r="G2040" s="22">
        <f>ROUND(E2040*F2040, 2)</f>
        <v/>
      </c>
      <c r="L2040" t="n">
        <v>1</v>
      </c>
      <c r="M2040" t="n">
        <v>4.22</v>
      </c>
      <c r="N2040">
        <f>(M2040-F2040)</f>
        <v/>
      </c>
    </row>
    <row r="2041" ht="15" customHeight="1">
      <c r="A2041" s="2" t="n"/>
      <c r="B2041" s="2" t="n"/>
      <c r="C2041" s="2" t="n"/>
      <c r="D2041" s="2" t="n"/>
      <c r="E2041" s="74" t="inlineStr">
        <is>
          <t>TOTAL Material:</t>
        </is>
      </c>
      <c r="F2041" s="91" t="n"/>
      <c r="G2041" s="23">
        <f>SUM(G2040:G2040)</f>
        <v/>
      </c>
    </row>
    <row r="2042" ht="15" customHeight="1">
      <c r="A2042" s="73" t="inlineStr">
        <is>
          <t>Mão de Obra</t>
        </is>
      </c>
      <c r="B2042" s="91" t="n"/>
      <c r="C2042" s="64" t="inlineStr">
        <is>
          <t>FONTE</t>
        </is>
      </c>
      <c r="D2042" s="64" t="inlineStr">
        <is>
          <t>UNID</t>
        </is>
      </c>
      <c r="E2042" s="64" t="inlineStr">
        <is>
          <t>COEFICIENTE</t>
        </is>
      </c>
      <c r="F2042" s="64" t="inlineStr">
        <is>
          <t>PREÇO UNITÁRIO</t>
        </is>
      </c>
      <c r="G2042" s="64" t="inlineStr">
        <is>
          <t>TOTAL</t>
        </is>
      </c>
    </row>
    <row r="2043" ht="15" customHeight="1">
      <c r="A2043" s="78" t="inlineStr">
        <is>
          <t>55.10.10</t>
        </is>
      </c>
      <c r="B2043" s="77" t="inlineStr">
        <is>
          <t>AUXILIAR BOMBEIRO/ELETRICISTA</t>
        </is>
      </c>
      <c r="C2043" s="78" t="inlineStr">
        <is>
          <t>SUDECAP</t>
        </is>
      </c>
      <c r="D2043" s="78" t="inlineStr">
        <is>
          <t>H</t>
        </is>
      </c>
      <c r="E2043" s="21">
        <f>L2043*FATOR</f>
        <v/>
      </c>
      <c r="F2043" s="22" t="n">
        <v>14.9</v>
      </c>
      <c r="G2043" s="22">
        <f>ROUND(E2043*F2043, 2)</f>
        <v/>
      </c>
      <c r="L2043" t="n">
        <v>0.029932</v>
      </c>
      <c r="M2043" t="n">
        <v>14.9</v>
      </c>
      <c r="N2043">
        <f>(M2043-F2043)</f>
        <v/>
      </c>
    </row>
    <row r="2044" ht="15" customHeight="1">
      <c r="A2044" s="78" t="inlineStr">
        <is>
          <t>55.10.55</t>
        </is>
      </c>
      <c r="B2044" s="77" t="inlineStr">
        <is>
          <t>ELETRICISTA</t>
        </is>
      </c>
      <c r="C2044" s="78" t="inlineStr">
        <is>
          <t>SUDECAP</t>
        </is>
      </c>
      <c r="D2044" s="78" t="inlineStr">
        <is>
          <t>H</t>
        </is>
      </c>
      <c r="E2044" s="21">
        <f>L2044*FATOR</f>
        <v/>
      </c>
      <c r="F2044" s="22" t="n">
        <v>21.08</v>
      </c>
      <c r="G2044" s="22">
        <f>ROUND(E2044*F2044, 2)</f>
        <v/>
      </c>
      <c r="L2044" t="n">
        <v>0.029932</v>
      </c>
      <c r="M2044" t="n">
        <v>21.08</v>
      </c>
      <c r="N2044">
        <f>(M2044-F2044)</f>
        <v/>
      </c>
    </row>
    <row r="2045" ht="15" customHeight="1">
      <c r="A2045" s="2" t="n"/>
      <c r="B2045" s="2" t="n"/>
      <c r="C2045" s="2" t="n"/>
      <c r="D2045" s="2" t="n"/>
      <c r="E2045" s="74" t="inlineStr">
        <is>
          <t>TOTAL Mão de Obra:</t>
        </is>
      </c>
      <c r="F2045" s="91" t="n"/>
      <c r="G2045" s="23">
        <f>SUM(G2043:G2044)</f>
        <v/>
      </c>
    </row>
    <row r="2046" ht="15" customHeight="1">
      <c r="A2046" s="2" t="n"/>
      <c r="B2046" s="2" t="n"/>
      <c r="C2046" s="2" t="n"/>
      <c r="D2046" s="2" t="n"/>
      <c r="E2046" s="75" t="inlineStr">
        <is>
          <t>VALOR:</t>
        </is>
      </c>
      <c r="F2046" s="91" t="n"/>
      <c r="G2046" s="5">
        <f>SUM(G2041,G2045)</f>
        <v/>
      </c>
    </row>
    <row r="2047" ht="15" customHeight="1">
      <c r="A2047" s="2" t="n"/>
      <c r="B2047" s="2" t="n"/>
      <c r="C2047" s="2" t="n"/>
      <c r="D2047" s="2" t="n"/>
      <c r="E2047" s="75" t="inlineStr">
        <is>
          <t>VALOR BDI (29.27%):</t>
        </is>
      </c>
      <c r="F2047" s="91" t="n"/>
      <c r="G2047" s="5">
        <f>ROUNDDOWN(G2046*BDI,2)</f>
        <v/>
      </c>
    </row>
    <row r="2048" ht="15" customHeight="1">
      <c r="A2048" s="2" t="n"/>
      <c r="B2048" s="2" t="n"/>
      <c r="C2048" s="2" t="n"/>
      <c r="D2048" s="2" t="n"/>
      <c r="E2048" s="75" t="inlineStr">
        <is>
          <t>VALOR COM BDI:</t>
        </is>
      </c>
      <c r="F2048" s="91" t="n"/>
      <c r="G2048" s="5">
        <f>G2047 + G2046</f>
        <v/>
      </c>
    </row>
    <row r="2049" ht="9.949999999999999" customHeight="1">
      <c r="A2049" s="2" t="n"/>
      <c r="B2049" s="2" t="n"/>
      <c r="C2049" s="71" t="n"/>
      <c r="E2049" s="2" t="n"/>
      <c r="F2049" s="2" t="n"/>
      <c r="G2049" s="2" t="n"/>
    </row>
    <row r="2050" ht="20.1" customHeight="1">
      <c r="A2050" s="72" t="inlineStr">
        <is>
          <t>11.3.6. CPU 11.14.91 FORNECIMENTO E INSTALAÇÃO DE CURVA 90º EM AÇO GALVANIZADO 40 MM (1 1/4") (UN)</t>
        </is>
      </c>
      <c r="B2050" s="90" t="n"/>
      <c r="C2050" s="90" t="n"/>
      <c r="D2050" s="90" t="n"/>
      <c r="E2050" s="90" t="n"/>
      <c r="F2050" s="90" t="n"/>
      <c r="G2050" s="91" t="n"/>
    </row>
    <row r="2051" ht="15" customHeight="1">
      <c r="A2051" s="73" t="inlineStr">
        <is>
          <t>Material</t>
        </is>
      </c>
      <c r="B2051" s="91" t="n"/>
      <c r="C2051" s="64" t="inlineStr">
        <is>
          <t>FONTE</t>
        </is>
      </c>
      <c r="D2051" s="64" t="inlineStr">
        <is>
          <t>UNID</t>
        </is>
      </c>
      <c r="E2051" s="64" t="inlineStr">
        <is>
          <t>COEFICIENTE</t>
        </is>
      </c>
      <c r="F2051" s="64" t="inlineStr">
        <is>
          <t>PREÇO UNITÁRIO</t>
        </is>
      </c>
      <c r="G2051" s="64" t="inlineStr">
        <is>
          <t>TOTAL</t>
        </is>
      </c>
    </row>
    <row r="2052" ht="15" customHeight="1">
      <c r="A2052" s="78" t="inlineStr">
        <is>
          <t>74.04.45</t>
        </is>
      </c>
      <c r="B2052" s="77" t="inlineStr">
        <is>
          <t>CURVA HORIZONTAL 90° GALV. P/ ELETROC. 400X100 MM</t>
        </is>
      </c>
      <c r="C2052" s="78" t="inlineStr">
        <is>
          <t>SUDECAP</t>
        </is>
      </c>
      <c r="D2052" s="78" t="inlineStr">
        <is>
          <t>UN</t>
        </is>
      </c>
      <c r="E2052" s="21" t="n">
        <v>1</v>
      </c>
      <c r="F2052" s="22">
        <f>ROUND(M2052*FATOR, 2)</f>
        <v/>
      </c>
      <c r="G2052" s="22">
        <f>ROUND(E2052*F2052, 2)</f>
        <v/>
      </c>
      <c r="L2052" t="n">
        <v>1</v>
      </c>
      <c r="M2052" t="n">
        <v>47.5</v>
      </c>
      <c r="N2052">
        <f>(M2052-F2052)</f>
        <v/>
      </c>
    </row>
    <row r="2053" ht="15" customHeight="1">
      <c r="A2053" s="2" t="n"/>
      <c r="B2053" s="2" t="n"/>
      <c r="C2053" s="2" t="n"/>
      <c r="D2053" s="2" t="n"/>
      <c r="E2053" s="74" t="inlineStr">
        <is>
          <t>TOTAL Material:</t>
        </is>
      </c>
      <c r="F2053" s="91" t="n"/>
      <c r="G2053" s="23">
        <f>SUM(G2052:G2052)</f>
        <v/>
      </c>
    </row>
    <row r="2054" ht="15" customHeight="1">
      <c r="A2054" s="73" t="inlineStr">
        <is>
          <t>Mão de Obra</t>
        </is>
      </c>
      <c r="B2054" s="91" t="n"/>
      <c r="C2054" s="64" t="inlineStr">
        <is>
          <t>FONTE</t>
        </is>
      </c>
      <c r="D2054" s="64" t="inlineStr">
        <is>
          <t>UNID</t>
        </is>
      </c>
      <c r="E2054" s="64" t="inlineStr">
        <is>
          <t>COEFICIENTE</t>
        </is>
      </c>
      <c r="F2054" s="64" t="inlineStr">
        <is>
          <t>PREÇO UNITÁRIO</t>
        </is>
      </c>
      <c r="G2054" s="64" t="inlineStr">
        <is>
          <t>TOTAL</t>
        </is>
      </c>
    </row>
    <row r="2055" ht="15" customHeight="1">
      <c r="A2055" s="78" t="inlineStr">
        <is>
          <t>55.10.10</t>
        </is>
      </c>
      <c r="B2055" s="77" t="inlineStr">
        <is>
          <t>AUXILIAR BOMBEIRO/ELETRICISTA</t>
        </is>
      </c>
      <c r="C2055" s="78" t="inlineStr">
        <is>
          <t>SUDECAP</t>
        </is>
      </c>
      <c r="D2055" s="78" t="inlineStr">
        <is>
          <t>H</t>
        </is>
      </c>
      <c r="E2055" s="21">
        <f>L2055*FATOR</f>
        <v/>
      </c>
      <c r="F2055" s="22" t="n">
        <v>14.9</v>
      </c>
      <c r="G2055" s="22">
        <f>ROUND(E2055*F2055, 2)</f>
        <v/>
      </c>
      <c r="L2055" t="n">
        <v>0.333</v>
      </c>
      <c r="M2055" t="n">
        <v>14.9</v>
      </c>
      <c r="N2055">
        <f>(M2055-F2055)</f>
        <v/>
      </c>
    </row>
    <row r="2056" ht="15" customHeight="1">
      <c r="A2056" s="78" t="inlineStr">
        <is>
          <t>55.10.55</t>
        </is>
      </c>
      <c r="B2056" s="77" t="inlineStr">
        <is>
          <t>ELETRICISTA</t>
        </is>
      </c>
      <c r="C2056" s="78" t="inlineStr">
        <is>
          <t>SUDECAP</t>
        </is>
      </c>
      <c r="D2056" s="78" t="inlineStr">
        <is>
          <t>H</t>
        </is>
      </c>
      <c r="E2056" s="21">
        <f>L2056*FATOR</f>
        <v/>
      </c>
      <c r="F2056" s="22" t="n">
        <v>21.08</v>
      </c>
      <c r="G2056" s="22">
        <f>ROUND(E2056*F2056, 2)</f>
        <v/>
      </c>
      <c r="L2056" t="n">
        <v>0.333</v>
      </c>
      <c r="M2056" t="n">
        <v>21.08</v>
      </c>
      <c r="N2056">
        <f>(M2056-F2056)</f>
        <v/>
      </c>
    </row>
    <row r="2057" ht="15" customHeight="1">
      <c r="A2057" s="2" t="n"/>
      <c r="B2057" s="2" t="n"/>
      <c r="C2057" s="2" t="n"/>
      <c r="D2057" s="2" t="n"/>
      <c r="E2057" s="74" t="inlineStr">
        <is>
          <t>TOTAL Mão de Obra:</t>
        </is>
      </c>
      <c r="F2057" s="91" t="n"/>
      <c r="G2057" s="23">
        <f>SUM(G2055:G2056)</f>
        <v/>
      </c>
    </row>
    <row r="2058" ht="15" customHeight="1">
      <c r="A2058" s="2" t="n"/>
      <c r="B2058" s="2" t="n"/>
      <c r="C2058" s="2" t="n"/>
      <c r="D2058" s="2" t="n"/>
      <c r="E2058" s="75" t="inlineStr">
        <is>
          <t>VALOR:</t>
        </is>
      </c>
      <c r="F2058" s="91" t="n"/>
      <c r="G2058" s="5">
        <f>SUM(G2053,G2057)</f>
        <v/>
      </c>
    </row>
    <row r="2059" ht="15" customHeight="1">
      <c r="A2059" s="2" t="n"/>
      <c r="B2059" s="2" t="n"/>
      <c r="C2059" s="2" t="n"/>
      <c r="D2059" s="2" t="n"/>
      <c r="E2059" s="75" t="inlineStr">
        <is>
          <t>VALOR BDI (29.27%):</t>
        </is>
      </c>
      <c r="F2059" s="91" t="n"/>
      <c r="G2059" s="5">
        <f>ROUNDDOWN(G2058*BDI,2)</f>
        <v/>
      </c>
    </row>
    <row r="2060" ht="15" customHeight="1">
      <c r="A2060" s="2" t="n"/>
      <c r="B2060" s="2" t="n"/>
      <c r="C2060" s="2" t="n"/>
      <c r="D2060" s="2" t="n"/>
      <c r="E2060" s="75" t="inlineStr">
        <is>
          <t>VALOR COM BDI:</t>
        </is>
      </c>
      <c r="F2060" s="91" t="n"/>
      <c r="G2060" s="5">
        <f>G2059 + G2058</f>
        <v/>
      </c>
    </row>
    <row r="2061" ht="9.949999999999999" customHeight="1">
      <c r="A2061" s="2" t="n"/>
      <c r="B2061" s="2" t="n"/>
      <c r="C2061" s="71" t="n"/>
      <c r="E2061" s="2" t="n"/>
      <c r="F2061" s="2" t="n"/>
      <c r="G2061" s="2" t="n"/>
    </row>
    <row r="2062" ht="20.1" customHeight="1">
      <c r="A2062" s="72" t="inlineStr">
        <is>
          <t>11.4.1. CPU 11.15.90 FORNECIMENTO E INSTALAÇÃO DE QUADRO DE DISTRIBUIÇÃO - CONFORME PROJETO ELÉTRICO (UN)</t>
        </is>
      </c>
      <c r="B2062" s="90" t="n"/>
      <c r="C2062" s="90" t="n"/>
      <c r="D2062" s="90" t="n"/>
      <c r="E2062" s="90" t="n"/>
      <c r="F2062" s="90" t="n"/>
      <c r="G2062" s="91" t="n"/>
    </row>
    <row r="2063" ht="15" customHeight="1">
      <c r="A2063" s="73" t="inlineStr">
        <is>
          <t>Material</t>
        </is>
      </c>
      <c r="B2063" s="91" t="n"/>
      <c r="C2063" s="64" t="inlineStr">
        <is>
          <t>FONTE</t>
        </is>
      </c>
      <c r="D2063" s="64" t="inlineStr">
        <is>
          <t>UNID</t>
        </is>
      </c>
      <c r="E2063" s="64" t="inlineStr">
        <is>
          <t>COEFICIENTE</t>
        </is>
      </c>
      <c r="F2063" s="64" t="inlineStr">
        <is>
          <t>PREÇO UNITÁRIO</t>
        </is>
      </c>
      <c r="G2063" s="64" t="inlineStr">
        <is>
          <t>TOTAL</t>
        </is>
      </c>
    </row>
    <row r="2064" ht="21" customHeight="1">
      <c r="A2064" s="78" t="inlineStr">
        <is>
          <t>90.74.01*</t>
        </is>
      </c>
      <c r="B2064" s="77" t="inlineStr">
        <is>
          <t>FORNECIMENTO DE QUADRO ELÉTRICO MONTADO CONFORME PROJETO ELÉTRICO [COTAÇÃO]</t>
        </is>
      </c>
      <c r="C2064" s="78" t="inlineStr">
        <is>
          <t xml:space="preserve">Composições </t>
        </is>
      </c>
      <c r="D2064" s="78" t="inlineStr">
        <is>
          <t>UN</t>
        </is>
      </c>
      <c r="E2064" s="21" t="n">
        <v>1</v>
      </c>
      <c r="F2064" s="22">
        <f>ROUND(M2064*FATOR, 2)</f>
        <v/>
      </c>
      <c r="G2064" s="22">
        <f>ROUND(E2064*F2064, 2)</f>
        <v/>
      </c>
      <c r="L2064" t="n">
        <v>1</v>
      </c>
      <c r="M2064" t="n">
        <v>1315.58</v>
      </c>
      <c r="N2064">
        <f>(M2064-F2064)</f>
        <v/>
      </c>
    </row>
    <row r="2065" ht="15" customHeight="1">
      <c r="A2065" s="2" t="n"/>
      <c r="B2065" s="2" t="n"/>
      <c r="C2065" s="2" t="n"/>
      <c r="D2065" s="2" t="n"/>
      <c r="E2065" s="74" t="inlineStr">
        <is>
          <t>TOTAL Material:</t>
        </is>
      </c>
      <c r="F2065" s="91" t="n"/>
      <c r="G2065" s="23">
        <f>SUM(G2064:G2064)</f>
        <v/>
      </c>
    </row>
    <row r="2066" ht="15" customHeight="1">
      <c r="A2066" s="73" t="inlineStr">
        <is>
          <t>Mão de Obra</t>
        </is>
      </c>
      <c r="B2066" s="91" t="n"/>
      <c r="C2066" s="64" t="inlineStr">
        <is>
          <t>FONTE</t>
        </is>
      </c>
      <c r="D2066" s="64" t="inlineStr">
        <is>
          <t>UNID</t>
        </is>
      </c>
      <c r="E2066" s="64" t="inlineStr">
        <is>
          <t>COEFICIENTE</t>
        </is>
      </c>
      <c r="F2066" s="64" t="inlineStr">
        <is>
          <t>PREÇO UNITÁRIO</t>
        </is>
      </c>
      <c r="G2066" s="64" t="inlineStr">
        <is>
          <t>TOTAL</t>
        </is>
      </c>
    </row>
    <row r="2067" ht="15" customHeight="1">
      <c r="A2067" s="78" t="inlineStr">
        <is>
          <t>55.10.55</t>
        </is>
      </c>
      <c r="B2067" s="77" t="inlineStr">
        <is>
          <t>ELETRICISTA</t>
        </is>
      </c>
      <c r="C2067" s="78" t="inlineStr">
        <is>
          <t>SUDECAP</t>
        </is>
      </c>
      <c r="D2067" s="78" t="inlineStr">
        <is>
          <t>H</t>
        </is>
      </c>
      <c r="E2067" s="21">
        <f>L2067*FATOR</f>
        <v/>
      </c>
      <c r="F2067" s="22" t="n">
        <v>21.08</v>
      </c>
      <c r="G2067" s="22">
        <f>ROUND(E2067*F2067, 2)</f>
        <v/>
      </c>
      <c r="L2067" t="n">
        <v>2</v>
      </c>
      <c r="M2067" t="n">
        <v>21.08</v>
      </c>
      <c r="N2067">
        <f>(M2067-F2067)</f>
        <v/>
      </c>
    </row>
    <row r="2068" ht="15" customHeight="1">
      <c r="A2068" s="2" t="n"/>
      <c r="B2068" s="2" t="n"/>
      <c r="C2068" s="2" t="n"/>
      <c r="D2068" s="2" t="n"/>
      <c r="E2068" s="74" t="inlineStr">
        <is>
          <t>TOTAL Mão de Obra:</t>
        </is>
      </c>
      <c r="F2068" s="91" t="n"/>
      <c r="G2068" s="23">
        <f>SUM(G2067:G2067)</f>
        <v/>
      </c>
    </row>
    <row r="2069" ht="15" customHeight="1">
      <c r="A2069" s="2" t="n"/>
      <c r="B2069" s="2" t="n"/>
      <c r="C2069" s="2" t="n"/>
      <c r="D2069" s="2" t="n"/>
      <c r="E2069" s="75" t="inlineStr">
        <is>
          <t>VALOR:</t>
        </is>
      </c>
      <c r="F2069" s="91" t="n"/>
      <c r="G2069" s="5">
        <f>SUM(G2065,G2068)</f>
        <v/>
      </c>
    </row>
    <row r="2070" ht="15" customHeight="1">
      <c r="A2070" s="2" t="n"/>
      <c r="B2070" s="2" t="n"/>
      <c r="C2070" s="2" t="n"/>
      <c r="D2070" s="2" t="n"/>
      <c r="E2070" s="75" t="inlineStr">
        <is>
          <t>VALOR BDI (29.27%):</t>
        </is>
      </c>
      <c r="F2070" s="91" t="n"/>
      <c r="G2070" s="5">
        <f>ROUNDDOWN(G2069*BDI,2)</f>
        <v/>
      </c>
    </row>
    <row r="2071" ht="15" customHeight="1">
      <c r="A2071" s="2" t="n"/>
      <c r="B2071" s="2" t="n"/>
      <c r="C2071" s="2" t="n"/>
      <c r="D2071" s="2" t="n"/>
      <c r="E2071" s="75" t="inlineStr">
        <is>
          <t>VALOR COM BDI:</t>
        </is>
      </c>
      <c r="F2071" s="91" t="n"/>
      <c r="G2071" s="5">
        <f>G2070 + G2069</f>
        <v/>
      </c>
    </row>
    <row r="2072" ht="9.949999999999999" customHeight="1">
      <c r="A2072" s="2" t="n"/>
      <c r="B2072" s="2" t="n"/>
      <c r="C2072" s="71" t="n"/>
      <c r="E2072" s="2" t="n"/>
      <c r="F2072" s="2" t="n"/>
      <c r="G2072" s="2" t="n"/>
    </row>
    <row r="2073" ht="20.1" customHeight="1">
      <c r="A2073" s="72" t="inlineStr">
        <is>
          <t>11.5.1. 11.22.01 RELE FOTOELETRICO 1200VA RM-10 - 120V OU EQUIVALENTE (UN)</t>
        </is>
      </c>
      <c r="B2073" s="90" t="n"/>
      <c r="C2073" s="90" t="n"/>
      <c r="D2073" s="90" t="n"/>
      <c r="E2073" s="90" t="n"/>
      <c r="F2073" s="90" t="n"/>
      <c r="G2073" s="91" t="n"/>
    </row>
    <row r="2074" ht="15" customHeight="1">
      <c r="A2074" s="73" t="inlineStr">
        <is>
          <t>Material</t>
        </is>
      </c>
      <c r="B2074" s="91" t="n"/>
      <c r="C2074" s="64" t="inlineStr">
        <is>
          <t>FONTE</t>
        </is>
      </c>
      <c r="D2074" s="64" t="inlineStr">
        <is>
          <t>UNID</t>
        </is>
      </c>
      <c r="E2074" s="64" t="inlineStr">
        <is>
          <t>COEFICIENTE</t>
        </is>
      </c>
      <c r="F2074" s="64" t="inlineStr">
        <is>
          <t>PREÇO UNITÁRIO</t>
        </is>
      </c>
      <c r="G2074" s="64" t="inlineStr">
        <is>
          <t>TOTAL</t>
        </is>
      </c>
    </row>
    <row r="2075" ht="21" customHeight="1">
      <c r="A2075" s="78" t="inlineStr">
        <is>
          <t>74.13.26</t>
        </is>
      </c>
      <c r="B2075" s="77" t="inlineStr">
        <is>
          <t>RELE FOTOELETRICO INTERNO E EXTERNO BIVOLT 1000 W, DE CONECTOR, SEM BASE</t>
        </is>
      </c>
      <c r="C2075" s="78" t="inlineStr">
        <is>
          <t>SUDECAP</t>
        </is>
      </c>
      <c r="D2075" s="78" t="inlineStr">
        <is>
          <t>UN</t>
        </is>
      </c>
      <c r="E2075" s="21" t="n">
        <v>1</v>
      </c>
      <c r="F2075" s="22">
        <f>ROUND(M2075*FATOR, 2)</f>
        <v/>
      </c>
      <c r="G2075" s="22">
        <f>ROUND(E2075*F2075, 2)</f>
        <v/>
      </c>
      <c r="L2075" t="n">
        <v>1</v>
      </c>
      <c r="M2075" t="n">
        <v>28.77</v>
      </c>
      <c r="N2075">
        <f>(M2075-F2075)</f>
        <v/>
      </c>
    </row>
    <row r="2076" ht="15" customHeight="1">
      <c r="A2076" s="2" t="n"/>
      <c r="B2076" s="2" t="n"/>
      <c r="C2076" s="2" t="n"/>
      <c r="D2076" s="2" t="n"/>
      <c r="E2076" s="74" t="inlineStr">
        <is>
          <t>TOTAL Material:</t>
        </is>
      </c>
      <c r="F2076" s="91" t="n"/>
      <c r="G2076" s="23">
        <f>SUM(G2075:G2075)</f>
        <v/>
      </c>
    </row>
    <row r="2077" ht="15" customHeight="1">
      <c r="A2077" s="73" t="inlineStr">
        <is>
          <t>Mão de Obra</t>
        </is>
      </c>
      <c r="B2077" s="91" t="n"/>
      <c r="C2077" s="64" t="inlineStr">
        <is>
          <t>FONTE</t>
        </is>
      </c>
      <c r="D2077" s="64" t="inlineStr">
        <is>
          <t>UNID</t>
        </is>
      </c>
      <c r="E2077" s="64" t="inlineStr">
        <is>
          <t>COEFICIENTE</t>
        </is>
      </c>
      <c r="F2077" s="64" t="inlineStr">
        <is>
          <t>PREÇO UNITÁRIO</t>
        </is>
      </c>
      <c r="G2077" s="64" t="inlineStr">
        <is>
          <t>TOTAL</t>
        </is>
      </c>
    </row>
    <row r="2078" ht="15" customHeight="1">
      <c r="A2078" s="78" t="inlineStr">
        <is>
          <t>55.10.10</t>
        </is>
      </c>
      <c r="B2078" s="77" t="inlineStr">
        <is>
          <t>AUXILIAR BOMBEIRO/ELETRICISTA</t>
        </is>
      </c>
      <c r="C2078" s="78" t="inlineStr">
        <is>
          <t>SUDECAP</t>
        </is>
      </c>
      <c r="D2078" s="78" t="inlineStr">
        <is>
          <t>H</t>
        </is>
      </c>
      <c r="E2078" s="21">
        <f>L2078*FATOR</f>
        <v/>
      </c>
      <c r="F2078" s="22" t="n">
        <v>14.9</v>
      </c>
      <c r="G2078" s="22">
        <f>ROUND(E2078*F2078, 2)</f>
        <v/>
      </c>
      <c r="L2078" t="n">
        <v>0.5</v>
      </c>
      <c r="M2078" t="n">
        <v>14.9</v>
      </c>
      <c r="N2078">
        <f>(M2078-F2078)</f>
        <v/>
      </c>
    </row>
    <row r="2079" ht="15" customHeight="1">
      <c r="A2079" s="78" t="inlineStr">
        <is>
          <t>55.10.55</t>
        </is>
      </c>
      <c r="B2079" s="77" t="inlineStr">
        <is>
          <t>ELETRICISTA</t>
        </is>
      </c>
      <c r="C2079" s="78" t="inlineStr">
        <is>
          <t>SUDECAP</t>
        </is>
      </c>
      <c r="D2079" s="78" t="inlineStr">
        <is>
          <t>H</t>
        </is>
      </c>
      <c r="E2079" s="21">
        <f>L2079*FATOR</f>
        <v/>
      </c>
      <c r="F2079" s="22" t="n">
        <v>21.08</v>
      </c>
      <c r="G2079" s="22">
        <f>ROUND(E2079*F2079, 2)</f>
        <v/>
      </c>
      <c r="L2079" t="n">
        <v>0.55</v>
      </c>
      <c r="M2079" t="n">
        <v>21.08</v>
      </c>
      <c r="N2079">
        <f>(M2079-F2079)</f>
        <v/>
      </c>
    </row>
    <row r="2080" ht="15" customHeight="1">
      <c r="A2080" s="2" t="n"/>
      <c r="B2080" s="2" t="n"/>
      <c r="C2080" s="2" t="n"/>
      <c r="D2080" s="2" t="n"/>
      <c r="E2080" s="74" t="inlineStr">
        <is>
          <t>TOTAL Mão de Obra:</t>
        </is>
      </c>
      <c r="F2080" s="91" t="n"/>
      <c r="G2080" s="23">
        <f>SUM(G2078:G2079)</f>
        <v/>
      </c>
    </row>
    <row r="2081" ht="15" customHeight="1">
      <c r="A2081" s="2" t="n"/>
      <c r="B2081" s="2" t="n"/>
      <c r="C2081" s="2" t="n"/>
      <c r="D2081" s="2" t="n"/>
      <c r="E2081" s="75" t="inlineStr">
        <is>
          <t>VALOR:</t>
        </is>
      </c>
      <c r="F2081" s="91" t="n"/>
      <c r="G2081" s="5">
        <f>SUM(G2076,G2080)</f>
        <v/>
      </c>
    </row>
    <row r="2082" ht="15" customHeight="1">
      <c r="A2082" s="2" t="n"/>
      <c r="B2082" s="2" t="n"/>
      <c r="C2082" s="2" t="n"/>
      <c r="D2082" s="2" t="n"/>
      <c r="E2082" s="75" t="inlineStr">
        <is>
          <t>VALOR BDI (29.27%):</t>
        </is>
      </c>
      <c r="F2082" s="91" t="n"/>
      <c r="G2082" s="5">
        <f>ROUNDDOWN(G2081*BDI,2)</f>
        <v/>
      </c>
    </row>
    <row r="2083" ht="15" customHeight="1">
      <c r="A2083" s="2" t="n"/>
      <c r="B2083" s="2" t="n"/>
      <c r="C2083" s="2" t="n"/>
      <c r="D2083" s="2" t="n"/>
      <c r="E2083" s="75" t="inlineStr">
        <is>
          <t>VALOR COM BDI:</t>
        </is>
      </c>
      <c r="F2083" s="91" t="n"/>
      <c r="G2083" s="5">
        <f>G2082 + G2081</f>
        <v/>
      </c>
    </row>
    <row r="2084" ht="9.949999999999999" customHeight="1">
      <c r="A2084" s="2" t="n"/>
      <c r="B2084" s="2" t="n"/>
      <c r="C2084" s="71" t="n"/>
      <c r="E2084" s="2" t="n"/>
      <c r="F2084" s="2" t="n"/>
      <c r="G2084" s="2" t="n"/>
    </row>
    <row r="2085" ht="20.1" customHeight="1">
      <c r="A2085" s="72" t="inlineStr">
        <is>
          <t>11.5.2. 11.22.03 BASE P/ RELE FOTOELETRICO (UN)</t>
        </is>
      </c>
      <c r="B2085" s="90" t="n"/>
      <c r="C2085" s="90" t="n"/>
      <c r="D2085" s="90" t="n"/>
      <c r="E2085" s="90" t="n"/>
      <c r="F2085" s="90" t="n"/>
      <c r="G2085" s="91" t="n"/>
    </row>
    <row r="2086" ht="15" customHeight="1">
      <c r="A2086" s="73" t="inlineStr">
        <is>
          <t>Material</t>
        </is>
      </c>
      <c r="B2086" s="91" t="n"/>
      <c r="C2086" s="64" t="inlineStr">
        <is>
          <t>FONTE</t>
        </is>
      </c>
      <c r="D2086" s="64" t="inlineStr">
        <is>
          <t>UNID</t>
        </is>
      </c>
      <c r="E2086" s="64" t="inlineStr">
        <is>
          <t>COEFICIENTE</t>
        </is>
      </c>
      <c r="F2086" s="64" t="inlineStr">
        <is>
          <t>PREÇO UNITÁRIO</t>
        </is>
      </c>
      <c r="G2086" s="64" t="inlineStr">
        <is>
          <t>TOTAL</t>
        </is>
      </c>
    </row>
    <row r="2087" ht="15" customHeight="1">
      <c r="A2087" s="78" t="inlineStr">
        <is>
          <t>74.13.28</t>
        </is>
      </c>
      <c r="B2087" s="77" t="inlineStr">
        <is>
          <t>BASE PARA RELE COM SUPORTE METALICO</t>
        </is>
      </c>
      <c r="C2087" s="78" t="inlineStr">
        <is>
          <t>SUDECAP</t>
        </is>
      </c>
      <c r="D2087" s="78" t="inlineStr">
        <is>
          <t>UN</t>
        </is>
      </c>
      <c r="E2087" s="21" t="n">
        <v>1</v>
      </c>
      <c r="F2087" s="22">
        <f>ROUND(M2087*FATOR, 2)</f>
        <v/>
      </c>
      <c r="G2087" s="22">
        <f>ROUND(E2087*F2087, 2)</f>
        <v/>
      </c>
      <c r="L2087" t="n">
        <v>1</v>
      </c>
      <c r="M2087" t="n">
        <v>10.64</v>
      </c>
      <c r="N2087">
        <f>(M2087-F2087)</f>
        <v/>
      </c>
    </row>
    <row r="2088" ht="15" customHeight="1">
      <c r="A2088" s="2" t="n"/>
      <c r="B2088" s="2" t="n"/>
      <c r="C2088" s="2" t="n"/>
      <c r="D2088" s="2" t="n"/>
      <c r="E2088" s="74" t="inlineStr">
        <is>
          <t>TOTAL Material:</t>
        </is>
      </c>
      <c r="F2088" s="91" t="n"/>
      <c r="G2088" s="23">
        <f>SUM(G2087:G2087)</f>
        <v/>
      </c>
    </row>
    <row r="2089" ht="15" customHeight="1">
      <c r="A2089" s="73" t="inlineStr">
        <is>
          <t>Mão de Obra</t>
        </is>
      </c>
      <c r="B2089" s="91" t="n"/>
      <c r="C2089" s="64" t="inlineStr">
        <is>
          <t>FONTE</t>
        </is>
      </c>
      <c r="D2089" s="64" t="inlineStr">
        <is>
          <t>UNID</t>
        </is>
      </c>
      <c r="E2089" s="64" t="inlineStr">
        <is>
          <t>COEFICIENTE</t>
        </is>
      </c>
      <c r="F2089" s="64" t="inlineStr">
        <is>
          <t>PREÇO UNITÁRIO</t>
        </is>
      </c>
      <c r="G2089" s="64" t="inlineStr">
        <is>
          <t>TOTAL</t>
        </is>
      </c>
    </row>
    <row r="2090" ht="15" customHeight="1">
      <c r="A2090" s="78" t="inlineStr">
        <is>
          <t>55.10.10</t>
        </is>
      </c>
      <c r="B2090" s="77" t="inlineStr">
        <is>
          <t>AUXILIAR BOMBEIRO/ELETRICISTA</t>
        </is>
      </c>
      <c r="C2090" s="78" t="inlineStr">
        <is>
          <t>SUDECAP</t>
        </is>
      </c>
      <c r="D2090" s="78" t="inlineStr">
        <is>
          <t>H</t>
        </is>
      </c>
      <c r="E2090" s="21">
        <f>L2090*FATOR</f>
        <v/>
      </c>
      <c r="F2090" s="22" t="n">
        <v>14.9</v>
      </c>
      <c r="G2090" s="22">
        <f>ROUND(E2090*F2090, 2)</f>
        <v/>
      </c>
      <c r="L2090" t="n">
        <v>0.2</v>
      </c>
      <c r="M2090" t="n">
        <v>14.9</v>
      </c>
      <c r="N2090">
        <f>(M2090-F2090)</f>
        <v/>
      </c>
    </row>
    <row r="2091" ht="15" customHeight="1">
      <c r="A2091" s="78" t="inlineStr">
        <is>
          <t>55.10.55</t>
        </is>
      </c>
      <c r="B2091" s="77" t="inlineStr">
        <is>
          <t>ELETRICISTA</t>
        </is>
      </c>
      <c r="C2091" s="78" t="inlineStr">
        <is>
          <t>SUDECAP</t>
        </is>
      </c>
      <c r="D2091" s="78" t="inlineStr">
        <is>
          <t>H</t>
        </is>
      </c>
      <c r="E2091" s="21">
        <f>L2091*FATOR</f>
        <v/>
      </c>
      <c r="F2091" s="22" t="n">
        <v>21.08</v>
      </c>
      <c r="G2091" s="22">
        <f>ROUND(E2091*F2091, 2)</f>
        <v/>
      </c>
      <c r="L2091" t="n">
        <v>0.2</v>
      </c>
      <c r="M2091" t="n">
        <v>21.08</v>
      </c>
      <c r="N2091">
        <f>(M2091-F2091)</f>
        <v/>
      </c>
    </row>
    <row r="2092" ht="15" customHeight="1">
      <c r="A2092" s="2" t="n"/>
      <c r="B2092" s="2" t="n"/>
      <c r="C2092" s="2" t="n"/>
      <c r="D2092" s="2" t="n"/>
      <c r="E2092" s="74" t="inlineStr">
        <is>
          <t>TOTAL Mão de Obra:</t>
        </is>
      </c>
      <c r="F2092" s="91" t="n"/>
      <c r="G2092" s="23">
        <f>SUM(G2090:G2091)</f>
        <v/>
      </c>
    </row>
    <row r="2093" ht="15" customHeight="1">
      <c r="A2093" s="2" t="n"/>
      <c r="B2093" s="2" t="n"/>
      <c r="C2093" s="2" t="n"/>
      <c r="D2093" s="2" t="n"/>
      <c r="E2093" s="75" t="inlineStr">
        <is>
          <t>VALOR:</t>
        </is>
      </c>
      <c r="F2093" s="91" t="n"/>
      <c r="G2093" s="5">
        <f>SUM(G2088,G2092)</f>
        <v/>
      </c>
    </row>
    <row r="2094" ht="15" customHeight="1">
      <c r="A2094" s="2" t="n"/>
      <c r="B2094" s="2" t="n"/>
      <c r="C2094" s="2" t="n"/>
      <c r="D2094" s="2" t="n"/>
      <c r="E2094" s="75" t="inlineStr">
        <is>
          <t>VALOR BDI (29.27%):</t>
        </is>
      </c>
      <c r="F2094" s="91" t="n"/>
      <c r="G2094" s="5">
        <f>ROUNDDOWN(G2093*BDI,2)</f>
        <v/>
      </c>
    </row>
    <row r="2095" ht="15" customHeight="1">
      <c r="A2095" s="2" t="n"/>
      <c r="B2095" s="2" t="n"/>
      <c r="C2095" s="2" t="n"/>
      <c r="D2095" s="2" t="n"/>
      <c r="E2095" s="75" t="inlineStr">
        <is>
          <t>VALOR COM BDI:</t>
        </is>
      </c>
      <c r="F2095" s="91" t="n"/>
      <c r="G2095" s="5">
        <f>G2094 + G2093</f>
        <v/>
      </c>
    </row>
    <row r="2096" ht="9.949999999999999" customHeight="1">
      <c r="A2096" s="2" t="n"/>
      <c r="B2096" s="2" t="n"/>
      <c r="C2096" s="71" t="n"/>
      <c r="E2096" s="2" t="n"/>
      <c r="F2096" s="2" t="n"/>
      <c r="G2096" s="2" t="n"/>
    </row>
    <row r="2097" ht="20.1" customHeight="1">
      <c r="A2097" s="72" t="inlineStr">
        <is>
          <t>11.6.1. 11.24.05 #   2,5 MM2, ISOLAMENTO 750V (M)</t>
        </is>
      </c>
      <c r="B2097" s="90" t="n"/>
      <c r="C2097" s="90" t="n"/>
      <c r="D2097" s="90" t="n"/>
      <c r="E2097" s="90" t="n"/>
      <c r="F2097" s="90" t="n"/>
      <c r="G2097" s="91" t="n"/>
    </row>
    <row r="2098" ht="15" customHeight="1">
      <c r="A2098" s="73" t="inlineStr">
        <is>
          <t>Material</t>
        </is>
      </c>
      <c r="B2098" s="91" t="n"/>
      <c r="C2098" s="64" t="inlineStr">
        <is>
          <t>FONTE</t>
        </is>
      </c>
      <c r="D2098" s="64" t="inlineStr">
        <is>
          <t>UNID</t>
        </is>
      </c>
      <c r="E2098" s="64" t="inlineStr">
        <is>
          <t>COEFICIENTE</t>
        </is>
      </c>
      <c r="F2098" s="64" t="inlineStr">
        <is>
          <t>PREÇO UNITÁRIO</t>
        </is>
      </c>
      <c r="G2098" s="64" t="inlineStr">
        <is>
          <t>TOTAL</t>
        </is>
      </c>
    </row>
    <row r="2099" ht="29.1" customHeight="1">
      <c r="A2099" s="78" t="inlineStr">
        <is>
          <t>74.16.02</t>
        </is>
      </c>
      <c r="B2099" s="77" t="inlineStr">
        <is>
          <t>CABO DE COBRE, FLEXIVEL, CLASSE 4 OU 5, ISOLACAO EM PVC/A, ANTICHAMA BWF-B, 1 CONDUTOR, 450/750 V, SECAO NOMINAL 2,5 MM2 REF 1014</t>
        </is>
      </c>
      <c r="C2099" s="78" t="inlineStr">
        <is>
          <t>SUDECAP</t>
        </is>
      </c>
      <c r="D2099" s="78" t="inlineStr">
        <is>
          <t>M</t>
        </is>
      </c>
      <c r="E2099" s="21" t="n">
        <v>1</v>
      </c>
      <c r="F2099" s="22">
        <f>ROUND(M2099*FATOR, 2)</f>
        <v/>
      </c>
      <c r="G2099" s="22">
        <f>ROUND(E2099*F2099, 2)</f>
        <v/>
      </c>
      <c r="L2099" t="n">
        <v>1</v>
      </c>
      <c r="M2099" t="n">
        <v>1.55</v>
      </c>
      <c r="N2099">
        <f>(M2099-F2099)</f>
        <v/>
      </c>
    </row>
    <row r="2100" ht="15" customHeight="1">
      <c r="A2100" s="2" t="n"/>
      <c r="B2100" s="2" t="n"/>
      <c r="C2100" s="2" t="n"/>
      <c r="D2100" s="2" t="n"/>
      <c r="E2100" s="74" t="inlineStr">
        <is>
          <t>TOTAL Material:</t>
        </is>
      </c>
      <c r="F2100" s="91" t="n"/>
      <c r="G2100" s="23">
        <f>SUM(G2099:G2099)</f>
        <v/>
      </c>
    </row>
    <row r="2101" ht="15" customHeight="1">
      <c r="A2101" s="73" t="inlineStr">
        <is>
          <t>Mão de Obra</t>
        </is>
      </c>
      <c r="B2101" s="91" t="n"/>
      <c r="C2101" s="64" t="inlineStr">
        <is>
          <t>FONTE</t>
        </is>
      </c>
      <c r="D2101" s="64" t="inlineStr">
        <is>
          <t>UNID</t>
        </is>
      </c>
      <c r="E2101" s="64" t="inlineStr">
        <is>
          <t>COEFICIENTE</t>
        </is>
      </c>
      <c r="F2101" s="64" t="inlineStr">
        <is>
          <t>PREÇO UNITÁRIO</t>
        </is>
      </c>
      <c r="G2101" s="64" t="inlineStr">
        <is>
          <t>TOTAL</t>
        </is>
      </c>
    </row>
    <row r="2102" ht="15" customHeight="1">
      <c r="A2102" s="78" t="inlineStr">
        <is>
          <t>55.10.10</t>
        </is>
      </c>
      <c r="B2102" s="77" t="inlineStr">
        <is>
          <t>AUXILIAR BOMBEIRO/ELETRICISTA</t>
        </is>
      </c>
      <c r="C2102" s="78" t="inlineStr">
        <is>
          <t>SUDECAP</t>
        </is>
      </c>
      <c r="D2102" s="78" t="inlineStr">
        <is>
          <t>H</t>
        </is>
      </c>
      <c r="E2102" s="21">
        <f>L2102*FATOR</f>
        <v/>
      </c>
      <c r="F2102" s="22" t="n">
        <v>14.9</v>
      </c>
      <c r="G2102" s="22">
        <f>ROUND(E2102*F2102, 2)</f>
        <v/>
      </c>
      <c r="L2102" t="n">
        <v>0.035</v>
      </c>
      <c r="M2102" t="n">
        <v>14.9</v>
      </c>
      <c r="N2102">
        <f>(M2102-F2102)</f>
        <v/>
      </c>
    </row>
    <row r="2103" ht="15" customHeight="1">
      <c r="A2103" s="78" t="inlineStr">
        <is>
          <t>55.10.55</t>
        </is>
      </c>
      <c r="B2103" s="77" t="inlineStr">
        <is>
          <t>ELETRICISTA</t>
        </is>
      </c>
      <c r="C2103" s="78" t="inlineStr">
        <is>
          <t>SUDECAP</t>
        </is>
      </c>
      <c r="D2103" s="78" t="inlineStr">
        <is>
          <t>H</t>
        </is>
      </c>
      <c r="E2103" s="21">
        <f>L2103*FATOR</f>
        <v/>
      </c>
      <c r="F2103" s="22" t="n">
        <v>21.08</v>
      </c>
      <c r="G2103" s="22">
        <f>ROUND(E2103*F2103, 2)</f>
        <v/>
      </c>
      <c r="L2103" t="n">
        <v>0.035</v>
      </c>
      <c r="M2103" t="n">
        <v>21.08</v>
      </c>
      <c r="N2103">
        <f>(M2103-F2103)</f>
        <v/>
      </c>
    </row>
    <row r="2104" ht="15" customHeight="1">
      <c r="A2104" s="2" t="n"/>
      <c r="B2104" s="2" t="n"/>
      <c r="C2104" s="2" t="n"/>
      <c r="D2104" s="2" t="n"/>
      <c r="E2104" s="74" t="inlineStr">
        <is>
          <t>TOTAL Mão de Obra:</t>
        </is>
      </c>
      <c r="F2104" s="91" t="n"/>
      <c r="G2104" s="23">
        <f>SUM(G2102:G2103)</f>
        <v/>
      </c>
    </row>
    <row r="2105" ht="15" customHeight="1">
      <c r="A2105" s="2" t="n"/>
      <c r="B2105" s="2" t="n"/>
      <c r="C2105" s="2" t="n"/>
      <c r="D2105" s="2" t="n"/>
      <c r="E2105" s="75" t="inlineStr">
        <is>
          <t>VALOR:</t>
        </is>
      </c>
      <c r="F2105" s="91" t="n"/>
      <c r="G2105" s="5">
        <f>SUM(G2100,G2104)</f>
        <v/>
      </c>
    </row>
    <row r="2106" ht="15" customHeight="1">
      <c r="A2106" s="2" t="n"/>
      <c r="B2106" s="2" t="n"/>
      <c r="C2106" s="2" t="n"/>
      <c r="D2106" s="2" t="n"/>
      <c r="E2106" s="75" t="inlineStr">
        <is>
          <t>VALOR BDI (29.27%):</t>
        </is>
      </c>
      <c r="F2106" s="91" t="n"/>
      <c r="G2106" s="5">
        <f>ROUNDDOWN(G2105*BDI,2)</f>
        <v/>
      </c>
    </row>
    <row r="2107" ht="15" customHeight="1">
      <c r="A2107" s="2" t="n"/>
      <c r="B2107" s="2" t="n"/>
      <c r="C2107" s="2" t="n"/>
      <c r="D2107" s="2" t="n"/>
      <c r="E2107" s="75" t="inlineStr">
        <is>
          <t>VALOR COM BDI:</t>
        </is>
      </c>
      <c r="F2107" s="91" t="n"/>
      <c r="G2107" s="5">
        <f>G2106 + G2105</f>
        <v/>
      </c>
    </row>
    <row r="2108" ht="9.949999999999999" customHeight="1">
      <c r="A2108" s="2" t="n"/>
      <c r="B2108" s="2" t="n"/>
      <c r="C2108" s="71" t="n"/>
      <c r="E2108" s="2" t="n"/>
      <c r="F2108" s="2" t="n"/>
      <c r="G2108" s="2" t="n"/>
    </row>
    <row r="2109" ht="20.1" customHeight="1">
      <c r="A2109" s="72" t="inlineStr">
        <is>
          <t>11.6.2. 11.24.07 #   6,0 MM2, ISOLAMENTO 750V (M)</t>
        </is>
      </c>
      <c r="B2109" s="90" t="n"/>
      <c r="C2109" s="90" t="n"/>
      <c r="D2109" s="90" t="n"/>
      <c r="E2109" s="90" t="n"/>
      <c r="F2109" s="90" t="n"/>
      <c r="G2109" s="91" t="n"/>
    </row>
    <row r="2110" ht="15" customHeight="1">
      <c r="A2110" s="73" t="inlineStr">
        <is>
          <t>Material</t>
        </is>
      </c>
      <c r="B2110" s="91" t="n"/>
      <c r="C2110" s="64" t="inlineStr">
        <is>
          <t>FONTE</t>
        </is>
      </c>
      <c r="D2110" s="64" t="inlineStr">
        <is>
          <t>UNID</t>
        </is>
      </c>
      <c r="E2110" s="64" t="inlineStr">
        <is>
          <t>COEFICIENTE</t>
        </is>
      </c>
      <c r="F2110" s="64" t="inlineStr">
        <is>
          <t>PREÇO UNITÁRIO</t>
        </is>
      </c>
      <c r="G2110" s="64" t="inlineStr">
        <is>
          <t>TOTAL</t>
        </is>
      </c>
    </row>
    <row r="2111" ht="29.1" customHeight="1">
      <c r="A2111" s="78" t="inlineStr">
        <is>
          <t>74.16.04</t>
        </is>
      </c>
      <c r="B2111" s="77" t="inlineStr">
        <is>
          <t>CABO DE COBRE, FLEXIVEL, CLASSE 4 OU 5, ISOLACAO EM PVC/A, ANTICHAMA BWF-B, 1 CONDUTOR, 450/750 V, SECAO NOMINAL 6 MM2</t>
        </is>
      </c>
      <c r="C2111" s="78" t="inlineStr">
        <is>
          <t>SUDECAP</t>
        </is>
      </c>
      <c r="D2111" s="78" t="inlineStr">
        <is>
          <t>M</t>
        </is>
      </c>
      <c r="E2111" s="21" t="n">
        <v>1</v>
      </c>
      <c r="F2111" s="22">
        <f>ROUND(M2111*FATOR, 2)</f>
        <v/>
      </c>
      <c r="G2111" s="22">
        <f>ROUND(E2111*F2111, 2)</f>
        <v/>
      </c>
      <c r="L2111" t="n">
        <v>1</v>
      </c>
      <c r="M2111" t="n">
        <v>3.69</v>
      </c>
      <c r="N2111">
        <f>(M2111-F2111)</f>
        <v/>
      </c>
    </row>
    <row r="2112" ht="15" customHeight="1">
      <c r="A2112" s="2" t="n"/>
      <c r="B2112" s="2" t="n"/>
      <c r="C2112" s="2" t="n"/>
      <c r="D2112" s="2" t="n"/>
      <c r="E2112" s="74" t="inlineStr">
        <is>
          <t>TOTAL Material:</t>
        </is>
      </c>
      <c r="F2112" s="91" t="n"/>
      <c r="G2112" s="23">
        <f>SUM(G2111:G2111)</f>
        <v/>
      </c>
    </row>
    <row r="2113" ht="15" customHeight="1">
      <c r="A2113" s="73" t="inlineStr">
        <is>
          <t>Mão de Obra</t>
        </is>
      </c>
      <c r="B2113" s="91" t="n"/>
      <c r="C2113" s="64" t="inlineStr">
        <is>
          <t>FONTE</t>
        </is>
      </c>
      <c r="D2113" s="64" t="inlineStr">
        <is>
          <t>UNID</t>
        </is>
      </c>
      <c r="E2113" s="64" t="inlineStr">
        <is>
          <t>COEFICIENTE</t>
        </is>
      </c>
      <c r="F2113" s="64" t="inlineStr">
        <is>
          <t>PREÇO UNITÁRIO</t>
        </is>
      </c>
      <c r="G2113" s="64" t="inlineStr">
        <is>
          <t>TOTAL</t>
        </is>
      </c>
    </row>
    <row r="2114" ht="15" customHeight="1">
      <c r="A2114" s="78" t="inlineStr">
        <is>
          <t>55.10.10</t>
        </is>
      </c>
      <c r="B2114" s="77" t="inlineStr">
        <is>
          <t>AUXILIAR BOMBEIRO/ELETRICISTA</t>
        </is>
      </c>
      <c r="C2114" s="78" t="inlineStr">
        <is>
          <t>SUDECAP</t>
        </is>
      </c>
      <c r="D2114" s="78" t="inlineStr">
        <is>
          <t>H</t>
        </is>
      </c>
      <c r="E2114" s="21">
        <f>L2114*FATOR</f>
        <v/>
      </c>
      <c r="F2114" s="22" t="n">
        <v>14.9</v>
      </c>
      <c r="G2114" s="22">
        <f>ROUND(E2114*F2114, 2)</f>
        <v/>
      </c>
      <c r="L2114" t="n">
        <v>0.055</v>
      </c>
      <c r="M2114" t="n">
        <v>14.9</v>
      </c>
      <c r="N2114">
        <f>(M2114-F2114)</f>
        <v/>
      </c>
    </row>
    <row r="2115" ht="15" customHeight="1">
      <c r="A2115" s="78" t="inlineStr">
        <is>
          <t>55.10.55</t>
        </is>
      </c>
      <c r="B2115" s="77" t="inlineStr">
        <is>
          <t>ELETRICISTA</t>
        </is>
      </c>
      <c r="C2115" s="78" t="inlineStr">
        <is>
          <t>SUDECAP</t>
        </is>
      </c>
      <c r="D2115" s="78" t="inlineStr">
        <is>
          <t>H</t>
        </is>
      </c>
      <c r="E2115" s="21">
        <f>L2115*FATOR</f>
        <v/>
      </c>
      <c r="F2115" s="22" t="n">
        <v>21.08</v>
      </c>
      <c r="G2115" s="22">
        <f>ROUND(E2115*F2115, 2)</f>
        <v/>
      </c>
      <c r="L2115" t="n">
        <v>0.055</v>
      </c>
      <c r="M2115" t="n">
        <v>21.08</v>
      </c>
      <c r="N2115">
        <f>(M2115-F2115)</f>
        <v/>
      </c>
    </row>
    <row r="2116" ht="15" customHeight="1">
      <c r="A2116" s="2" t="n"/>
      <c r="B2116" s="2" t="n"/>
      <c r="C2116" s="2" t="n"/>
      <c r="D2116" s="2" t="n"/>
      <c r="E2116" s="74" t="inlineStr">
        <is>
          <t>TOTAL Mão de Obra:</t>
        </is>
      </c>
      <c r="F2116" s="91" t="n"/>
      <c r="G2116" s="23">
        <f>SUM(G2114:G2115)</f>
        <v/>
      </c>
    </row>
    <row r="2117" ht="15" customHeight="1">
      <c r="A2117" s="2" t="n"/>
      <c r="B2117" s="2" t="n"/>
      <c r="C2117" s="2" t="n"/>
      <c r="D2117" s="2" t="n"/>
      <c r="E2117" s="75" t="inlineStr">
        <is>
          <t>VALOR:</t>
        </is>
      </c>
      <c r="F2117" s="91" t="n"/>
      <c r="G2117" s="5">
        <f>SUM(G2112,G2116)</f>
        <v/>
      </c>
    </row>
    <row r="2118" ht="15" customHeight="1">
      <c r="A2118" s="2" t="n"/>
      <c r="B2118" s="2" t="n"/>
      <c r="C2118" s="2" t="n"/>
      <c r="D2118" s="2" t="n"/>
      <c r="E2118" s="75" t="inlineStr">
        <is>
          <t>VALOR BDI (29.27%):</t>
        </is>
      </c>
      <c r="F2118" s="91" t="n"/>
      <c r="G2118" s="5">
        <f>ROUNDDOWN(G2117*BDI,2)</f>
        <v/>
      </c>
    </row>
    <row r="2119" ht="15" customHeight="1">
      <c r="A2119" s="2" t="n"/>
      <c r="B2119" s="2" t="n"/>
      <c r="C2119" s="2" t="n"/>
      <c r="D2119" s="2" t="n"/>
      <c r="E2119" s="75" t="inlineStr">
        <is>
          <t>VALOR COM BDI:</t>
        </is>
      </c>
      <c r="F2119" s="91" t="n"/>
      <c r="G2119" s="5">
        <f>G2118 + G2117</f>
        <v/>
      </c>
    </row>
    <row r="2120" ht="9.949999999999999" customHeight="1">
      <c r="A2120" s="2" t="n"/>
      <c r="B2120" s="2" t="n"/>
      <c r="C2120" s="71" t="n"/>
      <c r="E2120" s="2" t="n"/>
      <c r="F2120" s="2" t="n"/>
      <c r="G2120" s="2" t="n"/>
    </row>
    <row r="2121" ht="20.1" customHeight="1">
      <c r="A2121" s="72" t="inlineStr">
        <is>
          <t>11.6.3. 11.24.41 C/1 CONDUTOR # 1 X   2,5 MM2, ISOLAMENTO 1KV (M)</t>
        </is>
      </c>
      <c r="B2121" s="90" t="n"/>
      <c r="C2121" s="90" t="n"/>
      <c r="D2121" s="90" t="n"/>
      <c r="E2121" s="90" t="n"/>
      <c r="F2121" s="90" t="n"/>
      <c r="G2121" s="91" t="n"/>
    </row>
    <row r="2122" ht="15" customHeight="1">
      <c r="A2122" s="73" t="inlineStr">
        <is>
          <t>Material</t>
        </is>
      </c>
      <c r="B2122" s="91" t="n"/>
      <c r="C2122" s="64" t="inlineStr">
        <is>
          <t>FONTE</t>
        </is>
      </c>
      <c r="D2122" s="64" t="inlineStr">
        <is>
          <t>UNID</t>
        </is>
      </c>
      <c r="E2122" s="64" t="inlineStr">
        <is>
          <t>COEFICIENTE</t>
        </is>
      </c>
      <c r="F2122" s="64" t="inlineStr">
        <is>
          <t>PREÇO UNITÁRIO</t>
        </is>
      </c>
      <c r="G2122" s="64" t="inlineStr">
        <is>
          <t>TOTAL</t>
        </is>
      </c>
    </row>
    <row r="2123" ht="38.1" customHeight="1">
      <c r="A2123" s="78" t="inlineStr">
        <is>
          <t>74.16.38</t>
        </is>
      </c>
      <c r="B2123" s="77" t="inlineStr">
        <is>
          <t>CABO DE COBRE, FLEXIVEL, CLASSE 4 OU 5, ISOLACAO EM PVC/A, ANTICHAMA BWF-B, COBERTURA PVC-ST1, ANTICHAMA BWF-B, 1 CONDUTOR, 0,6/1 KV, SECAO NOMINAL 2,5 MM2 REF 1022</t>
        </is>
      </c>
      <c r="C2123" s="78" t="inlineStr">
        <is>
          <t>SUDECAP</t>
        </is>
      </c>
      <c r="D2123" s="78" t="inlineStr">
        <is>
          <t>M</t>
        </is>
      </c>
      <c r="E2123" s="21" t="n">
        <v>1</v>
      </c>
      <c r="F2123" s="22">
        <f>ROUND(M2123*FATOR, 2)</f>
        <v/>
      </c>
      <c r="G2123" s="22">
        <f>ROUND(E2123*F2123, 2)</f>
        <v/>
      </c>
      <c r="L2123" t="n">
        <v>1</v>
      </c>
      <c r="M2123" t="n">
        <v>1.37</v>
      </c>
      <c r="N2123">
        <f>(M2123-F2123)</f>
        <v/>
      </c>
    </row>
    <row r="2124" ht="15" customHeight="1">
      <c r="A2124" s="2" t="n"/>
      <c r="B2124" s="2" t="n"/>
      <c r="C2124" s="2" t="n"/>
      <c r="D2124" s="2" t="n"/>
      <c r="E2124" s="74" t="inlineStr">
        <is>
          <t>TOTAL Material:</t>
        </is>
      </c>
      <c r="F2124" s="91" t="n"/>
      <c r="G2124" s="23">
        <f>SUM(G2123:G2123)</f>
        <v/>
      </c>
    </row>
    <row r="2125" ht="15" customHeight="1">
      <c r="A2125" s="73" t="inlineStr">
        <is>
          <t>Mão de Obra</t>
        </is>
      </c>
      <c r="B2125" s="91" t="n"/>
      <c r="C2125" s="64" t="inlineStr">
        <is>
          <t>FONTE</t>
        </is>
      </c>
      <c r="D2125" s="64" t="inlineStr">
        <is>
          <t>UNID</t>
        </is>
      </c>
      <c r="E2125" s="64" t="inlineStr">
        <is>
          <t>COEFICIENTE</t>
        </is>
      </c>
      <c r="F2125" s="64" t="inlineStr">
        <is>
          <t>PREÇO UNITÁRIO</t>
        </is>
      </c>
      <c r="G2125" s="64" t="inlineStr">
        <is>
          <t>TOTAL</t>
        </is>
      </c>
    </row>
    <row r="2126" ht="15" customHeight="1">
      <c r="A2126" s="78" t="inlineStr">
        <is>
          <t>55.10.10</t>
        </is>
      </c>
      <c r="B2126" s="77" t="inlineStr">
        <is>
          <t>AUXILIAR BOMBEIRO/ELETRICISTA</t>
        </is>
      </c>
      <c r="C2126" s="78" t="inlineStr">
        <is>
          <t>SUDECAP</t>
        </is>
      </c>
      <c r="D2126" s="78" t="inlineStr">
        <is>
          <t>H</t>
        </is>
      </c>
      <c r="E2126" s="21">
        <f>L2126*FATOR</f>
        <v/>
      </c>
      <c r="F2126" s="22" t="n">
        <v>14.9</v>
      </c>
      <c r="G2126" s="22">
        <f>ROUND(E2126*F2126, 2)</f>
        <v/>
      </c>
      <c r="L2126" t="n">
        <v>0.035</v>
      </c>
      <c r="M2126" t="n">
        <v>14.9</v>
      </c>
      <c r="N2126">
        <f>(M2126-F2126)</f>
        <v/>
      </c>
    </row>
    <row r="2127" ht="15" customHeight="1">
      <c r="A2127" s="78" t="inlineStr">
        <is>
          <t>55.10.55</t>
        </is>
      </c>
      <c r="B2127" s="77" t="inlineStr">
        <is>
          <t>ELETRICISTA</t>
        </is>
      </c>
      <c r="C2127" s="78" t="inlineStr">
        <is>
          <t>SUDECAP</t>
        </is>
      </c>
      <c r="D2127" s="78" t="inlineStr">
        <is>
          <t>H</t>
        </is>
      </c>
      <c r="E2127" s="21">
        <f>L2127*FATOR</f>
        <v/>
      </c>
      <c r="F2127" s="22" t="n">
        <v>21.08</v>
      </c>
      <c r="G2127" s="22">
        <f>ROUND(E2127*F2127, 2)</f>
        <v/>
      </c>
      <c r="L2127" t="n">
        <v>0.035</v>
      </c>
      <c r="M2127" t="n">
        <v>21.08</v>
      </c>
      <c r="N2127">
        <f>(M2127-F2127)</f>
        <v/>
      </c>
    </row>
    <row r="2128" ht="15" customHeight="1">
      <c r="A2128" s="2" t="n"/>
      <c r="B2128" s="2" t="n"/>
      <c r="C2128" s="2" t="n"/>
      <c r="D2128" s="2" t="n"/>
      <c r="E2128" s="74" t="inlineStr">
        <is>
          <t>TOTAL Mão de Obra:</t>
        </is>
      </c>
      <c r="F2128" s="91" t="n"/>
      <c r="G2128" s="23">
        <f>SUM(G2126:G2127)</f>
        <v/>
      </c>
    </row>
    <row r="2129" ht="15" customHeight="1">
      <c r="A2129" s="2" t="n"/>
      <c r="B2129" s="2" t="n"/>
      <c r="C2129" s="2" t="n"/>
      <c r="D2129" s="2" t="n"/>
      <c r="E2129" s="75" t="inlineStr">
        <is>
          <t>VALOR:</t>
        </is>
      </c>
      <c r="F2129" s="91" t="n"/>
      <c r="G2129" s="5">
        <f>SUM(G2124,G2128)</f>
        <v/>
      </c>
    </row>
    <row r="2130" ht="15" customHeight="1">
      <c r="A2130" s="2" t="n"/>
      <c r="B2130" s="2" t="n"/>
      <c r="C2130" s="2" t="n"/>
      <c r="D2130" s="2" t="n"/>
      <c r="E2130" s="75" t="inlineStr">
        <is>
          <t>VALOR BDI (29.27%):</t>
        </is>
      </c>
      <c r="F2130" s="91" t="n"/>
      <c r="G2130" s="5">
        <f>ROUNDDOWN(G2129*BDI,2)</f>
        <v/>
      </c>
    </row>
    <row r="2131" ht="15" customHeight="1">
      <c r="A2131" s="2" t="n"/>
      <c r="B2131" s="2" t="n"/>
      <c r="C2131" s="2" t="n"/>
      <c r="D2131" s="2" t="n"/>
      <c r="E2131" s="75" t="inlineStr">
        <is>
          <t>VALOR COM BDI:</t>
        </is>
      </c>
      <c r="F2131" s="91" t="n"/>
      <c r="G2131" s="5">
        <f>G2130 + G2129</f>
        <v/>
      </c>
    </row>
    <row r="2132" ht="9.949999999999999" customHeight="1">
      <c r="A2132" s="2" t="n"/>
      <c r="B2132" s="2" t="n"/>
      <c r="C2132" s="71" t="n"/>
      <c r="E2132" s="2" t="n"/>
      <c r="F2132" s="2" t="n"/>
      <c r="G2132" s="2" t="n"/>
    </row>
    <row r="2133" ht="20.1" customHeight="1">
      <c r="A2133" s="72" t="inlineStr">
        <is>
          <t>11.6.4. 11.24.45 C/1 CONDUTOR # 1 X  16,0 MM2, ISOLAMENTO 1KV (M)</t>
        </is>
      </c>
      <c r="B2133" s="90" t="n"/>
      <c r="C2133" s="90" t="n"/>
      <c r="D2133" s="90" t="n"/>
      <c r="E2133" s="90" t="n"/>
      <c r="F2133" s="90" t="n"/>
      <c r="G2133" s="91" t="n"/>
    </row>
    <row r="2134" ht="15" customHeight="1">
      <c r="A2134" s="73" t="inlineStr">
        <is>
          <t>Material</t>
        </is>
      </c>
      <c r="B2134" s="91" t="n"/>
      <c r="C2134" s="64" t="inlineStr">
        <is>
          <t>FONTE</t>
        </is>
      </c>
      <c r="D2134" s="64" t="inlineStr">
        <is>
          <t>UNID</t>
        </is>
      </c>
      <c r="E2134" s="64" t="inlineStr">
        <is>
          <t>COEFICIENTE</t>
        </is>
      </c>
      <c r="F2134" s="64" t="inlineStr">
        <is>
          <t>PREÇO UNITÁRIO</t>
        </is>
      </c>
      <c r="G2134" s="64" t="inlineStr">
        <is>
          <t>TOTAL</t>
        </is>
      </c>
    </row>
    <row r="2135" ht="38.1" customHeight="1">
      <c r="A2135" s="78" t="inlineStr">
        <is>
          <t>74.16.42</t>
        </is>
      </c>
      <c r="B2135" s="77" t="inlineStr">
        <is>
          <t>CABO DE COBRE, FLEXIVEL, CLASSE 4 OU 5, ISOLACAO EM PVC/A, ANTICHAMA BWF-B, COBERTURA PVC-ST1, ANTICHAMA BWF-B, 1 CONDUTOR, 0,6/1 KV, SECAO NOMINAL 16 MM2 REF 995</t>
        </is>
      </c>
      <c r="C2135" s="78" t="inlineStr">
        <is>
          <t>SUDECAP</t>
        </is>
      </c>
      <c r="D2135" s="78" t="inlineStr">
        <is>
          <t>M</t>
        </is>
      </c>
      <c r="E2135" s="21" t="n">
        <v>1</v>
      </c>
      <c r="F2135" s="22">
        <f>ROUND(M2135*FATOR, 2)</f>
        <v/>
      </c>
      <c r="G2135" s="22">
        <f>ROUND(E2135*F2135, 2)</f>
        <v/>
      </c>
      <c r="L2135" t="n">
        <v>1</v>
      </c>
      <c r="M2135" t="n">
        <v>7.88</v>
      </c>
      <c r="N2135">
        <f>(M2135-F2135)</f>
        <v/>
      </c>
    </row>
    <row r="2136" ht="15" customHeight="1">
      <c r="A2136" s="2" t="n"/>
      <c r="B2136" s="2" t="n"/>
      <c r="C2136" s="2" t="n"/>
      <c r="D2136" s="2" t="n"/>
      <c r="E2136" s="74" t="inlineStr">
        <is>
          <t>TOTAL Material:</t>
        </is>
      </c>
      <c r="F2136" s="91" t="n"/>
      <c r="G2136" s="23">
        <f>SUM(G2135:G2135)</f>
        <v/>
      </c>
    </row>
    <row r="2137" ht="15" customHeight="1">
      <c r="A2137" s="73" t="inlineStr">
        <is>
          <t>Mão de Obra</t>
        </is>
      </c>
      <c r="B2137" s="91" t="n"/>
      <c r="C2137" s="64" t="inlineStr">
        <is>
          <t>FONTE</t>
        </is>
      </c>
      <c r="D2137" s="64" t="inlineStr">
        <is>
          <t>UNID</t>
        </is>
      </c>
      <c r="E2137" s="64" t="inlineStr">
        <is>
          <t>COEFICIENTE</t>
        </is>
      </c>
      <c r="F2137" s="64" t="inlineStr">
        <is>
          <t>PREÇO UNITÁRIO</t>
        </is>
      </c>
      <c r="G2137" s="64" t="inlineStr">
        <is>
          <t>TOTAL</t>
        </is>
      </c>
    </row>
    <row r="2138" ht="15" customHeight="1">
      <c r="A2138" s="78" t="inlineStr">
        <is>
          <t>55.10.10</t>
        </is>
      </c>
      <c r="B2138" s="77" t="inlineStr">
        <is>
          <t>AUXILIAR BOMBEIRO/ELETRICISTA</t>
        </is>
      </c>
      <c r="C2138" s="78" t="inlineStr">
        <is>
          <t>SUDECAP</t>
        </is>
      </c>
      <c r="D2138" s="78" t="inlineStr">
        <is>
          <t>H</t>
        </is>
      </c>
      <c r="E2138" s="21">
        <f>L2138*FATOR</f>
        <v/>
      </c>
      <c r="F2138" s="22" t="n">
        <v>14.9</v>
      </c>
      <c r="G2138" s="22">
        <f>ROUND(E2138*F2138, 2)</f>
        <v/>
      </c>
      <c r="L2138" t="n">
        <v>0.115</v>
      </c>
      <c r="M2138" t="n">
        <v>14.9</v>
      </c>
      <c r="N2138">
        <f>(M2138-F2138)</f>
        <v/>
      </c>
    </row>
    <row r="2139" ht="15" customHeight="1">
      <c r="A2139" s="78" t="inlineStr">
        <is>
          <t>55.10.55</t>
        </is>
      </c>
      <c r="B2139" s="77" t="inlineStr">
        <is>
          <t>ELETRICISTA</t>
        </is>
      </c>
      <c r="C2139" s="78" t="inlineStr">
        <is>
          <t>SUDECAP</t>
        </is>
      </c>
      <c r="D2139" s="78" t="inlineStr">
        <is>
          <t>H</t>
        </is>
      </c>
      <c r="E2139" s="21">
        <f>L2139*FATOR</f>
        <v/>
      </c>
      <c r="F2139" s="22" t="n">
        <v>21.08</v>
      </c>
      <c r="G2139" s="22">
        <f>ROUND(E2139*F2139, 2)</f>
        <v/>
      </c>
      <c r="L2139" t="n">
        <v>0.115</v>
      </c>
      <c r="M2139" t="n">
        <v>21.08</v>
      </c>
      <c r="N2139">
        <f>(M2139-F2139)</f>
        <v/>
      </c>
    </row>
    <row r="2140" ht="15" customHeight="1">
      <c r="A2140" s="2" t="n"/>
      <c r="B2140" s="2" t="n"/>
      <c r="C2140" s="2" t="n"/>
      <c r="D2140" s="2" t="n"/>
      <c r="E2140" s="74" t="inlineStr">
        <is>
          <t>TOTAL Mão de Obra:</t>
        </is>
      </c>
      <c r="F2140" s="91" t="n"/>
      <c r="G2140" s="23">
        <f>SUM(G2138:G2139)</f>
        <v/>
      </c>
    </row>
    <row r="2141" ht="15" customHeight="1">
      <c r="A2141" s="2" t="n"/>
      <c r="B2141" s="2" t="n"/>
      <c r="C2141" s="2" t="n"/>
      <c r="D2141" s="2" t="n"/>
      <c r="E2141" s="75" t="inlineStr">
        <is>
          <t>VALOR:</t>
        </is>
      </c>
      <c r="F2141" s="91" t="n"/>
      <c r="G2141" s="5">
        <f>SUM(G2136,G2140)</f>
        <v/>
      </c>
    </row>
    <row r="2142" ht="15" customHeight="1">
      <c r="A2142" s="2" t="n"/>
      <c r="B2142" s="2" t="n"/>
      <c r="C2142" s="2" t="n"/>
      <c r="D2142" s="2" t="n"/>
      <c r="E2142" s="75" t="inlineStr">
        <is>
          <t>VALOR BDI (29.27%):</t>
        </is>
      </c>
      <c r="F2142" s="91" t="n"/>
      <c r="G2142" s="5">
        <f>ROUNDDOWN(G2141*BDI,2)</f>
        <v/>
      </c>
    </row>
    <row r="2143" ht="15" customHeight="1">
      <c r="A2143" s="2" t="n"/>
      <c r="B2143" s="2" t="n"/>
      <c r="C2143" s="2" t="n"/>
      <c r="D2143" s="2" t="n"/>
      <c r="E2143" s="75" t="inlineStr">
        <is>
          <t>VALOR COM BDI:</t>
        </is>
      </c>
      <c r="F2143" s="91" t="n"/>
      <c r="G2143" s="5">
        <f>G2142 + G2141</f>
        <v/>
      </c>
    </row>
    <row r="2144" ht="9.949999999999999" customHeight="1">
      <c r="A2144" s="2" t="n"/>
      <c r="B2144" s="2" t="n"/>
      <c r="C2144" s="71" t="n"/>
      <c r="E2144" s="2" t="n"/>
      <c r="F2144" s="2" t="n"/>
      <c r="G2144" s="2" t="n"/>
    </row>
    <row r="2145" ht="20.1" customHeight="1">
      <c r="A2145" s="72" t="inlineStr">
        <is>
          <t>11.7.1. 11.30.13 INTERRUPTOR SIMPLES  10A/250V R.1000 SEM PLACA OU EQUIVALENTE (UN)</t>
        </is>
      </c>
      <c r="B2145" s="90" t="n"/>
      <c r="C2145" s="90" t="n"/>
      <c r="D2145" s="90" t="n"/>
      <c r="E2145" s="90" t="n"/>
      <c r="F2145" s="90" t="n"/>
      <c r="G2145" s="91" t="n"/>
    </row>
    <row r="2146" ht="15" customHeight="1">
      <c r="A2146" s="73" t="inlineStr">
        <is>
          <t>Material</t>
        </is>
      </c>
      <c r="B2146" s="91" t="n"/>
      <c r="C2146" s="64" t="inlineStr">
        <is>
          <t>FONTE</t>
        </is>
      </c>
      <c r="D2146" s="64" t="inlineStr">
        <is>
          <t>UNID</t>
        </is>
      </c>
      <c r="E2146" s="64" t="inlineStr">
        <is>
          <t>COEFICIENTE</t>
        </is>
      </c>
      <c r="F2146" s="64" t="inlineStr">
        <is>
          <t>PREÇO UNITÁRIO</t>
        </is>
      </c>
      <c r="G2146" s="64" t="inlineStr">
        <is>
          <t>TOTAL</t>
        </is>
      </c>
    </row>
    <row r="2147" ht="21" customHeight="1">
      <c r="A2147" s="78" t="inlineStr">
        <is>
          <t>74.24.05</t>
        </is>
      </c>
      <c r="B2147" s="77" t="inlineStr">
        <is>
          <t>INTERRUPTOR SIMPLES10A/250V R.1000 S/PLACA OU EQUIVALENTE</t>
        </is>
      </c>
      <c r="C2147" s="78" t="inlineStr">
        <is>
          <t>SUDECAP</t>
        </is>
      </c>
      <c r="D2147" s="78" t="inlineStr">
        <is>
          <t>UN</t>
        </is>
      </c>
      <c r="E2147" s="21" t="n">
        <v>1</v>
      </c>
      <c r="F2147" s="22">
        <f>ROUND(M2147*FATOR, 2)</f>
        <v/>
      </c>
      <c r="G2147" s="22">
        <f>ROUND(E2147*F2147, 2)</f>
        <v/>
      </c>
      <c r="L2147" t="n">
        <v>1</v>
      </c>
      <c r="M2147" t="n">
        <v>9.5</v>
      </c>
      <c r="N2147">
        <f>(M2147-F2147)</f>
        <v/>
      </c>
    </row>
    <row r="2148" ht="15" customHeight="1">
      <c r="A2148" s="2" t="n"/>
      <c r="B2148" s="2" t="n"/>
      <c r="C2148" s="2" t="n"/>
      <c r="D2148" s="2" t="n"/>
      <c r="E2148" s="74" t="inlineStr">
        <is>
          <t>TOTAL Material:</t>
        </is>
      </c>
      <c r="F2148" s="91" t="n"/>
      <c r="G2148" s="23">
        <f>SUM(G2147:G2147)</f>
        <v/>
      </c>
    </row>
    <row r="2149" ht="15" customHeight="1">
      <c r="A2149" s="73" t="inlineStr">
        <is>
          <t>Mão de Obra</t>
        </is>
      </c>
      <c r="B2149" s="91" t="n"/>
      <c r="C2149" s="64" t="inlineStr">
        <is>
          <t>FONTE</t>
        </is>
      </c>
      <c r="D2149" s="64" t="inlineStr">
        <is>
          <t>UNID</t>
        </is>
      </c>
      <c r="E2149" s="64" t="inlineStr">
        <is>
          <t>COEFICIENTE</t>
        </is>
      </c>
      <c r="F2149" s="64" t="inlineStr">
        <is>
          <t>PREÇO UNITÁRIO</t>
        </is>
      </c>
      <c r="G2149" s="64" t="inlineStr">
        <is>
          <t>TOTAL</t>
        </is>
      </c>
    </row>
    <row r="2150" ht="15" customHeight="1">
      <c r="A2150" s="78" t="inlineStr">
        <is>
          <t>55.10.10</t>
        </is>
      </c>
      <c r="B2150" s="77" t="inlineStr">
        <is>
          <t>AUXILIAR BOMBEIRO/ELETRICISTA</t>
        </is>
      </c>
      <c r="C2150" s="78" t="inlineStr">
        <is>
          <t>SUDECAP</t>
        </is>
      </c>
      <c r="D2150" s="78" t="inlineStr">
        <is>
          <t>H</t>
        </is>
      </c>
      <c r="E2150" s="21">
        <f>L2150*FATOR</f>
        <v/>
      </c>
      <c r="F2150" s="22" t="n">
        <v>14.9</v>
      </c>
      <c r="G2150" s="22">
        <f>ROUND(E2150*F2150, 2)</f>
        <v/>
      </c>
      <c r="L2150" t="n">
        <v>0.1</v>
      </c>
      <c r="M2150" t="n">
        <v>14.9</v>
      </c>
      <c r="N2150">
        <f>(M2150-F2150)</f>
        <v/>
      </c>
    </row>
    <row r="2151" ht="15" customHeight="1">
      <c r="A2151" s="78" t="inlineStr">
        <is>
          <t>55.10.55</t>
        </is>
      </c>
      <c r="B2151" s="77" t="inlineStr">
        <is>
          <t>ELETRICISTA</t>
        </is>
      </c>
      <c r="C2151" s="78" t="inlineStr">
        <is>
          <t>SUDECAP</t>
        </is>
      </c>
      <c r="D2151" s="78" t="inlineStr">
        <is>
          <t>H</t>
        </is>
      </c>
      <c r="E2151" s="21">
        <f>L2151*FATOR</f>
        <v/>
      </c>
      <c r="F2151" s="22" t="n">
        <v>21.08</v>
      </c>
      <c r="G2151" s="22">
        <f>ROUND(E2151*F2151, 2)</f>
        <v/>
      </c>
      <c r="L2151" t="n">
        <v>0.1</v>
      </c>
      <c r="M2151" t="n">
        <v>21.08</v>
      </c>
      <c r="N2151">
        <f>(M2151-F2151)</f>
        <v/>
      </c>
    </row>
    <row r="2152" ht="15" customHeight="1">
      <c r="A2152" s="2" t="n"/>
      <c r="B2152" s="2" t="n"/>
      <c r="C2152" s="2" t="n"/>
      <c r="D2152" s="2" t="n"/>
      <c r="E2152" s="74" t="inlineStr">
        <is>
          <t>TOTAL Mão de Obra:</t>
        </is>
      </c>
      <c r="F2152" s="91" t="n"/>
      <c r="G2152" s="23">
        <f>SUM(G2150:G2151)</f>
        <v/>
      </c>
    </row>
    <row r="2153" ht="15" customHeight="1">
      <c r="A2153" s="2" t="n"/>
      <c r="B2153" s="2" t="n"/>
      <c r="C2153" s="2" t="n"/>
      <c r="D2153" s="2" t="n"/>
      <c r="E2153" s="75" t="inlineStr">
        <is>
          <t>VALOR:</t>
        </is>
      </c>
      <c r="F2153" s="91" t="n"/>
      <c r="G2153" s="5">
        <f>SUM(G2148,G2152)</f>
        <v/>
      </c>
    </row>
    <row r="2154" ht="15" customHeight="1">
      <c r="A2154" s="2" t="n"/>
      <c r="B2154" s="2" t="n"/>
      <c r="C2154" s="2" t="n"/>
      <c r="D2154" s="2" t="n"/>
      <c r="E2154" s="75" t="inlineStr">
        <is>
          <t>VALOR BDI (29.27%):</t>
        </is>
      </c>
      <c r="F2154" s="91" t="n"/>
      <c r="G2154" s="5">
        <f>ROUNDDOWN(G2153*BDI,2)</f>
        <v/>
      </c>
    </row>
    <row r="2155" ht="15" customHeight="1">
      <c r="A2155" s="2" t="n"/>
      <c r="B2155" s="2" t="n"/>
      <c r="C2155" s="2" t="n"/>
      <c r="D2155" s="2" t="n"/>
      <c r="E2155" s="75" t="inlineStr">
        <is>
          <t>VALOR COM BDI:</t>
        </is>
      </c>
      <c r="F2155" s="91" t="n"/>
      <c r="G2155" s="5">
        <f>G2154 + G2153</f>
        <v/>
      </c>
    </row>
    <row r="2156" ht="9.949999999999999" customHeight="1">
      <c r="A2156" s="2" t="n"/>
      <c r="B2156" s="2" t="n"/>
      <c r="C2156" s="71" t="n"/>
      <c r="E2156" s="2" t="n"/>
      <c r="F2156" s="2" t="n"/>
      <c r="G2156" s="2" t="n"/>
    </row>
    <row r="2157" ht="20.1" customHeight="1">
      <c r="A2157" s="72" t="inlineStr">
        <is>
          <t>11.7.2. 11.30.22 TOMADA 2P+T 10A-250V, S/ PLACA REF.685044 P.LEGRAN OU EQUIVALENTE (UN)</t>
        </is>
      </c>
      <c r="B2157" s="90" t="n"/>
      <c r="C2157" s="90" t="n"/>
      <c r="D2157" s="90" t="n"/>
      <c r="E2157" s="90" t="n"/>
      <c r="F2157" s="90" t="n"/>
      <c r="G2157" s="91" t="n"/>
    </row>
    <row r="2158" ht="15" customHeight="1">
      <c r="A2158" s="73" t="inlineStr">
        <is>
          <t>Material</t>
        </is>
      </c>
      <c r="B2158" s="91" t="n"/>
      <c r="C2158" s="64" t="inlineStr">
        <is>
          <t>FONTE</t>
        </is>
      </c>
      <c r="D2158" s="64" t="inlineStr">
        <is>
          <t>UNID</t>
        </is>
      </c>
      <c r="E2158" s="64" t="inlineStr">
        <is>
          <t>COEFICIENTE</t>
        </is>
      </c>
      <c r="F2158" s="64" t="inlineStr">
        <is>
          <t>PREÇO UNITÁRIO</t>
        </is>
      </c>
      <c r="G2158" s="64" t="inlineStr">
        <is>
          <t>TOTAL</t>
        </is>
      </c>
    </row>
    <row r="2159" ht="15" customHeight="1">
      <c r="A2159" s="78" t="inlineStr">
        <is>
          <t>74.24.49</t>
        </is>
      </c>
      <c r="B2159" s="77" t="inlineStr">
        <is>
          <t>TOMADA 2P+T 20A, 250V  (APENAS MODULO)</t>
        </is>
      </c>
      <c r="C2159" s="78" t="inlineStr">
        <is>
          <t>SUDECAP</t>
        </is>
      </c>
      <c r="D2159" s="78" t="inlineStr">
        <is>
          <t>UN</t>
        </is>
      </c>
      <c r="E2159" s="21" t="n">
        <v>1</v>
      </c>
      <c r="F2159" s="22">
        <f>ROUND(M2159*FATOR, 2)</f>
        <v/>
      </c>
      <c r="G2159" s="22">
        <f>ROUND(E2159*F2159, 2)</f>
        <v/>
      </c>
      <c r="L2159" t="n">
        <v>1</v>
      </c>
      <c r="M2159" t="n">
        <v>5.79</v>
      </c>
      <c r="N2159">
        <f>(M2159-F2159)</f>
        <v/>
      </c>
    </row>
    <row r="2160" ht="15" customHeight="1">
      <c r="A2160" s="2" t="n"/>
      <c r="B2160" s="2" t="n"/>
      <c r="C2160" s="2" t="n"/>
      <c r="D2160" s="2" t="n"/>
      <c r="E2160" s="74" t="inlineStr">
        <is>
          <t>TOTAL Material:</t>
        </is>
      </c>
      <c r="F2160" s="91" t="n"/>
      <c r="G2160" s="23">
        <f>SUM(G2159:G2159)</f>
        <v/>
      </c>
    </row>
    <row r="2161" ht="15" customHeight="1">
      <c r="A2161" s="73" t="inlineStr">
        <is>
          <t>Mão de Obra</t>
        </is>
      </c>
      <c r="B2161" s="91" t="n"/>
      <c r="C2161" s="64" t="inlineStr">
        <is>
          <t>FONTE</t>
        </is>
      </c>
      <c r="D2161" s="64" t="inlineStr">
        <is>
          <t>UNID</t>
        </is>
      </c>
      <c r="E2161" s="64" t="inlineStr">
        <is>
          <t>COEFICIENTE</t>
        </is>
      </c>
      <c r="F2161" s="64" t="inlineStr">
        <is>
          <t>PREÇO UNITÁRIO</t>
        </is>
      </c>
      <c r="G2161" s="64" t="inlineStr">
        <is>
          <t>TOTAL</t>
        </is>
      </c>
    </row>
    <row r="2162" ht="15" customHeight="1">
      <c r="A2162" s="78" t="inlineStr">
        <is>
          <t>55.10.10</t>
        </is>
      </c>
      <c r="B2162" s="77" t="inlineStr">
        <is>
          <t>AUXILIAR BOMBEIRO/ELETRICISTA</t>
        </is>
      </c>
      <c r="C2162" s="78" t="inlineStr">
        <is>
          <t>SUDECAP</t>
        </is>
      </c>
      <c r="D2162" s="78" t="inlineStr">
        <is>
          <t>H</t>
        </is>
      </c>
      <c r="E2162" s="21">
        <f>L2162*FATOR</f>
        <v/>
      </c>
      <c r="F2162" s="22" t="n">
        <v>14.9</v>
      </c>
      <c r="G2162" s="22">
        <f>ROUND(E2162*F2162, 2)</f>
        <v/>
      </c>
      <c r="L2162" t="n">
        <v>0.2</v>
      </c>
      <c r="M2162" t="n">
        <v>14.9</v>
      </c>
      <c r="N2162">
        <f>(M2162-F2162)</f>
        <v/>
      </c>
    </row>
    <row r="2163" ht="15" customHeight="1">
      <c r="A2163" s="78" t="inlineStr">
        <is>
          <t>55.10.55</t>
        </is>
      </c>
      <c r="B2163" s="77" t="inlineStr">
        <is>
          <t>ELETRICISTA</t>
        </is>
      </c>
      <c r="C2163" s="78" t="inlineStr">
        <is>
          <t>SUDECAP</t>
        </is>
      </c>
      <c r="D2163" s="78" t="inlineStr">
        <is>
          <t>H</t>
        </is>
      </c>
      <c r="E2163" s="21">
        <f>L2163*FATOR</f>
        <v/>
      </c>
      <c r="F2163" s="22" t="n">
        <v>21.08</v>
      </c>
      <c r="G2163" s="22">
        <f>ROUND(E2163*F2163, 2)</f>
        <v/>
      </c>
      <c r="L2163" t="n">
        <v>0.2</v>
      </c>
      <c r="M2163" t="n">
        <v>21.08</v>
      </c>
      <c r="N2163">
        <f>(M2163-F2163)</f>
        <v/>
      </c>
    </row>
    <row r="2164" ht="15" customHeight="1">
      <c r="A2164" s="2" t="n"/>
      <c r="B2164" s="2" t="n"/>
      <c r="C2164" s="2" t="n"/>
      <c r="D2164" s="2" t="n"/>
      <c r="E2164" s="74" t="inlineStr">
        <is>
          <t>TOTAL Mão de Obra:</t>
        </is>
      </c>
      <c r="F2164" s="91" t="n"/>
      <c r="G2164" s="23">
        <f>SUM(G2162:G2163)</f>
        <v/>
      </c>
    </row>
    <row r="2165" ht="15" customHeight="1">
      <c r="A2165" s="2" t="n"/>
      <c r="B2165" s="2" t="n"/>
      <c r="C2165" s="2" t="n"/>
      <c r="D2165" s="2" t="n"/>
      <c r="E2165" s="75" t="inlineStr">
        <is>
          <t>VALOR:</t>
        </is>
      </c>
      <c r="F2165" s="91" t="n"/>
      <c r="G2165" s="5">
        <f>SUM(G2160,G2164)</f>
        <v/>
      </c>
    </row>
    <row r="2166" ht="15" customHeight="1">
      <c r="A2166" s="2" t="n"/>
      <c r="B2166" s="2" t="n"/>
      <c r="C2166" s="2" t="n"/>
      <c r="D2166" s="2" t="n"/>
      <c r="E2166" s="75" t="inlineStr">
        <is>
          <t>VALOR BDI (29.27%):</t>
        </is>
      </c>
      <c r="F2166" s="91" t="n"/>
      <c r="G2166" s="5">
        <f>ROUNDDOWN(G2165*BDI,2)</f>
        <v/>
      </c>
    </row>
    <row r="2167" ht="15" customHeight="1">
      <c r="A2167" s="2" t="n"/>
      <c r="B2167" s="2" t="n"/>
      <c r="C2167" s="2" t="n"/>
      <c r="D2167" s="2" t="n"/>
      <c r="E2167" s="75" t="inlineStr">
        <is>
          <t>VALOR COM BDI:</t>
        </is>
      </c>
      <c r="F2167" s="91" t="n"/>
      <c r="G2167" s="5">
        <f>G2166 + G2165</f>
        <v/>
      </c>
    </row>
    <row r="2168" ht="9.949999999999999" customHeight="1">
      <c r="A2168" s="2" t="n"/>
      <c r="B2168" s="2" t="n"/>
      <c r="C2168" s="71" t="n"/>
      <c r="E2168" s="2" t="n"/>
      <c r="F2168" s="2" t="n"/>
      <c r="G2168" s="2" t="n"/>
    </row>
    <row r="2169" ht="20.1" customHeight="1">
      <c r="A2169" s="72" t="inlineStr">
        <is>
          <t>11.7.3. 11.30.44 CONJUNTO 3 INTERRUPTORES SIMPLES SEM PLACA R.3000 OU EQUIVALENTE (UN)</t>
        </is>
      </c>
      <c r="B2169" s="90" t="n"/>
      <c r="C2169" s="90" t="n"/>
      <c r="D2169" s="90" t="n"/>
      <c r="E2169" s="90" t="n"/>
      <c r="F2169" s="90" t="n"/>
      <c r="G2169" s="91" t="n"/>
    </row>
    <row r="2170" ht="15" customHeight="1">
      <c r="A2170" s="73" t="inlineStr">
        <is>
          <t>Material</t>
        </is>
      </c>
      <c r="B2170" s="91" t="n"/>
      <c r="C2170" s="64" t="inlineStr">
        <is>
          <t>FONTE</t>
        </is>
      </c>
      <c r="D2170" s="64" t="inlineStr">
        <is>
          <t>UNID</t>
        </is>
      </c>
      <c r="E2170" s="64" t="inlineStr">
        <is>
          <t>COEFICIENTE</t>
        </is>
      </c>
      <c r="F2170" s="64" t="inlineStr">
        <is>
          <t>PREÇO UNITÁRIO</t>
        </is>
      </c>
      <c r="G2170" s="64" t="inlineStr">
        <is>
          <t>TOTAL</t>
        </is>
      </c>
    </row>
    <row r="2171" ht="29.1" customHeight="1">
      <c r="A2171" s="78" t="inlineStr">
        <is>
          <t>74.24.26</t>
        </is>
      </c>
      <c r="B2171" s="77" t="inlineStr">
        <is>
          <t>INTERRUPTORES SIMPLES (3 MODULOS) 10A, 250V, CONJUNTO MONTADO PARA EMBUTIR 4" X 2" (PLACA + SUPORTE + MODULOS)</t>
        </is>
      </c>
      <c r="C2171" s="78" t="inlineStr">
        <is>
          <t>SUDECAP</t>
        </is>
      </c>
      <c r="D2171" s="78" t="inlineStr">
        <is>
          <t>UN</t>
        </is>
      </c>
      <c r="E2171" s="21" t="n">
        <v>1</v>
      </c>
      <c r="F2171" s="22">
        <f>ROUND(M2171*FATOR, 2)</f>
        <v/>
      </c>
      <c r="G2171" s="22">
        <f>ROUND(E2171*F2171, 2)</f>
        <v/>
      </c>
      <c r="L2171" t="n">
        <v>1</v>
      </c>
      <c r="M2171" t="n">
        <v>22.26</v>
      </c>
      <c r="N2171">
        <f>(M2171-F2171)</f>
        <v/>
      </c>
    </row>
    <row r="2172" ht="15" customHeight="1">
      <c r="A2172" s="2" t="n"/>
      <c r="B2172" s="2" t="n"/>
      <c r="C2172" s="2" t="n"/>
      <c r="D2172" s="2" t="n"/>
      <c r="E2172" s="74" t="inlineStr">
        <is>
          <t>TOTAL Material:</t>
        </is>
      </c>
      <c r="F2172" s="91" t="n"/>
      <c r="G2172" s="23">
        <f>SUM(G2171:G2171)</f>
        <v/>
      </c>
    </row>
    <row r="2173" ht="15" customHeight="1">
      <c r="A2173" s="73" t="inlineStr">
        <is>
          <t>Mão de Obra</t>
        </is>
      </c>
      <c r="B2173" s="91" t="n"/>
      <c r="C2173" s="64" t="inlineStr">
        <is>
          <t>FONTE</t>
        </is>
      </c>
      <c r="D2173" s="64" t="inlineStr">
        <is>
          <t>UNID</t>
        </is>
      </c>
      <c r="E2173" s="64" t="inlineStr">
        <is>
          <t>COEFICIENTE</t>
        </is>
      </c>
      <c r="F2173" s="64" t="inlineStr">
        <is>
          <t>PREÇO UNITÁRIO</t>
        </is>
      </c>
      <c r="G2173" s="64" t="inlineStr">
        <is>
          <t>TOTAL</t>
        </is>
      </c>
    </row>
    <row r="2174" ht="15" customHeight="1">
      <c r="A2174" s="78" t="inlineStr">
        <is>
          <t>55.10.10</t>
        </is>
      </c>
      <c r="B2174" s="77" t="inlineStr">
        <is>
          <t>AUXILIAR BOMBEIRO/ELETRICISTA</t>
        </is>
      </c>
      <c r="C2174" s="78" t="inlineStr">
        <is>
          <t>SUDECAP</t>
        </is>
      </c>
      <c r="D2174" s="78" t="inlineStr">
        <is>
          <t>H</t>
        </is>
      </c>
      <c r="E2174" s="21">
        <f>L2174*FATOR</f>
        <v/>
      </c>
      <c r="F2174" s="22" t="n">
        <v>14.9</v>
      </c>
      <c r="G2174" s="22">
        <f>ROUND(E2174*F2174, 2)</f>
        <v/>
      </c>
      <c r="L2174" t="n">
        <v>0.22</v>
      </c>
      <c r="M2174" t="n">
        <v>14.9</v>
      </c>
      <c r="N2174">
        <f>(M2174-F2174)</f>
        <v/>
      </c>
    </row>
    <row r="2175" ht="15" customHeight="1">
      <c r="A2175" s="78" t="inlineStr">
        <is>
          <t>55.10.55</t>
        </is>
      </c>
      <c r="B2175" s="77" t="inlineStr">
        <is>
          <t>ELETRICISTA</t>
        </is>
      </c>
      <c r="C2175" s="78" t="inlineStr">
        <is>
          <t>SUDECAP</t>
        </is>
      </c>
      <c r="D2175" s="78" t="inlineStr">
        <is>
          <t>H</t>
        </is>
      </c>
      <c r="E2175" s="21">
        <f>L2175*FATOR</f>
        <v/>
      </c>
      <c r="F2175" s="22" t="n">
        <v>21.08</v>
      </c>
      <c r="G2175" s="22">
        <f>ROUND(E2175*F2175, 2)</f>
        <v/>
      </c>
      <c r="L2175" t="n">
        <v>0.22</v>
      </c>
      <c r="M2175" t="n">
        <v>21.08</v>
      </c>
      <c r="N2175">
        <f>(M2175-F2175)</f>
        <v/>
      </c>
    </row>
    <row r="2176" ht="15" customHeight="1">
      <c r="A2176" s="2" t="n"/>
      <c r="B2176" s="2" t="n"/>
      <c r="C2176" s="2" t="n"/>
      <c r="D2176" s="2" t="n"/>
      <c r="E2176" s="74" t="inlineStr">
        <is>
          <t>TOTAL Mão de Obra:</t>
        </is>
      </c>
      <c r="F2176" s="91" t="n"/>
      <c r="G2176" s="23">
        <f>SUM(G2174:G2175)</f>
        <v/>
      </c>
    </row>
    <row r="2177" ht="15" customHeight="1">
      <c r="A2177" s="2" t="n"/>
      <c r="B2177" s="2" t="n"/>
      <c r="C2177" s="2" t="n"/>
      <c r="D2177" s="2" t="n"/>
      <c r="E2177" s="75" t="inlineStr">
        <is>
          <t>VALOR:</t>
        </is>
      </c>
      <c r="F2177" s="91" t="n"/>
      <c r="G2177" s="5">
        <f>SUM(G2172,G2176)</f>
        <v/>
      </c>
    </row>
    <row r="2178" ht="15" customHeight="1">
      <c r="A2178" s="2" t="n"/>
      <c r="B2178" s="2" t="n"/>
      <c r="C2178" s="2" t="n"/>
      <c r="D2178" s="2" t="n"/>
      <c r="E2178" s="75" t="inlineStr">
        <is>
          <t>VALOR BDI (29.27%):</t>
        </is>
      </c>
      <c r="F2178" s="91" t="n"/>
      <c r="G2178" s="5">
        <f>ROUNDDOWN(G2177*BDI,2)</f>
        <v/>
      </c>
    </row>
    <row r="2179" ht="15" customHeight="1">
      <c r="A2179" s="2" t="n"/>
      <c r="B2179" s="2" t="n"/>
      <c r="C2179" s="2" t="n"/>
      <c r="D2179" s="2" t="n"/>
      <c r="E2179" s="75" t="inlineStr">
        <is>
          <t>VALOR COM BDI:</t>
        </is>
      </c>
      <c r="F2179" s="91" t="n"/>
      <c r="G2179" s="5">
        <f>G2178 + G2177</f>
        <v/>
      </c>
    </row>
    <row r="2180" ht="9.949999999999999" customHeight="1">
      <c r="A2180" s="2" t="n"/>
      <c r="B2180" s="2" t="n"/>
      <c r="C2180" s="71" t="n"/>
      <c r="E2180" s="2" t="n"/>
      <c r="F2180" s="2" t="n"/>
      <c r="G2180" s="2" t="n"/>
    </row>
    <row r="2181" ht="20.1" customHeight="1">
      <c r="A2181" s="72" t="inlineStr">
        <is>
          <t>11.7.4. 11.30.50 PLACA TERMOPLASTICA 2X4" COM FURO CENTRAL PIAL/SIM OU EQUIVALENTE (UN)</t>
        </is>
      </c>
      <c r="B2181" s="90" t="n"/>
      <c r="C2181" s="90" t="n"/>
      <c r="D2181" s="90" t="n"/>
      <c r="E2181" s="90" t="n"/>
      <c r="F2181" s="90" t="n"/>
      <c r="G2181" s="91" t="n"/>
    </row>
    <row r="2182" ht="15" customHeight="1">
      <c r="A2182" s="73" t="inlineStr">
        <is>
          <t>Material</t>
        </is>
      </c>
      <c r="B2182" s="91" t="n"/>
      <c r="C2182" s="64" t="inlineStr">
        <is>
          <t>FONTE</t>
        </is>
      </c>
      <c r="D2182" s="64" t="inlineStr">
        <is>
          <t>UNID</t>
        </is>
      </c>
      <c r="E2182" s="64" t="inlineStr">
        <is>
          <t>COEFICIENTE</t>
        </is>
      </c>
      <c r="F2182" s="64" t="inlineStr">
        <is>
          <t>PREÇO UNITÁRIO</t>
        </is>
      </c>
      <c r="G2182" s="64" t="inlineStr">
        <is>
          <t>TOTAL</t>
        </is>
      </c>
    </row>
    <row r="2183" ht="15" customHeight="1">
      <c r="A2183" s="78" t="inlineStr">
        <is>
          <t>74.25.02</t>
        </is>
      </c>
      <c r="B2183" s="77" t="inlineStr">
        <is>
          <t>PLACA 2X4" PARA 1 TOMADA REDONDA</t>
        </is>
      </c>
      <c r="C2183" s="78" t="inlineStr">
        <is>
          <t>SUDECAP</t>
        </is>
      </c>
      <c r="D2183" s="78" t="inlineStr">
        <is>
          <t>UN</t>
        </is>
      </c>
      <c r="E2183" s="21" t="n">
        <v>1</v>
      </c>
      <c r="F2183" s="22">
        <f>ROUND(M2183*FATOR, 2)</f>
        <v/>
      </c>
      <c r="G2183" s="22">
        <f>ROUND(E2183*F2183, 2)</f>
        <v/>
      </c>
      <c r="L2183" t="n">
        <v>1</v>
      </c>
      <c r="M2183" t="n">
        <v>5.44</v>
      </c>
      <c r="N2183">
        <f>(M2183-F2183)</f>
        <v/>
      </c>
    </row>
    <row r="2184" ht="15" customHeight="1">
      <c r="A2184" s="2" t="n"/>
      <c r="B2184" s="2" t="n"/>
      <c r="C2184" s="2" t="n"/>
      <c r="D2184" s="2" t="n"/>
      <c r="E2184" s="74" t="inlineStr">
        <is>
          <t>TOTAL Material:</t>
        </is>
      </c>
      <c r="F2184" s="91" t="n"/>
      <c r="G2184" s="23">
        <f>SUM(G2183:G2183)</f>
        <v/>
      </c>
    </row>
    <row r="2185" ht="15" customHeight="1">
      <c r="A2185" s="73" t="inlineStr">
        <is>
          <t>Mão de Obra</t>
        </is>
      </c>
      <c r="B2185" s="91" t="n"/>
      <c r="C2185" s="64" t="inlineStr">
        <is>
          <t>FONTE</t>
        </is>
      </c>
      <c r="D2185" s="64" t="inlineStr">
        <is>
          <t>UNID</t>
        </is>
      </c>
      <c r="E2185" s="64" t="inlineStr">
        <is>
          <t>COEFICIENTE</t>
        </is>
      </c>
      <c r="F2185" s="64" t="inlineStr">
        <is>
          <t>PREÇO UNITÁRIO</t>
        </is>
      </c>
      <c r="G2185" s="64" t="inlineStr">
        <is>
          <t>TOTAL</t>
        </is>
      </c>
    </row>
    <row r="2186" ht="15" customHeight="1">
      <c r="A2186" s="78" t="inlineStr">
        <is>
          <t>55.10.10</t>
        </is>
      </c>
      <c r="B2186" s="77" t="inlineStr">
        <is>
          <t>AUXILIAR BOMBEIRO/ELETRICISTA</t>
        </is>
      </c>
      <c r="C2186" s="78" t="inlineStr">
        <is>
          <t>SUDECAP</t>
        </is>
      </c>
      <c r="D2186" s="78" t="inlineStr">
        <is>
          <t>H</t>
        </is>
      </c>
      <c r="E2186" s="21">
        <f>L2186*FATOR</f>
        <v/>
      </c>
      <c r="F2186" s="22" t="n">
        <v>14.9</v>
      </c>
      <c r="G2186" s="22">
        <f>ROUND(E2186*F2186, 2)</f>
        <v/>
      </c>
      <c r="L2186" t="n">
        <v>0.08</v>
      </c>
      <c r="M2186" t="n">
        <v>14.9</v>
      </c>
      <c r="N2186">
        <f>(M2186-F2186)</f>
        <v/>
      </c>
    </row>
    <row r="2187" ht="15" customHeight="1">
      <c r="A2187" s="78" t="inlineStr">
        <is>
          <t>55.10.55</t>
        </is>
      </c>
      <c r="B2187" s="77" t="inlineStr">
        <is>
          <t>ELETRICISTA</t>
        </is>
      </c>
      <c r="C2187" s="78" t="inlineStr">
        <is>
          <t>SUDECAP</t>
        </is>
      </c>
      <c r="D2187" s="78" t="inlineStr">
        <is>
          <t>H</t>
        </is>
      </c>
      <c r="E2187" s="21">
        <f>L2187*FATOR</f>
        <v/>
      </c>
      <c r="F2187" s="22" t="n">
        <v>21.08</v>
      </c>
      <c r="G2187" s="22">
        <f>ROUND(E2187*F2187, 2)</f>
        <v/>
      </c>
      <c r="L2187" t="n">
        <v>0.08</v>
      </c>
      <c r="M2187" t="n">
        <v>21.08</v>
      </c>
      <c r="N2187">
        <f>(M2187-F2187)</f>
        <v/>
      </c>
    </row>
    <row r="2188" ht="15" customHeight="1">
      <c r="A2188" s="2" t="n"/>
      <c r="B2188" s="2" t="n"/>
      <c r="C2188" s="2" t="n"/>
      <c r="D2188" s="2" t="n"/>
      <c r="E2188" s="74" t="inlineStr">
        <is>
          <t>TOTAL Mão de Obra:</t>
        </is>
      </c>
      <c r="F2188" s="91" t="n"/>
      <c r="G2188" s="23">
        <f>SUM(G2186:G2187)</f>
        <v/>
      </c>
    </row>
    <row r="2189" ht="15" customHeight="1">
      <c r="A2189" s="2" t="n"/>
      <c r="B2189" s="2" t="n"/>
      <c r="C2189" s="2" t="n"/>
      <c r="D2189" s="2" t="n"/>
      <c r="E2189" s="75" t="inlineStr">
        <is>
          <t>VALOR:</t>
        </is>
      </c>
      <c r="F2189" s="91" t="n"/>
      <c r="G2189" s="5">
        <f>SUM(G2184,G2188)</f>
        <v/>
      </c>
    </row>
    <row r="2190" ht="15" customHeight="1">
      <c r="A2190" s="2" t="n"/>
      <c r="B2190" s="2" t="n"/>
      <c r="C2190" s="2" t="n"/>
      <c r="D2190" s="2" t="n"/>
      <c r="E2190" s="75" t="inlineStr">
        <is>
          <t>VALOR BDI (29.27%):</t>
        </is>
      </c>
      <c r="F2190" s="91" t="n"/>
      <c r="G2190" s="5">
        <f>ROUNDDOWN(G2189*BDI,2)</f>
        <v/>
      </c>
    </row>
    <row r="2191" ht="15" customHeight="1">
      <c r="A2191" s="2" t="n"/>
      <c r="B2191" s="2" t="n"/>
      <c r="C2191" s="2" t="n"/>
      <c r="D2191" s="2" t="n"/>
      <c r="E2191" s="75" t="inlineStr">
        <is>
          <t>VALOR COM BDI:</t>
        </is>
      </c>
      <c r="F2191" s="91" t="n"/>
      <c r="G2191" s="5">
        <f>G2190 + G2189</f>
        <v/>
      </c>
    </row>
    <row r="2192" ht="9.949999999999999" customHeight="1">
      <c r="A2192" s="2" t="n"/>
      <c r="B2192" s="2" t="n"/>
      <c r="C2192" s="71" t="n"/>
      <c r="E2192" s="2" t="n"/>
      <c r="F2192" s="2" t="n"/>
      <c r="G2192" s="2" t="n"/>
    </row>
    <row r="2193" ht="20.1" customHeight="1">
      <c r="A2193" s="72" t="inlineStr">
        <is>
          <t>11.7.5. 11.30.51 PLACA TERMOPLASTICA CINZA PARA CAIXA 2" X 4" (UN)</t>
        </is>
      </c>
      <c r="B2193" s="90" t="n"/>
      <c r="C2193" s="90" t="n"/>
      <c r="D2193" s="90" t="n"/>
      <c r="E2193" s="90" t="n"/>
      <c r="F2193" s="90" t="n"/>
      <c r="G2193" s="91" t="n"/>
    </row>
    <row r="2194" ht="15" customHeight="1">
      <c r="A2194" s="73" t="inlineStr">
        <is>
          <t>Material</t>
        </is>
      </c>
      <c r="B2194" s="91" t="n"/>
      <c r="C2194" s="64" t="inlineStr">
        <is>
          <t>FONTE</t>
        </is>
      </c>
      <c r="D2194" s="64" t="inlineStr">
        <is>
          <t>UNID</t>
        </is>
      </c>
      <c r="E2194" s="64" t="inlineStr">
        <is>
          <t>COEFICIENTE</t>
        </is>
      </c>
      <c r="F2194" s="64" t="inlineStr">
        <is>
          <t>PREÇO UNITÁRIO</t>
        </is>
      </c>
      <c r="G2194" s="64" t="inlineStr">
        <is>
          <t>TOTAL</t>
        </is>
      </c>
    </row>
    <row r="2195" ht="15" customHeight="1">
      <c r="A2195" s="78" t="inlineStr">
        <is>
          <t>74.25.01</t>
        </is>
      </c>
      <c r="B2195" s="77" t="inlineStr">
        <is>
          <t>PLACA TERMOPL. P/ CX.2x4" R.8501 PIAL OU EQUIVALENTE</t>
        </is>
      </c>
      <c r="C2195" s="78" t="inlineStr">
        <is>
          <t>SUDECAP</t>
        </is>
      </c>
      <c r="D2195" s="78" t="inlineStr">
        <is>
          <t>UN</t>
        </is>
      </c>
      <c r="E2195" s="21" t="n">
        <v>1</v>
      </c>
      <c r="F2195" s="22">
        <f>ROUND(M2195*FATOR, 2)</f>
        <v/>
      </c>
      <c r="G2195" s="22">
        <f>ROUND(E2195*F2195, 2)</f>
        <v/>
      </c>
      <c r="L2195" t="n">
        <v>1</v>
      </c>
      <c r="M2195" t="n">
        <v>2.45</v>
      </c>
      <c r="N2195">
        <f>(M2195-F2195)</f>
        <v/>
      </c>
    </row>
    <row r="2196" ht="15" customHeight="1">
      <c r="A2196" s="2" t="n"/>
      <c r="B2196" s="2" t="n"/>
      <c r="C2196" s="2" t="n"/>
      <c r="D2196" s="2" t="n"/>
      <c r="E2196" s="74" t="inlineStr">
        <is>
          <t>TOTAL Material:</t>
        </is>
      </c>
      <c r="F2196" s="91" t="n"/>
      <c r="G2196" s="23">
        <f>SUM(G2195:G2195)</f>
        <v/>
      </c>
    </row>
    <row r="2197" ht="15" customHeight="1">
      <c r="A2197" s="73" t="inlineStr">
        <is>
          <t>Mão de Obra</t>
        </is>
      </c>
      <c r="B2197" s="91" t="n"/>
      <c r="C2197" s="64" t="inlineStr">
        <is>
          <t>FONTE</t>
        </is>
      </c>
      <c r="D2197" s="64" t="inlineStr">
        <is>
          <t>UNID</t>
        </is>
      </c>
      <c r="E2197" s="64" t="inlineStr">
        <is>
          <t>COEFICIENTE</t>
        </is>
      </c>
      <c r="F2197" s="64" t="inlineStr">
        <is>
          <t>PREÇO UNITÁRIO</t>
        </is>
      </c>
      <c r="G2197" s="64" t="inlineStr">
        <is>
          <t>TOTAL</t>
        </is>
      </c>
    </row>
    <row r="2198" ht="15" customHeight="1">
      <c r="A2198" s="78" t="inlineStr">
        <is>
          <t>55.10.10</t>
        </is>
      </c>
      <c r="B2198" s="77" t="inlineStr">
        <is>
          <t>AUXILIAR BOMBEIRO/ELETRICISTA</t>
        </is>
      </c>
      <c r="C2198" s="78" t="inlineStr">
        <is>
          <t>SUDECAP</t>
        </is>
      </c>
      <c r="D2198" s="78" t="inlineStr">
        <is>
          <t>H</t>
        </is>
      </c>
      <c r="E2198" s="21">
        <f>L2198*FATOR</f>
        <v/>
      </c>
      <c r="F2198" s="22" t="n">
        <v>14.9</v>
      </c>
      <c r="G2198" s="22">
        <f>ROUND(E2198*F2198, 2)</f>
        <v/>
      </c>
      <c r="L2198" t="n">
        <v>0.08</v>
      </c>
      <c r="M2198" t="n">
        <v>14.9</v>
      </c>
      <c r="N2198">
        <f>(M2198-F2198)</f>
        <v/>
      </c>
    </row>
    <row r="2199" ht="15" customHeight="1">
      <c r="A2199" s="78" t="inlineStr">
        <is>
          <t>55.10.55</t>
        </is>
      </c>
      <c r="B2199" s="77" t="inlineStr">
        <is>
          <t>ELETRICISTA</t>
        </is>
      </c>
      <c r="C2199" s="78" t="inlineStr">
        <is>
          <t>SUDECAP</t>
        </is>
      </c>
      <c r="D2199" s="78" t="inlineStr">
        <is>
          <t>H</t>
        </is>
      </c>
      <c r="E2199" s="21">
        <f>L2199*FATOR</f>
        <v/>
      </c>
      <c r="F2199" s="22" t="n">
        <v>21.08</v>
      </c>
      <c r="G2199" s="22">
        <f>ROUND(E2199*F2199, 2)</f>
        <v/>
      </c>
      <c r="L2199" t="n">
        <v>0.08</v>
      </c>
      <c r="M2199" t="n">
        <v>21.08</v>
      </c>
      <c r="N2199">
        <f>(M2199-F2199)</f>
        <v/>
      </c>
    </row>
    <row r="2200" ht="15" customHeight="1">
      <c r="A2200" s="2" t="n"/>
      <c r="B2200" s="2" t="n"/>
      <c r="C2200" s="2" t="n"/>
      <c r="D2200" s="2" t="n"/>
      <c r="E2200" s="74" t="inlineStr">
        <is>
          <t>TOTAL Mão de Obra:</t>
        </is>
      </c>
      <c r="F2200" s="91" t="n"/>
      <c r="G2200" s="23">
        <f>SUM(G2198:G2199)</f>
        <v/>
      </c>
    </row>
    <row r="2201" ht="15" customHeight="1">
      <c r="A2201" s="2" t="n"/>
      <c r="B2201" s="2" t="n"/>
      <c r="C2201" s="2" t="n"/>
      <c r="D2201" s="2" t="n"/>
      <c r="E2201" s="75" t="inlineStr">
        <is>
          <t>VALOR:</t>
        </is>
      </c>
      <c r="F2201" s="91" t="n"/>
      <c r="G2201" s="5">
        <f>SUM(G2196,G2200)</f>
        <v/>
      </c>
    </row>
    <row r="2202" ht="15" customHeight="1">
      <c r="A2202" s="2" t="n"/>
      <c r="B2202" s="2" t="n"/>
      <c r="C2202" s="2" t="n"/>
      <c r="D2202" s="2" t="n"/>
      <c r="E2202" s="75" t="inlineStr">
        <is>
          <t>VALOR BDI (29.27%):</t>
        </is>
      </c>
      <c r="F2202" s="91" t="n"/>
      <c r="G2202" s="5">
        <f>ROUNDDOWN(G2201*BDI,2)</f>
        <v/>
      </c>
    </row>
    <row r="2203" ht="15" customHeight="1">
      <c r="A2203" s="2" t="n"/>
      <c r="B2203" s="2" t="n"/>
      <c r="C2203" s="2" t="n"/>
      <c r="D2203" s="2" t="n"/>
      <c r="E2203" s="75" t="inlineStr">
        <is>
          <t>VALOR COM BDI:</t>
        </is>
      </c>
      <c r="F2203" s="91" t="n"/>
      <c r="G2203" s="5">
        <f>G2202 + G2201</f>
        <v/>
      </c>
    </row>
    <row r="2204" ht="9.949999999999999" customHeight="1">
      <c r="A2204" s="2" t="n"/>
      <c r="B2204" s="2" t="n"/>
      <c r="C2204" s="71" t="n"/>
      <c r="E2204" s="2" t="n"/>
      <c r="F2204" s="2" t="n"/>
      <c r="G2204" s="2" t="n"/>
    </row>
    <row r="2205" ht="20.1" customHeight="1">
      <c r="A2205" s="72" t="inlineStr">
        <is>
          <t>11.8.1. 11.31.13 SUPORTE P/ CX 2X4"(ATE 3 MOD) R.6121 22 PIAL/EQUIVALENTE (UN)</t>
        </is>
      </c>
      <c r="B2205" s="90" t="n"/>
      <c r="C2205" s="90" t="n"/>
      <c r="D2205" s="90" t="n"/>
      <c r="E2205" s="90" t="n"/>
      <c r="F2205" s="90" t="n"/>
      <c r="G2205" s="91" t="n"/>
    </row>
    <row r="2206" ht="15" customHeight="1">
      <c r="A2206" s="73" t="inlineStr">
        <is>
          <t>Material</t>
        </is>
      </c>
      <c r="B2206" s="91" t="n"/>
      <c r="C2206" s="64" t="inlineStr">
        <is>
          <t>FONTE</t>
        </is>
      </c>
      <c r="D2206" s="64" t="inlineStr">
        <is>
          <t>UNID</t>
        </is>
      </c>
      <c r="E2206" s="64" t="inlineStr">
        <is>
          <t>COEFICIENTE</t>
        </is>
      </c>
      <c r="F2206" s="64" t="inlineStr">
        <is>
          <t>PREÇO UNITÁRIO</t>
        </is>
      </c>
      <c r="G2206" s="64" t="inlineStr">
        <is>
          <t>TOTAL</t>
        </is>
      </c>
    </row>
    <row r="2207" ht="29.1" customHeight="1">
      <c r="A2207" s="78" t="inlineStr">
        <is>
          <t>74.24.79</t>
        </is>
      </c>
      <c r="B2207" s="77" t="inlineStr">
        <is>
          <t>SUPORTE DE FIXACAO PARA ESPELHO / PLACA 4" X 2", PARA 3 MODULOS, PARA INSTALACAO DE TOMADAS E INTERRUPTORES (SOMENTE SUPORTE)</t>
        </is>
      </c>
      <c r="C2207" s="78" t="inlineStr">
        <is>
          <t>SUDECAP</t>
        </is>
      </c>
      <c r="D2207" s="78" t="inlineStr">
        <is>
          <t>UN</t>
        </is>
      </c>
      <c r="E2207" s="21" t="n">
        <v>1</v>
      </c>
      <c r="F2207" s="22">
        <f>ROUND(M2207*FATOR, 2)</f>
        <v/>
      </c>
      <c r="G2207" s="22">
        <f>ROUND(E2207*F2207, 2)</f>
        <v/>
      </c>
      <c r="L2207" t="n">
        <v>1</v>
      </c>
      <c r="M2207" t="n">
        <v>1.74</v>
      </c>
      <c r="N2207">
        <f>(M2207-F2207)</f>
        <v/>
      </c>
    </row>
    <row r="2208" ht="15" customHeight="1">
      <c r="A2208" s="2" t="n"/>
      <c r="B2208" s="2" t="n"/>
      <c r="C2208" s="2" t="n"/>
      <c r="D2208" s="2" t="n"/>
      <c r="E2208" s="74" t="inlineStr">
        <is>
          <t>TOTAL Material:</t>
        </is>
      </c>
      <c r="F2208" s="91" t="n"/>
      <c r="G2208" s="23">
        <f>SUM(G2207:G2207)</f>
        <v/>
      </c>
    </row>
    <row r="2209" ht="15" customHeight="1">
      <c r="A2209" s="73" t="inlineStr">
        <is>
          <t>Mão de Obra</t>
        </is>
      </c>
      <c r="B2209" s="91" t="n"/>
      <c r="C2209" s="64" t="inlineStr">
        <is>
          <t>FONTE</t>
        </is>
      </c>
      <c r="D2209" s="64" t="inlineStr">
        <is>
          <t>UNID</t>
        </is>
      </c>
      <c r="E2209" s="64" t="inlineStr">
        <is>
          <t>COEFICIENTE</t>
        </is>
      </c>
      <c r="F2209" s="64" t="inlineStr">
        <is>
          <t>PREÇO UNITÁRIO</t>
        </is>
      </c>
      <c r="G2209" s="64" t="inlineStr">
        <is>
          <t>TOTAL</t>
        </is>
      </c>
    </row>
    <row r="2210" ht="15" customHeight="1">
      <c r="A2210" s="78" t="inlineStr">
        <is>
          <t>55.10.10</t>
        </is>
      </c>
      <c r="B2210" s="77" t="inlineStr">
        <is>
          <t>AUXILIAR BOMBEIRO/ELETRICISTA</t>
        </is>
      </c>
      <c r="C2210" s="78" t="inlineStr">
        <is>
          <t>SUDECAP</t>
        </is>
      </c>
      <c r="D2210" s="78" t="inlineStr">
        <is>
          <t>H</t>
        </is>
      </c>
      <c r="E2210" s="21">
        <f>L2210*FATOR</f>
        <v/>
      </c>
      <c r="F2210" s="22" t="n">
        <v>14.9</v>
      </c>
      <c r="G2210" s="22">
        <f>ROUND(E2210*F2210, 2)</f>
        <v/>
      </c>
      <c r="L2210" t="n">
        <v>0.08</v>
      </c>
      <c r="M2210" t="n">
        <v>14.9</v>
      </c>
      <c r="N2210">
        <f>(M2210-F2210)</f>
        <v/>
      </c>
    </row>
    <row r="2211" ht="15" customHeight="1">
      <c r="A2211" s="78" t="inlineStr">
        <is>
          <t>55.10.55</t>
        </is>
      </c>
      <c r="B2211" s="77" t="inlineStr">
        <is>
          <t>ELETRICISTA</t>
        </is>
      </c>
      <c r="C2211" s="78" t="inlineStr">
        <is>
          <t>SUDECAP</t>
        </is>
      </c>
      <c r="D2211" s="78" t="inlineStr">
        <is>
          <t>H</t>
        </is>
      </c>
      <c r="E2211" s="21">
        <f>L2211*FATOR</f>
        <v/>
      </c>
      <c r="F2211" s="22" t="n">
        <v>21.08</v>
      </c>
      <c r="G2211" s="22">
        <f>ROUND(E2211*F2211, 2)</f>
        <v/>
      </c>
      <c r="L2211" t="n">
        <v>0.08</v>
      </c>
      <c r="M2211" t="n">
        <v>21.08</v>
      </c>
      <c r="N2211">
        <f>(M2211-F2211)</f>
        <v/>
      </c>
    </row>
    <row r="2212" ht="15" customHeight="1">
      <c r="A2212" s="2" t="n"/>
      <c r="B2212" s="2" t="n"/>
      <c r="C2212" s="2" t="n"/>
      <c r="D2212" s="2" t="n"/>
      <c r="E2212" s="74" t="inlineStr">
        <is>
          <t>TOTAL Mão de Obra:</t>
        </is>
      </c>
      <c r="F2212" s="91" t="n"/>
      <c r="G2212" s="23">
        <f>SUM(G2210:G2211)</f>
        <v/>
      </c>
    </row>
    <row r="2213" ht="15" customHeight="1">
      <c r="A2213" s="2" t="n"/>
      <c r="B2213" s="2" t="n"/>
      <c r="C2213" s="2" t="n"/>
      <c r="D2213" s="2" t="n"/>
      <c r="E2213" s="75" t="inlineStr">
        <is>
          <t>VALOR:</t>
        </is>
      </c>
      <c r="F2213" s="91" t="n"/>
      <c r="G2213" s="5">
        <f>SUM(G2208,G2212)</f>
        <v/>
      </c>
    </row>
    <row r="2214" ht="15" customHeight="1">
      <c r="A2214" s="2" t="n"/>
      <c r="B2214" s="2" t="n"/>
      <c r="C2214" s="2" t="n"/>
      <c r="D2214" s="2" t="n"/>
      <c r="E2214" s="75" t="inlineStr">
        <is>
          <t>VALOR BDI (29.27%):</t>
        </is>
      </c>
      <c r="F2214" s="91" t="n"/>
      <c r="G2214" s="5">
        <f>ROUNDDOWN(G2213*BDI,2)</f>
        <v/>
      </c>
    </row>
    <row r="2215" ht="15" customHeight="1">
      <c r="A2215" s="2" t="n"/>
      <c r="B2215" s="2" t="n"/>
      <c r="C2215" s="2" t="n"/>
      <c r="D2215" s="2" t="n"/>
      <c r="E2215" s="75" t="inlineStr">
        <is>
          <t>VALOR COM BDI:</t>
        </is>
      </c>
      <c r="F2215" s="91" t="n"/>
      <c r="G2215" s="5">
        <f>G2214 + G2213</f>
        <v/>
      </c>
    </row>
    <row r="2216" ht="9.949999999999999" customHeight="1">
      <c r="A2216" s="2" t="n"/>
      <c r="B2216" s="2" t="n"/>
      <c r="C2216" s="71" t="n"/>
      <c r="E2216" s="2" t="n"/>
      <c r="F2216" s="2" t="n"/>
      <c r="G2216" s="2" t="n"/>
    </row>
    <row r="2217" ht="20.1" customHeight="1">
      <c r="A2217" s="72" t="inlineStr">
        <is>
          <t>11.9.1. 11.37.24 2X18W COMPLETA 120CM (LAMPADA LED E SOQUETE) (CJ)</t>
        </is>
      </c>
      <c r="B2217" s="90" t="n"/>
      <c r="C2217" s="90" t="n"/>
      <c r="D2217" s="90" t="n"/>
      <c r="E2217" s="90" t="n"/>
      <c r="F2217" s="90" t="n"/>
      <c r="G2217" s="91" t="n"/>
    </row>
    <row r="2218" ht="15" customHeight="1">
      <c r="A2218" s="73" t="inlineStr">
        <is>
          <t>Material</t>
        </is>
      </c>
      <c r="B2218" s="91" t="n"/>
      <c r="C2218" s="64" t="inlineStr">
        <is>
          <t>FONTE</t>
        </is>
      </c>
      <c r="D2218" s="64" t="inlineStr">
        <is>
          <t>UNID</t>
        </is>
      </c>
      <c r="E2218" s="64" t="inlineStr">
        <is>
          <t>COEFICIENTE</t>
        </is>
      </c>
      <c r="F2218" s="64" t="inlineStr">
        <is>
          <t>PREÇO UNITÁRIO</t>
        </is>
      </c>
      <c r="G2218" s="64" t="inlineStr">
        <is>
          <t>TOTAL</t>
        </is>
      </c>
    </row>
    <row r="2219" ht="21" customHeight="1">
      <c r="A2219" s="78" t="inlineStr">
        <is>
          <t>74.38.05</t>
        </is>
      </c>
      <c r="B2219" s="77" t="inlineStr">
        <is>
          <t>LÂMPADA TUBULAR LED 18W 2100 LUMENS SOQUETE G13 120CM T8 OU EQUIVALENTE</t>
        </is>
      </c>
      <c r="C2219" s="78" t="inlineStr">
        <is>
          <t>SUDECAP</t>
        </is>
      </c>
      <c r="D2219" s="78" t="inlineStr">
        <is>
          <t>UN</t>
        </is>
      </c>
      <c r="E2219" s="21" t="n">
        <v>2</v>
      </c>
      <c r="F2219" s="22">
        <f>ROUND(M2219*FATOR, 2)</f>
        <v/>
      </c>
      <c r="G2219" s="22">
        <f>ROUND(E2219*F2219, 2)</f>
        <v/>
      </c>
      <c r="L2219" t="n">
        <v>2</v>
      </c>
      <c r="M2219" t="n">
        <v>13.98</v>
      </c>
      <c r="N2219">
        <f>(M2219-F2219)</f>
        <v/>
      </c>
    </row>
    <row r="2220" ht="21" customHeight="1">
      <c r="A2220" s="78" t="inlineStr">
        <is>
          <t>74.31.27</t>
        </is>
      </c>
      <c r="B2220" s="77" t="inlineStr">
        <is>
          <t>LUMINARIA SOBREPOR 2X32W C/ SOQUETE REF.3540 ITAIM OU EQUIVALENTE</t>
        </is>
      </c>
      <c r="C2220" s="78" t="inlineStr">
        <is>
          <t>SUDECAP</t>
        </is>
      </c>
      <c r="D2220" s="78" t="inlineStr">
        <is>
          <t>UN</t>
        </is>
      </c>
      <c r="E2220" s="21" t="n">
        <v>1</v>
      </c>
      <c r="F2220" s="22">
        <f>ROUND(M2220*FATOR, 2)</f>
        <v/>
      </c>
      <c r="G2220" s="22">
        <f>ROUND(E2220*F2220, 2)</f>
        <v/>
      </c>
      <c r="L2220" t="n">
        <v>1</v>
      </c>
      <c r="M2220" t="n">
        <v>159.3</v>
      </c>
      <c r="N2220">
        <f>(M2220-F2220)</f>
        <v/>
      </c>
    </row>
    <row r="2221" ht="15" customHeight="1">
      <c r="A2221" s="2" t="n"/>
      <c r="B2221" s="2" t="n"/>
      <c r="C2221" s="2" t="n"/>
      <c r="D2221" s="2" t="n"/>
      <c r="E2221" s="74" t="inlineStr">
        <is>
          <t>TOTAL Material:</t>
        </is>
      </c>
      <c r="F2221" s="91" t="n"/>
      <c r="G2221" s="23">
        <f>SUM(G2219:G2220)</f>
        <v/>
      </c>
    </row>
    <row r="2222" ht="15" customHeight="1">
      <c r="A2222" s="73" t="inlineStr">
        <is>
          <t>Mão de Obra</t>
        </is>
      </c>
      <c r="B2222" s="91" t="n"/>
      <c r="C2222" s="64" t="inlineStr">
        <is>
          <t>FONTE</t>
        </is>
      </c>
      <c r="D2222" s="64" t="inlineStr">
        <is>
          <t>UNID</t>
        </is>
      </c>
      <c r="E2222" s="64" t="inlineStr">
        <is>
          <t>COEFICIENTE</t>
        </is>
      </c>
      <c r="F2222" s="64" t="inlineStr">
        <is>
          <t>PREÇO UNITÁRIO</t>
        </is>
      </c>
      <c r="G2222" s="64" t="inlineStr">
        <is>
          <t>TOTAL</t>
        </is>
      </c>
    </row>
    <row r="2223" ht="15" customHeight="1">
      <c r="A2223" s="78" t="inlineStr">
        <is>
          <t>55.10.10</t>
        </is>
      </c>
      <c r="B2223" s="77" t="inlineStr">
        <is>
          <t>AUXILIAR BOMBEIRO/ELETRICISTA</t>
        </is>
      </c>
      <c r="C2223" s="78" t="inlineStr">
        <is>
          <t>SUDECAP</t>
        </is>
      </c>
      <c r="D2223" s="78" t="inlineStr">
        <is>
          <t>H</t>
        </is>
      </c>
      <c r="E2223" s="21">
        <f>L2223*FATOR</f>
        <v/>
      </c>
      <c r="F2223" s="22" t="n">
        <v>14.9</v>
      </c>
      <c r="G2223" s="22">
        <f>ROUND(E2223*F2223, 2)</f>
        <v/>
      </c>
      <c r="L2223" t="n">
        <v>1.5</v>
      </c>
      <c r="M2223" t="n">
        <v>14.9</v>
      </c>
      <c r="N2223">
        <f>(M2223-F2223)</f>
        <v/>
      </c>
    </row>
    <row r="2224" ht="15" customHeight="1">
      <c r="A2224" s="78" t="inlineStr">
        <is>
          <t>55.10.55</t>
        </is>
      </c>
      <c r="B2224" s="77" t="inlineStr">
        <is>
          <t>ELETRICISTA</t>
        </is>
      </c>
      <c r="C2224" s="78" t="inlineStr">
        <is>
          <t>SUDECAP</t>
        </is>
      </c>
      <c r="D2224" s="78" t="inlineStr">
        <is>
          <t>H</t>
        </is>
      </c>
      <c r="E2224" s="21">
        <f>L2224*FATOR</f>
        <v/>
      </c>
      <c r="F2224" s="22" t="n">
        <v>21.08</v>
      </c>
      <c r="G2224" s="22">
        <f>ROUND(E2224*F2224, 2)</f>
        <v/>
      </c>
      <c r="L2224" t="n">
        <v>1.5</v>
      </c>
      <c r="M2224" t="n">
        <v>21.08</v>
      </c>
      <c r="N2224">
        <f>(M2224-F2224)</f>
        <v/>
      </c>
    </row>
    <row r="2225" ht="15" customHeight="1">
      <c r="A2225" s="2" t="n"/>
      <c r="B2225" s="2" t="n"/>
      <c r="C2225" s="2" t="n"/>
      <c r="D2225" s="2" t="n"/>
      <c r="E2225" s="74" t="inlineStr">
        <is>
          <t>TOTAL Mão de Obra:</t>
        </is>
      </c>
      <c r="F2225" s="91" t="n"/>
      <c r="G2225" s="23">
        <f>SUM(G2223:G2224)</f>
        <v/>
      </c>
    </row>
    <row r="2226" ht="15" customHeight="1">
      <c r="A2226" s="2" t="n"/>
      <c r="B2226" s="2" t="n"/>
      <c r="C2226" s="2" t="n"/>
      <c r="D2226" s="2" t="n"/>
      <c r="E2226" s="75" t="inlineStr">
        <is>
          <t>VALOR:</t>
        </is>
      </c>
      <c r="F2226" s="91" t="n"/>
      <c r="G2226" s="5">
        <f>SUM(G2221,G2225)</f>
        <v/>
      </c>
    </row>
    <row r="2227" ht="15" customHeight="1">
      <c r="A2227" s="2" t="n"/>
      <c r="B2227" s="2" t="n"/>
      <c r="C2227" s="2" t="n"/>
      <c r="D2227" s="2" t="n"/>
      <c r="E2227" s="75" t="inlineStr">
        <is>
          <t>VALOR BDI (29.27%):</t>
        </is>
      </c>
      <c r="F2227" s="91" t="n"/>
      <c r="G2227" s="5">
        <f>ROUNDDOWN(G2226*BDI,2)</f>
        <v/>
      </c>
    </row>
    <row r="2228" ht="15" customHeight="1">
      <c r="A2228" s="2" t="n"/>
      <c r="B2228" s="2" t="n"/>
      <c r="C2228" s="2" t="n"/>
      <c r="D2228" s="2" t="n"/>
      <c r="E2228" s="75" t="inlineStr">
        <is>
          <t>VALOR COM BDI:</t>
        </is>
      </c>
      <c r="F2228" s="91" t="n"/>
      <c r="G2228" s="5">
        <f>G2227 + G2226</f>
        <v/>
      </c>
    </row>
    <row r="2229" ht="9.949999999999999" customHeight="1">
      <c r="A2229" s="2" t="n"/>
      <c r="B2229" s="2" t="n"/>
      <c r="C2229" s="71" t="n"/>
      <c r="E2229" s="2" t="n"/>
      <c r="F2229" s="2" t="n"/>
      <c r="G2229" s="2" t="n"/>
    </row>
    <row r="2230" ht="20.1" customHeight="1">
      <c r="A2230" s="72" t="inlineStr">
        <is>
          <t>11.10.1. 11.45.02 ARAND. P/ LAMP. FLUOR.ELETRON. 20W REF.ITAIM EQUIV (UN)</t>
        </is>
      </c>
      <c r="B2230" s="90" t="n"/>
      <c r="C2230" s="90" t="n"/>
      <c r="D2230" s="90" t="n"/>
      <c r="E2230" s="90" t="n"/>
      <c r="F2230" s="90" t="n"/>
      <c r="G2230" s="91" t="n"/>
    </row>
    <row r="2231" ht="15" customHeight="1">
      <c r="A2231" s="73" t="inlineStr">
        <is>
          <t>Material</t>
        </is>
      </c>
      <c r="B2231" s="91" t="n"/>
      <c r="C2231" s="64" t="inlineStr">
        <is>
          <t>FONTE</t>
        </is>
      </c>
      <c r="D2231" s="64" t="inlineStr">
        <is>
          <t>UNID</t>
        </is>
      </c>
      <c r="E2231" s="64" t="inlineStr">
        <is>
          <t>COEFICIENTE</t>
        </is>
      </c>
      <c r="F2231" s="64" t="inlineStr">
        <is>
          <t>PREÇO UNITÁRIO</t>
        </is>
      </c>
      <c r="G2231" s="64" t="inlineStr">
        <is>
          <t>TOTAL</t>
        </is>
      </c>
    </row>
    <row r="2232" ht="29.1" customHeight="1">
      <c r="A2232" s="78" t="inlineStr">
        <is>
          <t>74.32.05</t>
        </is>
      </c>
      <c r="B2232" s="77" t="inlineStr">
        <is>
          <t>LUMINARIA ARANDELA TIPO MEIA-LUA COM VIDRO FOSCO *30 X 15* CM, PARA 1 LAMPADA, BASE E27, POTENCIA MAXIMA 40/60 W (NAO INCLUI LAMPADA)</t>
        </is>
      </c>
      <c r="C2232" s="78" t="inlineStr">
        <is>
          <t>SUDECAP</t>
        </is>
      </c>
      <c r="D2232" s="78" t="inlineStr">
        <is>
          <t>UN</t>
        </is>
      </c>
      <c r="E2232" s="21" t="n">
        <v>1</v>
      </c>
      <c r="F2232" s="22">
        <f>ROUND(M2232*FATOR, 2)</f>
        <v/>
      </c>
      <c r="G2232" s="22">
        <f>ROUND(E2232*F2232, 2)</f>
        <v/>
      </c>
      <c r="L2232" t="n">
        <v>1</v>
      </c>
      <c r="M2232" t="n">
        <v>26.21</v>
      </c>
      <c r="N2232">
        <f>(M2232-F2232)</f>
        <v/>
      </c>
    </row>
    <row r="2233" ht="15" customHeight="1">
      <c r="A2233" s="2" t="n"/>
      <c r="B2233" s="2" t="n"/>
      <c r="C2233" s="2" t="n"/>
      <c r="D2233" s="2" t="n"/>
      <c r="E2233" s="74" t="inlineStr">
        <is>
          <t>TOTAL Material:</t>
        </is>
      </c>
      <c r="F2233" s="91" t="n"/>
      <c r="G2233" s="23">
        <f>SUM(G2232:G2232)</f>
        <v/>
      </c>
    </row>
    <row r="2234" ht="15" customHeight="1">
      <c r="A2234" s="73" t="inlineStr">
        <is>
          <t>Mão de Obra</t>
        </is>
      </c>
      <c r="B2234" s="91" t="n"/>
      <c r="C2234" s="64" t="inlineStr">
        <is>
          <t>FONTE</t>
        </is>
      </c>
      <c r="D2234" s="64" t="inlineStr">
        <is>
          <t>UNID</t>
        </is>
      </c>
      <c r="E2234" s="64" t="inlineStr">
        <is>
          <t>COEFICIENTE</t>
        </is>
      </c>
      <c r="F2234" s="64" t="inlineStr">
        <is>
          <t>PREÇO UNITÁRIO</t>
        </is>
      </c>
      <c r="G2234" s="64" t="inlineStr">
        <is>
          <t>TOTAL</t>
        </is>
      </c>
    </row>
    <row r="2235" ht="15" customHeight="1">
      <c r="A2235" s="78" t="inlineStr">
        <is>
          <t>55.10.10</t>
        </is>
      </c>
      <c r="B2235" s="77" t="inlineStr">
        <is>
          <t>AUXILIAR BOMBEIRO/ELETRICISTA</t>
        </is>
      </c>
      <c r="C2235" s="78" t="inlineStr">
        <is>
          <t>SUDECAP</t>
        </is>
      </c>
      <c r="D2235" s="78" t="inlineStr">
        <is>
          <t>H</t>
        </is>
      </c>
      <c r="E2235" s="21">
        <f>L2235*FATOR</f>
        <v/>
      </c>
      <c r="F2235" s="22" t="n">
        <v>14.9</v>
      </c>
      <c r="G2235" s="22">
        <f>ROUND(E2235*F2235, 2)</f>
        <v/>
      </c>
      <c r="L2235" t="n">
        <v>0.33</v>
      </c>
      <c r="M2235" t="n">
        <v>14.9</v>
      </c>
      <c r="N2235">
        <f>(M2235-F2235)</f>
        <v/>
      </c>
    </row>
    <row r="2236" ht="15" customHeight="1">
      <c r="A2236" s="78" t="inlineStr">
        <is>
          <t>55.10.55</t>
        </is>
      </c>
      <c r="B2236" s="77" t="inlineStr">
        <is>
          <t>ELETRICISTA</t>
        </is>
      </c>
      <c r="C2236" s="78" t="inlineStr">
        <is>
          <t>SUDECAP</t>
        </is>
      </c>
      <c r="D2236" s="78" t="inlineStr">
        <is>
          <t>H</t>
        </is>
      </c>
      <c r="E2236" s="21">
        <f>L2236*FATOR</f>
        <v/>
      </c>
      <c r="F2236" s="22" t="n">
        <v>21.08</v>
      </c>
      <c r="G2236" s="22">
        <f>ROUND(E2236*F2236, 2)</f>
        <v/>
      </c>
      <c r="L2236" t="n">
        <v>0.33</v>
      </c>
      <c r="M2236" t="n">
        <v>21.08</v>
      </c>
      <c r="N2236">
        <f>(M2236-F2236)</f>
        <v/>
      </c>
    </row>
    <row r="2237" ht="15" customHeight="1">
      <c r="A2237" s="2" t="n"/>
      <c r="B2237" s="2" t="n"/>
      <c r="C2237" s="2" t="n"/>
      <c r="D2237" s="2" t="n"/>
      <c r="E2237" s="74" t="inlineStr">
        <is>
          <t>TOTAL Mão de Obra:</t>
        </is>
      </c>
      <c r="F2237" s="91" t="n"/>
      <c r="G2237" s="23">
        <f>SUM(G2235:G2236)</f>
        <v/>
      </c>
    </row>
    <row r="2238" ht="15" customHeight="1">
      <c r="A2238" s="2" t="n"/>
      <c r="B2238" s="2" t="n"/>
      <c r="C2238" s="2" t="n"/>
      <c r="D2238" s="2" t="n"/>
      <c r="E2238" s="75" t="inlineStr">
        <is>
          <t>VALOR:</t>
        </is>
      </c>
      <c r="F2238" s="91" t="n"/>
      <c r="G2238" s="5">
        <f>SUM(G2233,G2237)</f>
        <v/>
      </c>
    </row>
    <row r="2239" ht="15" customHeight="1">
      <c r="A2239" s="2" t="n"/>
      <c r="B2239" s="2" t="n"/>
      <c r="C2239" s="2" t="n"/>
      <c r="D2239" s="2" t="n"/>
      <c r="E2239" s="75" t="inlineStr">
        <is>
          <t>VALOR BDI (29.27%):</t>
        </is>
      </c>
      <c r="F2239" s="91" t="n"/>
      <c r="G2239" s="5">
        <f>ROUNDDOWN(G2238*BDI,2)</f>
        <v/>
      </c>
    </row>
    <row r="2240" ht="15" customHeight="1">
      <c r="A2240" s="2" t="n"/>
      <c r="B2240" s="2" t="n"/>
      <c r="C2240" s="2" t="n"/>
      <c r="D2240" s="2" t="n"/>
      <c r="E2240" s="75" t="inlineStr">
        <is>
          <t>VALOR COM BDI:</t>
        </is>
      </c>
      <c r="F2240" s="91" t="n"/>
      <c r="G2240" s="5">
        <f>G2239 + G2238</f>
        <v/>
      </c>
    </row>
    <row r="2241" ht="9.949999999999999" customHeight="1">
      <c r="A2241" s="2" t="n"/>
      <c r="B2241" s="2" t="n"/>
      <c r="C2241" s="71" t="n"/>
      <c r="E2241" s="2" t="n"/>
      <c r="F2241" s="2" t="n"/>
      <c r="G2241" s="2" t="n"/>
    </row>
    <row r="2242" ht="20.1" customHeight="1">
      <c r="A2242" s="72" t="inlineStr">
        <is>
          <t>11.10.2. 11.45.46 TIPO TARTARUGA - LUMIFOR OU EQUIVALENTE (UN)</t>
        </is>
      </c>
      <c r="B2242" s="90" t="n"/>
      <c r="C2242" s="90" t="n"/>
      <c r="D2242" s="90" t="n"/>
      <c r="E2242" s="90" t="n"/>
      <c r="F2242" s="90" t="n"/>
      <c r="G2242" s="91" t="n"/>
    </row>
    <row r="2243" ht="15" customHeight="1">
      <c r="A2243" s="73" t="inlineStr">
        <is>
          <t>Material</t>
        </is>
      </c>
      <c r="B2243" s="91" t="n"/>
      <c r="C2243" s="64" t="inlineStr">
        <is>
          <t>FONTE</t>
        </is>
      </c>
      <c r="D2243" s="64" t="inlineStr">
        <is>
          <t>UNID</t>
        </is>
      </c>
      <c r="E2243" s="64" t="inlineStr">
        <is>
          <t>COEFICIENTE</t>
        </is>
      </c>
      <c r="F2243" s="64" t="inlineStr">
        <is>
          <t>PREÇO UNITÁRIO</t>
        </is>
      </c>
      <c r="G2243" s="64" t="inlineStr">
        <is>
          <t>TOTAL</t>
        </is>
      </c>
    </row>
    <row r="2244" ht="29.1" customHeight="1">
      <c r="A2244" s="78" t="inlineStr">
        <is>
          <t>74.32.03</t>
        </is>
      </c>
      <c r="B2244" s="77" t="inlineStr">
        <is>
          <t>LUMINARIA TIPO TARTARUGA PARA AREA EXTERNA EM ALUMINIO, COM GRADE, PARA 1 LAMPADA, BASE E27, POTENCIA MAXIMA 40/60 W (NAO INCLUI LAMPADA)</t>
        </is>
      </c>
      <c r="C2244" s="78" t="inlineStr">
        <is>
          <t>SUDECAP</t>
        </is>
      </c>
      <c r="D2244" s="78" t="inlineStr">
        <is>
          <t>UN</t>
        </is>
      </c>
      <c r="E2244" s="21" t="n">
        <v>1</v>
      </c>
      <c r="F2244" s="22">
        <f>ROUND(M2244*FATOR, 2)</f>
        <v/>
      </c>
      <c r="G2244" s="22">
        <f>ROUND(E2244*F2244, 2)</f>
        <v/>
      </c>
      <c r="L2244" t="n">
        <v>1</v>
      </c>
      <c r="M2244" t="n">
        <v>39.5</v>
      </c>
      <c r="N2244">
        <f>(M2244-F2244)</f>
        <v/>
      </c>
    </row>
    <row r="2245" ht="15" customHeight="1">
      <c r="A2245" s="2" t="n"/>
      <c r="B2245" s="2" t="n"/>
      <c r="C2245" s="2" t="n"/>
      <c r="D2245" s="2" t="n"/>
      <c r="E2245" s="74" t="inlineStr">
        <is>
          <t>TOTAL Material:</t>
        </is>
      </c>
      <c r="F2245" s="91" t="n"/>
      <c r="G2245" s="23">
        <f>SUM(G2244:G2244)</f>
        <v/>
      </c>
    </row>
    <row r="2246" ht="15" customHeight="1">
      <c r="A2246" s="73" t="inlineStr">
        <is>
          <t>Mão de Obra</t>
        </is>
      </c>
      <c r="B2246" s="91" t="n"/>
      <c r="C2246" s="64" t="inlineStr">
        <is>
          <t>FONTE</t>
        </is>
      </c>
      <c r="D2246" s="64" t="inlineStr">
        <is>
          <t>UNID</t>
        </is>
      </c>
      <c r="E2246" s="64" t="inlineStr">
        <is>
          <t>COEFICIENTE</t>
        </is>
      </c>
      <c r="F2246" s="64" t="inlineStr">
        <is>
          <t>PREÇO UNITÁRIO</t>
        </is>
      </c>
      <c r="G2246" s="64" t="inlineStr">
        <is>
          <t>TOTAL</t>
        </is>
      </c>
    </row>
    <row r="2247" ht="15" customHeight="1">
      <c r="A2247" s="78" t="inlineStr">
        <is>
          <t>55.10.10</t>
        </is>
      </c>
      <c r="B2247" s="77" t="inlineStr">
        <is>
          <t>AUXILIAR BOMBEIRO/ELETRICISTA</t>
        </is>
      </c>
      <c r="C2247" s="78" t="inlineStr">
        <is>
          <t>SUDECAP</t>
        </is>
      </c>
      <c r="D2247" s="78" t="inlineStr">
        <is>
          <t>H</t>
        </is>
      </c>
      <c r="E2247" s="21">
        <f>L2247*FATOR</f>
        <v/>
      </c>
      <c r="F2247" s="22" t="n">
        <v>14.9</v>
      </c>
      <c r="G2247" s="22">
        <f>ROUND(E2247*F2247, 2)</f>
        <v/>
      </c>
      <c r="L2247" t="n">
        <v>0.3</v>
      </c>
      <c r="M2247" t="n">
        <v>14.9</v>
      </c>
      <c r="N2247">
        <f>(M2247-F2247)</f>
        <v/>
      </c>
    </row>
    <row r="2248" ht="15" customHeight="1">
      <c r="A2248" s="78" t="inlineStr">
        <is>
          <t>55.10.55</t>
        </is>
      </c>
      <c r="B2248" s="77" t="inlineStr">
        <is>
          <t>ELETRICISTA</t>
        </is>
      </c>
      <c r="C2248" s="78" t="inlineStr">
        <is>
          <t>SUDECAP</t>
        </is>
      </c>
      <c r="D2248" s="78" t="inlineStr">
        <is>
          <t>H</t>
        </is>
      </c>
      <c r="E2248" s="21">
        <f>L2248*FATOR</f>
        <v/>
      </c>
      <c r="F2248" s="22" t="n">
        <v>21.08</v>
      </c>
      <c r="G2248" s="22">
        <f>ROUND(E2248*F2248, 2)</f>
        <v/>
      </c>
      <c r="L2248" t="n">
        <v>0.3</v>
      </c>
      <c r="M2248" t="n">
        <v>21.08</v>
      </c>
      <c r="N2248">
        <f>(M2248-F2248)</f>
        <v/>
      </c>
    </row>
    <row r="2249" ht="15" customHeight="1">
      <c r="A2249" s="2" t="n"/>
      <c r="B2249" s="2" t="n"/>
      <c r="C2249" s="2" t="n"/>
      <c r="D2249" s="2" t="n"/>
      <c r="E2249" s="74" t="inlineStr">
        <is>
          <t>TOTAL Mão de Obra:</t>
        </is>
      </c>
      <c r="F2249" s="91" t="n"/>
      <c r="G2249" s="23">
        <f>SUM(G2247:G2248)</f>
        <v/>
      </c>
    </row>
    <row r="2250" ht="15" customHeight="1">
      <c r="A2250" s="2" t="n"/>
      <c r="B2250" s="2" t="n"/>
      <c r="C2250" s="2" t="n"/>
      <c r="D2250" s="2" t="n"/>
      <c r="E2250" s="75" t="inlineStr">
        <is>
          <t>VALOR:</t>
        </is>
      </c>
      <c r="F2250" s="91" t="n"/>
      <c r="G2250" s="5">
        <f>SUM(G2245,G2249)</f>
        <v/>
      </c>
    </row>
    <row r="2251" ht="15" customHeight="1">
      <c r="A2251" s="2" t="n"/>
      <c r="B2251" s="2" t="n"/>
      <c r="C2251" s="2" t="n"/>
      <c r="D2251" s="2" t="n"/>
      <c r="E2251" s="75" t="inlineStr">
        <is>
          <t>VALOR BDI (29.27%):</t>
        </is>
      </c>
      <c r="F2251" s="91" t="n"/>
      <c r="G2251" s="5">
        <f>ROUNDDOWN(G2250*BDI,2)</f>
        <v/>
      </c>
    </row>
    <row r="2252" ht="15" customHeight="1">
      <c r="A2252" s="2" t="n"/>
      <c r="B2252" s="2" t="n"/>
      <c r="C2252" s="2" t="n"/>
      <c r="D2252" s="2" t="n"/>
      <c r="E2252" s="75" t="inlineStr">
        <is>
          <t>VALOR COM BDI:</t>
        </is>
      </c>
      <c r="F2252" s="91" t="n"/>
      <c r="G2252" s="5">
        <f>G2251 + G2250</f>
        <v/>
      </c>
    </row>
    <row r="2253" ht="9.949999999999999" customHeight="1">
      <c r="A2253" s="2" t="n"/>
      <c r="B2253" s="2" t="n"/>
      <c r="C2253" s="71" t="n"/>
      <c r="E2253" s="2" t="n"/>
      <c r="F2253" s="2" t="n"/>
      <c r="G2253" s="2" t="n"/>
    </row>
    <row r="2254" ht="20.1" customHeight="1">
      <c r="A2254" s="72" t="inlineStr">
        <is>
          <t>11.11.1. 101658 LUMINÁRIA DE LED PARA ILUMINAÇÃO PÚBLICA, DE 138 W ATÉ 180 W - FORNECIMENTO E INSTALAÇÃO. AF_08/2020 (UN)</t>
        </is>
      </c>
      <c r="B2254" s="90" t="n"/>
      <c r="C2254" s="90" t="n"/>
      <c r="D2254" s="90" t="n"/>
      <c r="E2254" s="90" t="n"/>
      <c r="F2254" s="90" t="n"/>
      <c r="G2254" s="91" t="n"/>
    </row>
    <row r="2255" ht="15" customHeight="1">
      <c r="A2255" s="73" t="inlineStr">
        <is>
          <t>Equipamento Custo Horário</t>
        </is>
      </c>
      <c r="B2255" s="91" t="n"/>
      <c r="C2255" s="64" t="inlineStr">
        <is>
          <t>FONTE</t>
        </is>
      </c>
      <c r="D2255" s="64" t="inlineStr">
        <is>
          <t>UNID</t>
        </is>
      </c>
      <c r="E2255" s="64" t="inlineStr">
        <is>
          <t>COEFICIENTE</t>
        </is>
      </c>
      <c r="F2255" s="64" t="inlineStr">
        <is>
          <t>PREÇO UNITÁRIO</t>
        </is>
      </c>
      <c r="G2255" s="64" t="inlineStr">
        <is>
          <t>TOTAL</t>
        </is>
      </c>
    </row>
    <row r="2256" ht="38.1" customHeight="1">
      <c r="A2256" s="78" t="inlineStr">
        <is>
          <t>5928</t>
        </is>
      </c>
      <c r="B2256" s="77" t="inlineStr">
        <is>
          <t>GUINDAUTO HIDRÁULICO, CAPACIDADE MÁXIMA DE CARGA 6200 KG, MOMENTO MÁXIMO DE CARGA 11,7 TM, ALCANCE MÁXIMO HORIZONTAL 9,70 M, INCLUSIVE CAMINHÃO TOCO PBT 16.000 KG, POTÊNCIA DE 189 CV - CHP DIURNO. AF_06/2014</t>
        </is>
      </c>
      <c r="C2256" s="78" t="inlineStr">
        <is>
          <t>SINAPI</t>
        </is>
      </c>
      <c r="D2256" s="78" t="inlineStr">
        <is>
          <t>CHP</t>
        </is>
      </c>
      <c r="E2256" s="21" t="n">
        <v>0.2388</v>
      </c>
      <c r="F2256" s="22">
        <f>'COMPOSICOES AUXILIARES'!G-1</f>
        <v/>
      </c>
      <c r="G2256" s="22">
        <f>ROUND(E2256*F2256, 2)</f>
        <v/>
      </c>
      <c r="L2256" t="n">
        <v>0.2388</v>
      </c>
      <c r="M2256" t="n">
        <v>229.18</v>
      </c>
      <c r="N2256">
        <f>(M2256-F2256)</f>
        <v/>
      </c>
    </row>
    <row r="2257" ht="18" customHeight="1">
      <c r="A2257" s="2" t="n"/>
      <c r="B2257" s="2" t="n"/>
      <c r="C2257" s="2" t="n"/>
      <c r="D2257" s="2" t="n"/>
      <c r="E2257" s="74" t="inlineStr">
        <is>
          <t>TOTAL Equipamento Custo Horário:</t>
        </is>
      </c>
      <c r="F2257" s="91" t="n"/>
      <c r="G2257" s="23">
        <f>SUM(G2256:G2256)</f>
        <v/>
      </c>
    </row>
    <row r="2258" ht="15" customHeight="1">
      <c r="A2258" s="73" t="inlineStr">
        <is>
          <t>Material</t>
        </is>
      </c>
      <c r="B2258" s="91" t="n"/>
      <c r="C2258" s="64" t="inlineStr">
        <is>
          <t>FONTE</t>
        </is>
      </c>
      <c r="D2258" s="64" t="inlineStr">
        <is>
          <t>UNID</t>
        </is>
      </c>
      <c r="E2258" s="64" t="inlineStr">
        <is>
          <t>COEFICIENTE</t>
        </is>
      </c>
      <c r="F2258" s="64" t="inlineStr">
        <is>
          <t>PREÇO UNITÁRIO</t>
        </is>
      </c>
      <c r="G2258" s="64" t="inlineStr">
        <is>
          <t>TOTAL</t>
        </is>
      </c>
    </row>
    <row r="2259" ht="21" customHeight="1">
      <c r="A2259" s="78" t="inlineStr">
        <is>
          <t>00021127</t>
        </is>
      </c>
      <c r="B2259" s="77" t="inlineStr">
        <is>
          <t>FITA ISOLANTE ADESIVA ANTICHAMA, USO ATE 750 V, EM ROLO DE 19 MM X 5 M</t>
        </is>
      </c>
      <c r="C2259" s="78" t="inlineStr">
        <is>
          <t>SINAPI</t>
        </is>
      </c>
      <c r="D2259" s="78" t="inlineStr">
        <is>
          <t>UN</t>
        </is>
      </c>
      <c r="E2259" s="21" t="n">
        <v>0.014</v>
      </c>
      <c r="F2259" s="22">
        <f>ROUND(M2259*FATOR, 2)</f>
        <v/>
      </c>
      <c r="G2259" s="22">
        <f>ROUND(E2259*F2259, 2)</f>
        <v/>
      </c>
      <c r="L2259" t="n">
        <v>0.014</v>
      </c>
      <c r="M2259" t="n">
        <v>3.4</v>
      </c>
      <c r="N2259">
        <f>(M2259-F2259)</f>
        <v/>
      </c>
    </row>
    <row r="2260" ht="21" customHeight="1">
      <c r="A2260" s="78" t="inlineStr">
        <is>
          <t>00042247</t>
        </is>
      </c>
      <c r="B2260" s="77" t="inlineStr">
        <is>
          <t>LUMINARIA DE LED PARA ILUMINACAO PUBLICA, DE 138 W ATE 180 W, INVOLUCRO EM ALUMINIO OU ACO INOX</t>
        </is>
      </c>
      <c r="C2260" s="78" t="inlineStr">
        <is>
          <t>SINAPI</t>
        </is>
      </c>
      <c r="D2260" s="78" t="inlineStr">
        <is>
          <t>UN</t>
        </is>
      </c>
      <c r="E2260" s="21" t="n">
        <v>1</v>
      </c>
      <c r="F2260" s="22">
        <f>ROUND(M2260*FATOR, 2)</f>
        <v/>
      </c>
      <c r="G2260" s="22">
        <f>ROUND(E2260*F2260, 2)</f>
        <v/>
      </c>
      <c r="L2260" t="n">
        <v>1</v>
      </c>
      <c r="M2260" t="n">
        <v>673.98</v>
      </c>
      <c r="N2260">
        <f>(M2260-F2260)</f>
        <v/>
      </c>
    </row>
    <row r="2261" ht="15" customHeight="1">
      <c r="A2261" s="2" t="n"/>
      <c r="B2261" s="2" t="n"/>
      <c r="C2261" s="2" t="n"/>
      <c r="D2261" s="2" t="n"/>
      <c r="E2261" s="74" t="inlineStr">
        <is>
          <t>TOTAL Material:</t>
        </is>
      </c>
      <c r="F2261" s="91" t="n"/>
      <c r="G2261" s="23">
        <f>SUM(G2259:G2260)</f>
        <v/>
      </c>
    </row>
    <row r="2262" ht="15" customHeight="1">
      <c r="A2262" s="73" t="inlineStr">
        <is>
          <t>Mão de Obra com Encargos Complementares</t>
        </is>
      </c>
      <c r="B2262" s="91" t="n"/>
      <c r="C2262" s="64" t="inlineStr">
        <is>
          <t>FONTE</t>
        </is>
      </c>
      <c r="D2262" s="64" t="inlineStr">
        <is>
          <t>UNID</t>
        </is>
      </c>
      <c r="E2262" s="64" t="inlineStr">
        <is>
          <t>COEFICIENTE</t>
        </is>
      </c>
      <c r="F2262" s="64" t="inlineStr">
        <is>
          <t>PREÇO UNITÁRIO</t>
        </is>
      </c>
      <c r="G2262" s="64" t="inlineStr">
        <is>
          <t>TOTAL</t>
        </is>
      </c>
    </row>
    <row r="2263" ht="15" customHeight="1">
      <c r="A2263" s="78" t="inlineStr">
        <is>
          <t>88247</t>
        </is>
      </c>
      <c r="B2263" s="77" t="inlineStr">
        <is>
          <t>AUXILIAR DE ELETRICISTA COM ENCARGOS COMPLEMENTARES</t>
        </is>
      </c>
      <c r="C2263" s="78" t="inlineStr">
        <is>
          <t>SINAPI</t>
        </is>
      </c>
      <c r="D2263" s="78" t="inlineStr">
        <is>
          <t>H</t>
        </is>
      </c>
      <c r="E2263" s="21">
        <f>L2263*FATOR</f>
        <v/>
      </c>
      <c r="F2263" s="22">
        <f>'COMPOSICOES AUXILIARES'!G-1</f>
        <v/>
      </c>
      <c r="G2263" s="22">
        <f>ROUND(E2263*F2263, 2)</f>
        <v/>
      </c>
      <c r="L2263" t="n">
        <v>0.2381</v>
      </c>
      <c r="M2263" t="n">
        <v>20.02</v>
      </c>
      <c r="N2263">
        <f>(M2263-F2263)</f>
        <v/>
      </c>
    </row>
    <row r="2264" ht="15" customHeight="1">
      <c r="A2264" s="78" t="inlineStr">
        <is>
          <t>88264</t>
        </is>
      </c>
      <c r="B2264" s="77" t="inlineStr">
        <is>
          <t>ELETRICISTA COM ENCARGOS COMPLEMENTARES</t>
        </is>
      </c>
      <c r="C2264" s="78" t="inlineStr">
        <is>
          <t>SINAPI</t>
        </is>
      </c>
      <c r="D2264" s="78" t="inlineStr">
        <is>
          <t>H</t>
        </is>
      </c>
      <c r="E2264" s="21">
        <f>L2264*FATOR</f>
        <v/>
      </c>
      <c r="F2264" s="22">
        <f>'COMPOSICOES AUXILIARES'!G-1</f>
        <v/>
      </c>
      <c r="G2264" s="22">
        <f>ROUND(E2264*F2264, 2)</f>
        <v/>
      </c>
      <c r="L2264" t="n">
        <v>0.2381</v>
      </c>
      <c r="M2264" t="n">
        <v>27.52</v>
      </c>
      <c r="N2264">
        <f>(M2264-F2264)</f>
        <v/>
      </c>
    </row>
    <row r="2265" ht="18" customHeight="1">
      <c r="A2265" s="2" t="n"/>
      <c r="B2265" s="2" t="n"/>
      <c r="C2265" s="2" t="n"/>
      <c r="D2265" s="2" t="n"/>
      <c r="E2265" s="74" t="inlineStr">
        <is>
          <t>TOTAL Mão de Obra com Encargos Complementares:</t>
        </is>
      </c>
      <c r="F2265" s="91" t="n"/>
      <c r="G2265" s="23">
        <f>SUM(G2263:G2264)</f>
        <v/>
      </c>
    </row>
    <row r="2266" ht="15" customHeight="1">
      <c r="A2266" s="2" t="n"/>
      <c r="B2266" s="2" t="n"/>
      <c r="C2266" s="2" t="n"/>
      <c r="D2266" s="2" t="n"/>
      <c r="E2266" s="75" t="inlineStr">
        <is>
          <t>VALOR:</t>
        </is>
      </c>
      <c r="F2266" s="91" t="n"/>
      <c r="G2266" s="5">
        <f>SUM(G2261,G2265,G2257)</f>
        <v/>
      </c>
    </row>
    <row r="2267" ht="15" customHeight="1">
      <c r="A2267" s="2" t="n"/>
      <c r="B2267" s="2" t="n"/>
      <c r="C2267" s="2" t="n"/>
      <c r="D2267" s="2" t="n"/>
      <c r="E2267" s="75" t="inlineStr">
        <is>
          <t>VALOR BDI (29.27%):</t>
        </is>
      </c>
      <c r="F2267" s="91" t="n"/>
      <c r="G2267" s="5">
        <f>ROUNDDOWN(G2266*BDI,2)</f>
        <v/>
      </c>
    </row>
    <row r="2268" ht="15" customHeight="1">
      <c r="A2268" s="2" t="n"/>
      <c r="B2268" s="2" t="n"/>
      <c r="C2268" s="2" t="n"/>
      <c r="D2268" s="2" t="n"/>
      <c r="E2268" s="75" t="inlineStr">
        <is>
          <t>VALOR COM BDI:</t>
        </is>
      </c>
      <c r="F2268" s="91" t="n"/>
      <c r="G2268" s="5">
        <f>G2267 + G2266</f>
        <v/>
      </c>
    </row>
    <row r="2269" ht="9.949999999999999" customHeight="1">
      <c r="A2269" s="2" t="n"/>
      <c r="B2269" s="2" t="n"/>
      <c r="C2269" s="71" t="n"/>
      <c r="E2269" s="2" t="n"/>
      <c r="F2269" s="2" t="n"/>
      <c r="G2269" s="2" t="n"/>
    </row>
    <row r="2270" ht="20.1" customHeight="1">
      <c r="A2270" s="72" t="inlineStr">
        <is>
          <t>11.12.1. 11.55.04 SUPORTE LUMINARIA PETALA SL-1/2 TOPO 114MM TECNOW. OU EQUIVALENTE (UN)</t>
        </is>
      </c>
      <c r="B2270" s="90" t="n"/>
      <c r="C2270" s="90" t="n"/>
      <c r="D2270" s="90" t="n"/>
      <c r="E2270" s="90" t="n"/>
      <c r="F2270" s="90" t="n"/>
      <c r="G2270" s="91" t="n"/>
    </row>
    <row r="2271" ht="15" customHeight="1">
      <c r="A2271" s="73" t="inlineStr">
        <is>
          <t>Material</t>
        </is>
      </c>
      <c r="B2271" s="91" t="n"/>
      <c r="C2271" s="64" t="inlineStr">
        <is>
          <t>FONTE</t>
        </is>
      </c>
      <c r="D2271" s="64" t="inlineStr">
        <is>
          <t>UNID</t>
        </is>
      </c>
      <c r="E2271" s="64" t="inlineStr">
        <is>
          <t>COEFICIENTE</t>
        </is>
      </c>
      <c r="F2271" s="64" t="inlineStr">
        <is>
          <t>PREÇO UNITÁRIO</t>
        </is>
      </c>
      <c r="G2271" s="64" t="inlineStr">
        <is>
          <t>TOTAL</t>
        </is>
      </c>
    </row>
    <row r="2272" ht="21" customHeight="1">
      <c r="A2272" s="78" t="inlineStr">
        <is>
          <t>74.35.31</t>
        </is>
      </c>
      <c r="B2272" s="77" t="inlineStr">
        <is>
          <t>SUPORTE LUNINARIA PETALA SL-1/2 TOPO 114MM TECNOW. OU EQUIVALENTE</t>
        </is>
      </c>
      <c r="C2272" s="78" t="inlineStr">
        <is>
          <t>SUDECAP</t>
        </is>
      </c>
      <c r="D2272" s="78" t="inlineStr">
        <is>
          <t>UN</t>
        </is>
      </c>
      <c r="E2272" s="21" t="n">
        <v>1</v>
      </c>
      <c r="F2272" s="22">
        <f>ROUND(M2272*FATOR, 2)</f>
        <v/>
      </c>
      <c r="G2272" s="22">
        <f>ROUND(E2272*F2272, 2)</f>
        <v/>
      </c>
      <c r="L2272" t="n">
        <v>1</v>
      </c>
      <c r="M2272" t="n">
        <v>211.95</v>
      </c>
      <c r="N2272">
        <f>(M2272-F2272)</f>
        <v/>
      </c>
    </row>
    <row r="2273" ht="15" customHeight="1">
      <c r="A2273" s="2" t="n"/>
      <c r="B2273" s="2" t="n"/>
      <c r="C2273" s="2" t="n"/>
      <c r="D2273" s="2" t="n"/>
      <c r="E2273" s="74" t="inlineStr">
        <is>
          <t>TOTAL Material:</t>
        </is>
      </c>
      <c r="F2273" s="91" t="n"/>
      <c r="G2273" s="23">
        <f>SUM(G2272:G2272)</f>
        <v/>
      </c>
    </row>
    <row r="2274" ht="15" customHeight="1">
      <c r="A2274" s="73" t="inlineStr">
        <is>
          <t>Mão de Obra</t>
        </is>
      </c>
      <c r="B2274" s="91" t="n"/>
      <c r="C2274" s="64" t="inlineStr">
        <is>
          <t>FONTE</t>
        </is>
      </c>
      <c r="D2274" s="64" t="inlineStr">
        <is>
          <t>UNID</t>
        </is>
      </c>
      <c r="E2274" s="64" t="inlineStr">
        <is>
          <t>COEFICIENTE</t>
        </is>
      </c>
      <c r="F2274" s="64" t="inlineStr">
        <is>
          <t>PREÇO UNITÁRIO</t>
        </is>
      </c>
      <c r="G2274" s="64" t="inlineStr">
        <is>
          <t>TOTAL</t>
        </is>
      </c>
    </row>
    <row r="2275" ht="15" customHeight="1">
      <c r="A2275" s="78" t="inlineStr">
        <is>
          <t>55.10.10</t>
        </is>
      </c>
      <c r="B2275" s="77" t="inlineStr">
        <is>
          <t>AUXILIAR BOMBEIRO/ELETRICISTA</t>
        </is>
      </c>
      <c r="C2275" s="78" t="inlineStr">
        <is>
          <t>SUDECAP</t>
        </is>
      </c>
      <c r="D2275" s="78" t="inlineStr">
        <is>
          <t>H</t>
        </is>
      </c>
      <c r="E2275" s="21">
        <f>L2275*FATOR</f>
        <v/>
      </c>
      <c r="F2275" s="22" t="n">
        <v>14.9</v>
      </c>
      <c r="G2275" s="22">
        <f>ROUND(E2275*F2275, 2)</f>
        <v/>
      </c>
      <c r="L2275" t="n">
        <v>0.35</v>
      </c>
      <c r="M2275" t="n">
        <v>14.9</v>
      </c>
      <c r="N2275">
        <f>(M2275-F2275)</f>
        <v/>
      </c>
    </row>
    <row r="2276" ht="15" customHeight="1">
      <c r="A2276" s="78" t="inlineStr">
        <is>
          <t>55.10.55</t>
        </is>
      </c>
      <c r="B2276" s="77" t="inlineStr">
        <is>
          <t>ELETRICISTA</t>
        </is>
      </c>
      <c r="C2276" s="78" t="inlineStr">
        <is>
          <t>SUDECAP</t>
        </is>
      </c>
      <c r="D2276" s="78" t="inlineStr">
        <is>
          <t>H</t>
        </is>
      </c>
      <c r="E2276" s="21">
        <f>L2276*FATOR</f>
        <v/>
      </c>
      <c r="F2276" s="22" t="n">
        <v>21.08</v>
      </c>
      <c r="G2276" s="22">
        <f>ROUND(E2276*F2276, 2)</f>
        <v/>
      </c>
      <c r="L2276" t="n">
        <v>0.35</v>
      </c>
      <c r="M2276" t="n">
        <v>21.08</v>
      </c>
      <c r="N2276">
        <f>(M2276-F2276)</f>
        <v/>
      </c>
    </row>
    <row r="2277" ht="15" customHeight="1">
      <c r="A2277" s="2" t="n"/>
      <c r="B2277" s="2" t="n"/>
      <c r="C2277" s="2" t="n"/>
      <c r="D2277" s="2" t="n"/>
      <c r="E2277" s="74" t="inlineStr">
        <is>
          <t>TOTAL Mão de Obra:</t>
        </is>
      </c>
      <c r="F2277" s="91" t="n"/>
      <c r="G2277" s="23">
        <f>SUM(G2275:G2276)</f>
        <v/>
      </c>
    </row>
    <row r="2278" ht="15" customHeight="1">
      <c r="A2278" s="2" t="n"/>
      <c r="B2278" s="2" t="n"/>
      <c r="C2278" s="2" t="n"/>
      <c r="D2278" s="2" t="n"/>
      <c r="E2278" s="75" t="inlineStr">
        <is>
          <t>VALOR:</t>
        </is>
      </c>
      <c r="F2278" s="91" t="n"/>
      <c r="G2278" s="5">
        <f>SUM(G2273,G2277)</f>
        <v/>
      </c>
    </row>
    <row r="2279" ht="15" customHeight="1">
      <c r="A2279" s="2" t="n"/>
      <c r="B2279" s="2" t="n"/>
      <c r="C2279" s="2" t="n"/>
      <c r="D2279" s="2" t="n"/>
      <c r="E2279" s="75" t="inlineStr">
        <is>
          <t>VALOR BDI (29.27%):</t>
        </is>
      </c>
      <c r="F2279" s="91" t="n"/>
      <c r="G2279" s="5">
        <f>ROUNDDOWN(G2278*BDI,2)</f>
        <v/>
      </c>
    </row>
    <row r="2280" ht="15" customHeight="1">
      <c r="A2280" s="2" t="n"/>
      <c r="B2280" s="2" t="n"/>
      <c r="C2280" s="2" t="n"/>
      <c r="D2280" s="2" t="n"/>
      <c r="E2280" s="75" t="inlineStr">
        <is>
          <t>VALOR COM BDI:</t>
        </is>
      </c>
      <c r="F2280" s="91" t="n"/>
      <c r="G2280" s="5">
        <f>G2279 + G2278</f>
        <v/>
      </c>
    </row>
    <row r="2281" ht="9.949999999999999" customHeight="1">
      <c r="A2281" s="2" t="n"/>
      <c r="B2281" s="2" t="n"/>
      <c r="C2281" s="71" t="n"/>
      <c r="E2281" s="2" t="n"/>
      <c r="F2281" s="2" t="n"/>
      <c r="G2281" s="2" t="n"/>
    </row>
    <row r="2282" ht="20.1" customHeight="1">
      <c r="A2282" s="72" t="inlineStr">
        <is>
          <t>11.13.1. 11.56.03 HT=8,0M / HL=7,0M /DB=115MM /DT=80MM PADRAO CEMIG (UN)</t>
        </is>
      </c>
      <c r="B2282" s="90" t="n"/>
      <c r="C2282" s="90" t="n"/>
      <c r="D2282" s="90" t="n"/>
      <c r="E2282" s="90" t="n"/>
      <c r="F2282" s="90" t="n"/>
      <c r="G2282" s="91" t="n"/>
    </row>
    <row r="2283" ht="15" customHeight="1">
      <c r="A2283" s="73" t="inlineStr">
        <is>
          <t>Material</t>
        </is>
      </c>
      <c r="B2283" s="91" t="n"/>
      <c r="C2283" s="64" t="inlineStr">
        <is>
          <t>FONTE</t>
        </is>
      </c>
      <c r="D2283" s="64" t="inlineStr">
        <is>
          <t>UNID</t>
        </is>
      </c>
      <c r="E2283" s="64" t="inlineStr">
        <is>
          <t>COEFICIENTE</t>
        </is>
      </c>
      <c r="F2283" s="64" t="inlineStr">
        <is>
          <t>PREÇO UNITÁRIO</t>
        </is>
      </c>
      <c r="G2283" s="64" t="inlineStr">
        <is>
          <t>TOTAL</t>
        </is>
      </c>
    </row>
    <row r="2284" ht="21" customHeight="1">
      <c r="A2284" s="78" t="inlineStr">
        <is>
          <t>74.46.11</t>
        </is>
      </c>
      <c r="B2284" s="77" t="inlineStr">
        <is>
          <t>POSTE ESCALONADO RETO ENGASTADO GALVANIZADO HT=8m HL=7m,B=115/80mm</t>
        </is>
      </c>
      <c r="C2284" s="78" t="inlineStr">
        <is>
          <t>SUDECAP</t>
        </is>
      </c>
      <c r="D2284" s="78" t="inlineStr">
        <is>
          <t>UN</t>
        </is>
      </c>
      <c r="E2284" s="21" t="n">
        <v>1</v>
      </c>
      <c r="F2284" s="22">
        <f>ROUND(M2284*FATOR, 2)</f>
        <v/>
      </c>
      <c r="G2284" s="22">
        <f>ROUND(E2284*F2284, 2)</f>
        <v/>
      </c>
      <c r="L2284" t="n">
        <v>1</v>
      </c>
      <c r="M2284" t="n">
        <v>1320</v>
      </c>
      <c r="N2284">
        <f>(M2284-F2284)</f>
        <v/>
      </c>
    </row>
    <row r="2285" ht="15" customHeight="1">
      <c r="A2285" s="2" t="n"/>
      <c r="B2285" s="2" t="n"/>
      <c r="C2285" s="2" t="n"/>
      <c r="D2285" s="2" t="n"/>
      <c r="E2285" s="74" t="inlineStr">
        <is>
          <t>TOTAL Material:</t>
        </is>
      </c>
      <c r="F2285" s="91" t="n"/>
      <c r="G2285" s="23">
        <f>SUM(G2284:G2284)</f>
        <v/>
      </c>
    </row>
    <row r="2286" ht="15" customHeight="1">
      <c r="A2286" s="73" t="inlineStr">
        <is>
          <t>Mão de Obra</t>
        </is>
      </c>
      <c r="B2286" s="91" t="n"/>
      <c r="C2286" s="64" t="inlineStr">
        <is>
          <t>FONTE</t>
        </is>
      </c>
      <c r="D2286" s="64" t="inlineStr">
        <is>
          <t>UNID</t>
        </is>
      </c>
      <c r="E2286" s="64" t="inlineStr">
        <is>
          <t>COEFICIENTE</t>
        </is>
      </c>
      <c r="F2286" s="64" t="inlineStr">
        <is>
          <t>PREÇO UNITÁRIO</t>
        </is>
      </c>
      <c r="G2286" s="64" t="inlineStr">
        <is>
          <t>TOTAL</t>
        </is>
      </c>
    </row>
    <row r="2287" ht="15" customHeight="1">
      <c r="A2287" s="78" t="inlineStr">
        <is>
          <t>55.10.10</t>
        </is>
      </c>
      <c r="B2287" s="77" t="inlineStr">
        <is>
          <t>AUXILIAR BOMBEIRO/ELETRICISTA</t>
        </is>
      </c>
      <c r="C2287" s="78" t="inlineStr">
        <is>
          <t>SUDECAP</t>
        </is>
      </c>
      <c r="D2287" s="78" t="inlineStr">
        <is>
          <t>H</t>
        </is>
      </c>
      <c r="E2287" s="21">
        <f>L2287*FATOR</f>
        <v/>
      </c>
      <c r="F2287" s="22" t="n">
        <v>14.9</v>
      </c>
      <c r="G2287" s="22">
        <f>ROUND(E2287*F2287, 2)</f>
        <v/>
      </c>
      <c r="L2287" t="n">
        <v>2</v>
      </c>
      <c r="M2287" t="n">
        <v>14.9</v>
      </c>
      <c r="N2287">
        <f>(M2287-F2287)</f>
        <v/>
      </c>
    </row>
    <row r="2288" ht="15" customHeight="1">
      <c r="A2288" s="78" t="inlineStr">
        <is>
          <t>55.10.55</t>
        </is>
      </c>
      <c r="B2288" s="77" t="inlineStr">
        <is>
          <t>ELETRICISTA</t>
        </is>
      </c>
      <c r="C2288" s="78" t="inlineStr">
        <is>
          <t>SUDECAP</t>
        </is>
      </c>
      <c r="D2288" s="78" t="inlineStr">
        <is>
          <t>H</t>
        </is>
      </c>
      <c r="E2288" s="21">
        <f>L2288*FATOR</f>
        <v/>
      </c>
      <c r="F2288" s="22" t="n">
        <v>21.08</v>
      </c>
      <c r="G2288" s="22">
        <f>ROUND(E2288*F2288, 2)</f>
        <v/>
      </c>
      <c r="L2288" t="n">
        <v>1</v>
      </c>
      <c r="M2288" t="n">
        <v>21.08</v>
      </c>
      <c r="N2288">
        <f>(M2288-F2288)</f>
        <v/>
      </c>
    </row>
    <row r="2289" ht="15" customHeight="1">
      <c r="A2289" s="78" t="inlineStr">
        <is>
          <t>55.10.75</t>
        </is>
      </c>
      <c r="B2289" s="77" t="inlineStr">
        <is>
          <t>PEDREIRO</t>
        </is>
      </c>
      <c r="C2289" s="78" t="inlineStr">
        <is>
          <t>SUDECAP</t>
        </is>
      </c>
      <c r="D2289" s="78" t="inlineStr">
        <is>
          <t>H</t>
        </is>
      </c>
      <c r="E2289" s="21">
        <f>L2289*FATOR</f>
        <v/>
      </c>
      <c r="F2289" s="22" t="n">
        <v>21.08</v>
      </c>
      <c r="G2289" s="22">
        <f>ROUND(E2289*F2289, 2)</f>
        <v/>
      </c>
      <c r="L2289" t="n">
        <v>2</v>
      </c>
      <c r="M2289" t="n">
        <v>21.08</v>
      </c>
      <c r="N2289">
        <f>(M2289-F2289)</f>
        <v/>
      </c>
    </row>
    <row r="2290" ht="15" customHeight="1">
      <c r="A2290" s="78" t="inlineStr">
        <is>
          <t>55.10.88</t>
        </is>
      </c>
      <c r="B2290" s="77" t="inlineStr">
        <is>
          <t>SERVENTE</t>
        </is>
      </c>
      <c r="C2290" s="78" t="inlineStr">
        <is>
          <t>SUDECAP</t>
        </is>
      </c>
      <c r="D2290" s="78" t="inlineStr">
        <is>
          <t>H</t>
        </is>
      </c>
      <c r="E2290" s="21">
        <f>L2290*FATOR</f>
        <v/>
      </c>
      <c r="F2290" s="22" t="n">
        <v>14.9</v>
      </c>
      <c r="G2290" s="22">
        <f>ROUND(E2290*F2290, 2)</f>
        <v/>
      </c>
      <c r="L2290" t="n">
        <v>2</v>
      </c>
      <c r="M2290" t="n">
        <v>14.9</v>
      </c>
      <c r="N2290">
        <f>(M2290-F2290)</f>
        <v/>
      </c>
    </row>
    <row r="2291" ht="15" customHeight="1">
      <c r="A2291" s="2" t="n"/>
      <c r="B2291" s="2" t="n"/>
      <c r="C2291" s="2" t="n"/>
      <c r="D2291" s="2" t="n"/>
      <c r="E2291" s="74" t="inlineStr">
        <is>
          <t>TOTAL Mão de Obra:</t>
        </is>
      </c>
      <c r="F2291" s="91" t="n"/>
      <c r="G2291" s="23">
        <f>SUM(G2287:G2290)</f>
        <v/>
      </c>
    </row>
    <row r="2292" ht="15" customHeight="1">
      <c r="A2292" s="2" t="n"/>
      <c r="B2292" s="2" t="n"/>
      <c r="C2292" s="2" t="n"/>
      <c r="D2292" s="2" t="n"/>
      <c r="E2292" s="75" t="inlineStr">
        <is>
          <t>VALOR:</t>
        </is>
      </c>
      <c r="F2292" s="91" t="n"/>
      <c r="G2292" s="5">
        <f>SUM(G2285,G2291)</f>
        <v/>
      </c>
    </row>
    <row r="2293" ht="15" customHeight="1">
      <c r="A2293" s="2" t="n"/>
      <c r="B2293" s="2" t="n"/>
      <c r="C2293" s="2" t="n"/>
      <c r="D2293" s="2" t="n"/>
      <c r="E2293" s="75" t="inlineStr">
        <is>
          <t>VALOR BDI (29.27%):</t>
        </is>
      </c>
      <c r="F2293" s="91" t="n"/>
      <c r="G2293" s="5">
        <f>ROUNDDOWN(G2292*BDI,2)</f>
        <v/>
      </c>
    </row>
    <row r="2294" ht="15" customHeight="1">
      <c r="A2294" s="2" t="n"/>
      <c r="B2294" s="2" t="n"/>
      <c r="C2294" s="2" t="n"/>
      <c r="D2294" s="2" t="n"/>
      <c r="E2294" s="75" t="inlineStr">
        <is>
          <t>VALOR COM BDI:</t>
        </is>
      </c>
      <c r="F2294" s="91" t="n"/>
      <c r="G2294" s="5">
        <f>G2293 + G2292</f>
        <v/>
      </c>
    </row>
    <row r="2295" ht="9.949999999999999" customHeight="1">
      <c r="A2295" s="2" t="n"/>
      <c r="B2295" s="2" t="n"/>
      <c r="C2295" s="71" t="n"/>
      <c r="E2295" s="2" t="n"/>
      <c r="F2295" s="2" t="n"/>
      <c r="G2295" s="2" t="n"/>
    </row>
    <row r="2296" ht="20.1" customHeight="1">
      <c r="A2296" s="72" t="inlineStr">
        <is>
          <t>11.14.1. 11.60.09 LÂMPADA MILHO LED 24W 2200 LUMENS BASE E27 (UN)</t>
        </is>
      </c>
      <c r="B2296" s="90" t="n"/>
      <c r="C2296" s="90" t="n"/>
      <c r="D2296" s="90" t="n"/>
      <c r="E2296" s="90" t="n"/>
      <c r="F2296" s="90" t="n"/>
      <c r="G2296" s="91" t="n"/>
    </row>
    <row r="2297" ht="15" customHeight="1">
      <c r="A2297" s="73" t="inlineStr">
        <is>
          <t>Material</t>
        </is>
      </c>
      <c r="B2297" s="91" t="n"/>
      <c r="C2297" s="64" t="inlineStr">
        <is>
          <t>FONTE</t>
        </is>
      </c>
      <c r="D2297" s="64" t="inlineStr">
        <is>
          <t>UNID</t>
        </is>
      </c>
      <c r="E2297" s="64" t="inlineStr">
        <is>
          <t>COEFICIENTE</t>
        </is>
      </c>
      <c r="F2297" s="64" t="inlineStr">
        <is>
          <t>PREÇO UNITÁRIO</t>
        </is>
      </c>
      <c r="G2297" s="64" t="inlineStr">
        <is>
          <t>TOTAL</t>
        </is>
      </c>
    </row>
    <row r="2298" ht="21" customHeight="1">
      <c r="A2298" s="78" t="inlineStr">
        <is>
          <t>74.38.23</t>
        </is>
      </c>
      <c r="B2298" s="77" t="inlineStr">
        <is>
          <t>LÂMPADA MILHO LED 24W 2200 LUMENS BASE E27 OU EQUIVALENTE</t>
        </is>
      </c>
      <c r="C2298" s="78" t="inlineStr">
        <is>
          <t>SUDECAP</t>
        </is>
      </c>
      <c r="D2298" s="78" t="inlineStr">
        <is>
          <t>UN</t>
        </is>
      </c>
      <c r="E2298" s="21" t="n">
        <v>1</v>
      </c>
      <c r="F2298" s="22">
        <f>ROUND(M2298*FATOR, 2)</f>
        <v/>
      </c>
      <c r="G2298" s="22">
        <f>ROUND(E2298*F2298, 2)</f>
        <v/>
      </c>
      <c r="L2298" t="n">
        <v>1</v>
      </c>
      <c r="M2298" t="n">
        <v>24.67</v>
      </c>
      <c r="N2298">
        <f>(M2298-F2298)</f>
        <v/>
      </c>
    </row>
    <row r="2299" ht="15" customHeight="1">
      <c r="A2299" s="2" t="n"/>
      <c r="B2299" s="2" t="n"/>
      <c r="C2299" s="2" t="n"/>
      <c r="D2299" s="2" t="n"/>
      <c r="E2299" s="74" t="inlineStr">
        <is>
          <t>TOTAL Material:</t>
        </is>
      </c>
      <c r="F2299" s="91" t="n"/>
      <c r="G2299" s="23">
        <f>SUM(G2298:G2298)</f>
        <v/>
      </c>
    </row>
    <row r="2300" ht="15" customHeight="1">
      <c r="A2300" s="73" t="inlineStr">
        <is>
          <t>Mão de Obra</t>
        </is>
      </c>
      <c r="B2300" s="91" t="n"/>
      <c r="C2300" s="64" t="inlineStr">
        <is>
          <t>FONTE</t>
        </is>
      </c>
      <c r="D2300" s="64" t="inlineStr">
        <is>
          <t>UNID</t>
        </is>
      </c>
      <c r="E2300" s="64" t="inlineStr">
        <is>
          <t>COEFICIENTE</t>
        </is>
      </c>
      <c r="F2300" s="64" t="inlineStr">
        <is>
          <t>PREÇO UNITÁRIO</t>
        </is>
      </c>
      <c r="G2300" s="64" t="inlineStr">
        <is>
          <t>TOTAL</t>
        </is>
      </c>
    </row>
    <row r="2301" ht="15" customHeight="1">
      <c r="A2301" s="78" t="inlineStr">
        <is>
          <t>55.10.10</t>
        </is>
      </c>
      <c r="B2301" s="77" t="inlineStr">
        <is>
          <t>AUXILIAR BOMBEIRO/ELETRICISTA</t>
        </is>
      </c>
      <c r="C2301" s="78" t="inlineStr">
        <is>
          <t>SUDECAP</t>
        </is>
      </c>
      <c r="D2301" s="78" t="inlineStr">
        <is>
          <t>H</t>
        </is>
      </c>
      <c r="E2301" s="21">
        <f>L2301*FATOR</f>
        <v/>
      </c>
      <c r="F2301" s="22" t="n">
        <v>14.9</v>
      </c>
      <c r="G2301" s="22">
        <f>ROUND(E2301*F2301, 2)</f>
        <v/>
      </c>
      <c r="L2301" t="n">
        <v>0.16</v>
      </c>
      <c r="M2301" t="n">
        <v>14.9</v>
      </c>
      <c r="N2301">
        <f>(M2301-F2301)</f>
        <v/>
      </c>
    </row>
    <row r="2302" ht="15" customHeight="1">
      <c r="A2302" s="78" t="inlineStr">
        <is>
          <t>55.10.55</t>
        </is>
      </c>
      <c r="B2302" s="77" t="inlineStr">
        <is>
          <t>ELETRICISTA</t>
        </is>
      </c>
      <c r="C2302" s="78" t="inlineStr">
        <is>
          <t>SUDECAP</t>
        </is>
      </c>
      <c r="D2302" s="78" t="inlineStr">
        <is>
          <t>H</t>
        </is>
      </c>
      <c r="E2302" s="21">
        <f>L2302*FATOR</f>
        <v/>
      </c>
      <c r="F2302" s="22" t="n">
        <v>21.08</v>
      </c>
      <c r="G2302" s="22">
        <f>ROUND(E2302*F2302, 2)</f>
        <v/>
      </c>
      <c r="L2302" t="n">
        <v>0.16</v>
      </c>
      <c r="M2302" t="n">
        <v>21.08</v>
      </c>
      <c r="N2302">
        <f>(M2302-F2302)</f>
        <v/>
      </c>
    </row>
    <row r="2303" ht="15" customHeight="1">
      <c r="A2303" s="2" t="n"/>
      <c r="B2303" s="2" t="n"/>
      <c r="C2303" s="2" t="n"/>
      <c r="D2303" s="2" t="n"/>
      <c r="E2303" s="74" t="inlineStr">
        <is>
          <t>TOTAL Mão de Obra:</t>
        </is>
      </c>
      <c r="F2303" s="91" t="n"/>
      <c r="G2303" s="23">
        <f>SUM(G2301:G2302)</f>
        <v/>
      </c>
    </row>
    <row r="2304" ht="15" customHeight="1">
      <c r="A2304" s="2" t="n"/>
      <c r="B2304" s="2" t="n"/>
      <c r="C2304" s="2" t="n"/>
      <c r="D2304" s="2" t="n"/>
      <c r="E2304" s="75" t="inlineStr">
        <is>
          <t>VALOR:</t>
        </is>
      </c>
      <c r="F2304" s="91" t="n"/>
      <c r="G2304" s="5">
        <f>SUM(G2299,G2303)</f>
        <v/>
      </c>
    </row>
    <row r="2305" ht="15" customHeight="1">
      <c r="A2305" s="2" t="n"/>
      <c r="B2305" s="2" t="n"/>
      <c r="C2305" s="2" t="n"/>
      <c r="D2305" s="2" t="n"/>
      <c r="E2305" s="75" t="inlineStr">
        <is>
          <t>VALOR BDI (29.27%):</t>
        </is>
      </c>
      <c r="F2305" s="91" t="n"/>
      <c r="G2305" s="5">
        <f>ROUNDDOWN(G2304*BDI,2)</f>
        <v/>
      </c>
    </row>
    <row r="2306" ht="15" customHeight="1">
      <c r="A2306" s="2" t="n"/>
      <c r="B2306" s="2" t="n"/>
      <c r="C2306" s="2" t="n"/>
      <c r="D2306" s="2" t="n"/>
      <c r="E2306" s="75" t="inlineStr">
        <is>
          <t>VALOR COM BDI:</t>
        </is>
      </c>
      <c r="F2306" s="91" t="n"/>
      <c r="G2306" s="5">
        <f>G2305 + G2304</f>
        <v/>
      </c>
    </row>
    <row r="2307" ht="9.949999999999999" customHeight="1">
      <c r="A2307" s="2" t="n"/>
      <c r="B2307" s="2" t="n"/>
      <c r="C2307" s="71" t="n"/>
      <c r="E2307" s="2" t="n"/>
      <c r="F2307" s="2" t="n"/>
      <c r="G2307" s="2" t="n"/>
    </row>
    <row r="2308" ht="20.1" customHeight="1">
      <c r="A2308" s="72" t="inlineStr">
        <is>
          <t>11.14.2. 11.60.16 LÂMPADA TUBULAR LED 18W 2100 LUMENS SOQUETE G13 120CM (UN)</t>
        </is>
      </c>
      <c r="B2308" s="90" t="n"/>
      <c r="C2308" s="90" t="n"/>
      <c r="D2308" s="90" t="n"/>
      <c r="E2308" s="90" t="n"/>
      <c r="F2308" s="90" t="n"/>
      <c r="G2308" s="91" t="n"/>
    </row>
    <row r="2309" ht="15" customHeight="1">
      <c r="A2309" s="73" t="inlineStr">
        <is>
          <t>Material</t>
        </is>
      </c>
      <c r="B2309" s="91" t="n"/>
      <c r="C2309" s="64" t="inlineStr">
        <is>
          <t>FONTE</t>
        </is>
      </c>
      <c r="D2309" s="64" t="inlineStr">
        <is>
          <t>UNID</t>
        </is>
      </c>
      <c r="E2309" s="64" t="inlineStr">
        <is>
          <t>COEFICIENTE</t>
        </is>
      </c>
      <c r="F2309" s="64" t="inlineStr">
        <is>
          <t>PREÇO UNITÁRIO</t>
        </is>
      </c>
      <c r="G2309" s="64" t="inlineStr">
        <is>
          <t>TOTAL</t>
        </is>
      </c>
    </row>
    <row r="2310" ht="21" customHeight="1">
      <c r="A2310" s="78" t="inlineStr">
        <is>
          <t>74.38.05</t>
        </is>
      </c>
      <c r="B2310" s="77" t="inlineStr">
        <is>
          <t>LÂMPADA TUBULAR LED 18W 2100 LUMENS SOQUETE G13 120CM T8 OU EQUIVALENTE</t>
        </is>
      </c>
      <c r="C2310" s="78" t="inlineStr">
        <is>
          <t>SUDECAP</t>
        </is>
      </c>
      <c r="D2310" s="78" t="inlineStr">
        <is>
          <t>UN</t>
        </is>
      </c>
      <c r="E2310" s="21" t="n">
        <v>1</v>
      </c>
      <c r="F2310" s="22">
        <f>ROUND(M2310*FATOR, 2)</f>
        <v/>
      </c>
      <c r="G2310" s="22">
        <f>ROUND(E2310*F2310, 2)</f>
        <v/>
      </c>
      <c r="L2310" t="n">
        <v>1</v>
      </c>
      <c r="M2310" t="n">
        <v>13.98</v>
      </c>
      <c r="N2310">
        <f>(M2310-F2310)</f>
        <v/>
      </c>
    </row>
    <row r="2311" ht="15" customHeight="1">
      <c r="A2311" s="2" t="n"/>
      <c r="B2311" s="2" t="n"/>
      <c r="C2311" s="2" t="n"/>
      <c r="D2311" s="2" t="n"/>
      <c r="E2311" s="74" t="inlineStr">
        <is>
          <t>TOTAL Material:</t>
        </is>
      </c>
      <c r="F2311" s="91" t="n"/>
      <c r="G2311" s="23">
        <f>SUM(G2310:G2310)</f>
        <v/>
      </c>
    </row>
    <row r="2312" ht="15" customHeight="1">
      <c r="A2312" s="73" t="inlineStr">
        <is>
          <t>Mão de Obra</t>
        </is>
      </c>
      <c r="B2312" s="91" t="n"/>
      <c r="C2312" s="64" t="inlineStr">
        <is>
          <t>FONTE</t>
        </is>
      </c>
      <c r="D2312" s="64" t="inlineStr">
        <is>
          <t>UNID</t>
        </is>
      </c>
      <c r="E2312" s="64" t="inlineStr">
        <is>
          <t>COEFICIENTE</t>
        </is>
      </c>
      <c r="F2312" s="64" t="inlineStr">
        <is>
          <t>PREÇO UNITÁRIO</t>
        </is>
      </c>
      <c r="G2312" s="64" t="inlineStr">
        <is>
          <t>TOTAL</t>
        </is>
      </c>
    </row>
    <row r="2313" ht="15" customHeight="1">
      <c r="A2313" s="78" t="inlineStr">
        <is>
          <t>55.10.10</t>
        </is>
      </c>
      <c r="B2313" s="77" t="inlineStr">
        <is>
          <t>AUXILIAR BOMBEIRO/ELETRICISTA</t>
        </is>
      </c>
      <c r="C2313" s="78" t="inlineStr">
        <is>
          <t>SUDECAP</t>
        </is>
      </c>
      <c r="D2313" s="78" t="inlineStr">
        <is>
          <t>H</t>
        </is>
      </c>
      <c r="E2313" s="21">
        <f>L2313*FATOR</f>
        <v/>
      </c>
      <c r="F2313" s="22" t="n">
        <v>14.9</v>
      </c>
      <c r="G2313" s="22">
        <f>ROUND(E2313*F2313, 2)</f>
        <v/>
      </c>
      <c r="L2313" t="n">
        <v>0.16</v>
      </c>
      <c r="M2313" t="n">
        <v>14.9</v>
      </c>
      <c r="N2313">
        <f>(M2313-F2313)</f>
        <v/>
      </c>
    </row>
    <row r="2314" ht="15" customHeight="1">
      <c r="A2314" s="78" t="inlineStr">
        <is>
          <t>55.10.55</t>
        </is>
      </c>
      <c r="B2314" s="77" t="inlineStr">
        <is>
          <t>ELETRICISTA</t>
        </is>
      </c>
      <c r="C2314" s="78" t="inlineStr">
        <is>
          <t>SUDECAP</t>
        </is>
      </c>
      <c r="D2314" s="78" t="inlineStr">
        <is>
          <t>H</t>
        </is>
      </c>
      <c r="E2314" s="21">
        <f>L2314*FATOR</f>
        <v/>
      </c>
      <c r="F2314" s="22" t="n">
        <v>21.08</v>
      </c>
      <c r="G2314" s="22">
        <f>ROUND(E2314*F2314, 2)</f>
        <v/>
      </c>
      <c r="L2314" t="n">
        <v>0.16</v>
      </c>
      <c r="M2314" t="n">
        <v>21.08</v>
      </c>
      <c r="N2314">
        <f>(M2314-F2314)</f>
        <v/>
      </c>
    </row>
    <row r="2315" ht="15" customHeight="1">
      <c r="A2315" s="2" t="n"/>
      <c r="B2315" s="2" t="n"/>
      <c r="C2315" s="2" t="n"/>
      <c r="D2315" s="2" t="n"/>
      <c r="E2315" s="74" t="inlineStr">
        <is>
          <t>TOTAL Mão de Obra:</t>
        </is>
      </c>
      <c r="F2315" s="91" t="n"/>
      <c r="G2315" s="23">
        <f>SUM(G2313:G2314)</f>
        <v/>
      </c>
    </row>
    <row r="2316" ht="15" customHeight="1">
      <c r="A2316" s="2" t="n"/>
      <c r="B2316" s="2" t="n"/>
      <c r="C2316" s="2" t="n"/>
      <c r="D2316" s="2" t="n"/>
      <c r="E2316" s="75" t="inlineStr">
        <is>
          <t>VALOR:</t>
        </is>
      </c>
      <c r="F2316" s="91" t="n"/>
      <c r="G2316" s="5">
        <f>SUM(G2311,G2315)</f>
        <v/>
      </c>
    </row>
    <row r="2317" ht="15" customHeight="1">
      <c r="A2317" s="2" t="n"/>
      <c r="B2317" s="2" t="n"/>
      <c r="C2317" s="2" t="n"/>
      <c r="D2317" s="2" t="n"/>
      <c r="E2317" s="75" t="inlineStr">
        <is>
          <t>VALOR BDI (29.27%):</t>
        </is>
      </c>
      <c r="F2317" s="91" t="n"/>
      <c r="G2317" s="5">
        <f>ROUNDDOWN(G2316*BDI,2)</f>
        <v/>
      </c>
    </row>
    <row r="2318" ht="15" customHeight="1">
      <c r="A2318" s="2" t="n"/>
      <c r="B2318" s="2" t="n"/>
      <c r="C2318" s="2" t="n"/>
      <c r="D2318" s="2" t="n"/>
      <c r="E2318" s="75" t="inlineStr">
        <is>
          <t>VALOR COM BDI:</t>
        </is>
      </c>
      <c r="F2318" s="91" t="n"/>
      <c r="G2318" s="5">
        <f>G2317 + G2316</f>
        <v/>
      </c>
    </row>
    <row r="2319" ht="9.949999999999999" customHeight="1">
      <c r="A2319" s="2" t="n"/>
      <c r="B2319" s="2" t="n"/>
      <c r="C2319" s="71" t="n"/>
      <c r="E2319" s="2" t="n"/>
      <c r="F2319" s="2" t="n"/>
      <c r="G2319" s="2" t="n"/>
    </row>
    <row r="2320" ht="20.1" customHeight="1">
      <c r="A2320" s="72" t="inlineStr">
        <is>
          <t>11.15.1. 11.61.06 TIPO B2, CARGA INSTALADA DE 10,1 ATÉ 15,0KW (2F+N) (UN)</t>
        </is>
      </c>
      <c r="B2320" s="90" t="n"/>
      <c r="C2320" s="90" t="n"/>
      <c r="D2320" s="90" t="n"/>
      <c r="E2320" s="90" t="n"/>
      <c r="F2320" s="90" t="n"/>
      <c r="G2320" s="91" t="n"/>
    </row>
    <row r="2321" ht="15" customHeight="1">
      <c r="A2321" s="73" t="inlineStr">
        <is>
          <t>Material</t>
        </is>
      </c>
      <c r="B2321" s="91" t="n"/>
      <c r="C2321" s="64" t="inlineStr">
        <is>
          <t>FONTE</t>
        </is>
      </c>
      <c r="D2321" s="64" t="inlineStr">
        <is>
          <t>UNID</t>
        </is>
      </c>
      <c r="E2321" s="64" t="inlineStr">
        <is>
          <t>COEFICIENTE</t>
        </is>
      </c>
      <c r="F2321" s="64" t="inlineStr">
        <is>
          <t>PREÇO UNITÁRIO</t>
        </is>
      </c>
      <c r="G2321" s="64" t="inlineStr">
        <is>
          <t>TOTAL</t>
        </is>
      </c>
    </row>
    <row r="2322" ht="29.1" customHeight="1">
      <c r="A2322" s="78" t="inlineStr">
        <is>
          <t>74.44.40</t>
        </is>
      </c>
      <c r="B2322" s="77" t="inlineStr">
        <is>
          <t>ABRACADEIRA, GALVANIZADA/ZINCADA, ROSCA SEM FIM, PARAFUSO INOX, LARGURA FITA *12,6 A *14 MM, D = 4" A 4 3/4" REF 11929</t>
        </is>
      </c>
      <c r="C2322" s="78" t="inlineStr">
        <is>
          <t>SUDECAP</t>
        </is>
      </c>
      <c r="D2322" s="78" t="inlineStr">
        <is>
          <t>UN</t>
        </is>
      </c>
      <c r="E2322" s="21" t="n">
        <v>1</v>
      </c>
      <c r="F2322" s="22">
        <f>ROUND(M2322*FATOR, 2)</f>
        <v/>
      </c>
      <c r="G2322" s="22">
        <f>ROUND(E2322*F2322, 2)</f>
        <v/>
      </c>
      <c r="L2322" t="n">
        <v>1</v>
      </c>
      <c r="M2322" t="n">
        <v>6.62</v>
      </c>
      <c r="N2322">
        <f>(M2322-F2322)</f>
        <v/>
      </c>
    </row>
    <row r="2323" ht="15" customHeight="1">
      <c r="A2323" s="78" t="inlineStr">
        <is>
          <t>60.35.12</t>
        </is>
      </c>
      <c r="B2323" s="77" t="inlineStr">
        <is>
          <t>ARAME GALVANIZADO 12 BWG, 2,76 MM (0,048 KG/M)</t>
        </is>
      </c>
      <c r="C2323" s="78" t="inlineStr">
        <is>
          <t>SUDECAP</t>
        </is>
      </c>
      <c r="D2323" s="78" t="inlineStr">
        <is>
          <t>KG</t>
        </is>
      </c>
      <c r="E2323" s="21" t="n">
        <v>0.5</v>
      </c>
      <c r="F2323" s="22">
        <f>ROUND(M2323*FATOR, 2)</f>
        <v/>
      </c>
      <c r="G2323" s="22">
        <f>ROUND(E2323*F2323, 2)</f>
        <v/>
      </c>
      <c r="L2323" t="n">
        <v>0.5</v>
      </c>
      <c r="M2323" t="n">
        <v>16.76</v>
      </c>
      <c r="N2323">
        <f>(M2323-F2323)</f>
        <v/>
      </c>
    </row>
    <row r="2324" ht="29.1" customHeight="1">
      <c r="A2324" s="78" t="inlineStr">
        <is>
          <t>74.44.21</t>
        </is>
      </c>
      <c r="B2324" s="77" t="inlineStr">
        <is>
          <t>ARMACAO VERTICAL COM HASTE E CONTRA-PINO, EM CHAPA DE ACO GALVANIZADO 3/16", COM 1 ESTRIBO, SEM ISOLADOR REF 1094</t>
        </is>
      </c>
      <c r="C2324" s="78" t="inlineStr">
        <is>
          <t>SUDECAP</t>
        </is>
      </c>
      <c r="D2324" s="78" t="inlineStr">
        <is>
          <t>UN</t>
        </is>
      </c>
      <c r="E2324" s="21" t="n">
        <v>1</v>
      </c>
      <c r="F2324" s="22">
        <f>ROUND(M2324*FATOR, 2)</f>
        <v/>
      </c>
      <c r="G2324" s="22">
        <f>ROUND(E2324*F2324, 2)</f>
        <v/>
      </c>
      <c r="L2324" t="n">
        <v>1</v>
      </c>
      <c r="M2324" t="n">
        <v>25.38</v>
      </c>
      <c r="N2324">
        <f>(M2324-F2324)</f>
        <v/>
      </c>
    </row>
    <row r="2325" ht="15" customHeight="1">
      <c r="A2325" s="78" t="inlineStr">
        <is>
          <t>74.44.94</t>
        </is>
      </c>
      <c r="B2325" s="77" t="inlineStr">
        <is>
          <t>CABECOTE DE ALUMINIO 1" REF 1050</t>
        </is>
      </c>
      <c r="C2325" s="78" t="inlineStr">
        <is>
          <t>SUDECAP</t>
        </is>
      </c>
      <c r="D2325" s="78" t="inlineStr">
        <is>
          <t>UN</t>
        </is>
      </c>
      <c r="E2325" s="21" t="n">
        <v>1</v>
      </c>
      <c r="F2325" s="22">
        <f>ROUND(M2325*FATOR, 2)</f>
        <v/>
      </c>
      <c r="G2325" s="22">
        <f>ROUND(E2325*F2325, 2)</f>
        <v/>
      </c>
      <c r="L2325" t="n">
        <v>1</v>
      </c>
      <c r="M2325" t="n">
        <v>3.46</v>
      </c>
      <c r="N2325">
        <f>(M2325-F2325)</f>
        <v/>
      </c>
    </row>
    <row r="2326" ht="15" customHeight="1">
      <c r="A2326" s="78" t="inlineStr">
        <is>
          <t>74.17.11</t>
        </is>
      </c>
      <c r="B2326" s="77" t="inlineStr">
        <is>
          <t>CABO DE COBRE NU (CORDOALHA) 10,0MM2</t>
        </is>
      </c>
      <c r="C2326" s="78" t="inlineStr">
        <is>
          <t>SUDECAP</t>
        </is>
      </c>
      <c r="D2326" s="78" t="inlineStr">
        <is>
          <t>M</t>
        </is>
      </c>
      <c r="E2326" s="21" t="n">
        <v>2</v>
      </c>
      <c r="F2326" s="22">
        <f>ROUND(M2326*FATOR, 2)</f>
        <v/>
      </c>
      <c r="G2326" s="22">
        <f>ROUND(E2326*F2326, 2)</f>
        <v/>
      </c>
      <c r="L2326" t="n">
        <v>2</v>
      </c>
      <c r="M2326" t="n">
        <v>7.99</v>
      </c>
      <c r="N2326">
        <f>(M2326-F2326)</f>
        <v/>
      </c>
    </row>
    <row r="2327" ht="38.1" customHeight="1">
      <c r="A2327" s="78" t="inlineStr">
        <is>
          <t>74.16.42</t>
        </is>
      </c>
      <c r="B2327" s="77" t="inlineStr">
        <is>
          <t>CABO DE COBRE, FLEXIVEL, CLASSE 4 OU 5, ISOLACAO EM PVC/A, ANTICHAMA BWF-B, COBERTURA PVC-ST1, ANTICHAMA BWF-B, 1 CONDUTOR, 0,6/1 KV, SECAO NOMINAL 16 MM2 REF 995</t>
        </is>
      </c>
      <c r="C2327" s="78" t="inlineStr">
        <is>
          <t>SUDECAP</t>
        </is>
      </c>
      <c r="D2327" s="78" t="inlineStr">
        <is>
          <t>M</t>
        </is>
      </c>
      <c r="E2327" s="21" t="n">
        <v>24.7</v>
      </c>
      <c r="F2327" s="22">
        <f>ROUND(M2327*FATOR, 2)</f>
        <v/>
      </c>
      <c r="G2327" s="22">
        <f>ROUND(E2327*F2327, 2)</f>
        <v/>
      </c>
      <c r="L2327" t="n">
        <v>24.7</v>
      </c>
      <c r="M2327" t="n">
        <v>7.88</v>
      </c>
      <c r="N2327">
        <f>(M2327-F2327)</f>
        <v/>
      </c>
    </row>
    <row r="2328" ht="21" customHeight="1">
      <c r="A2328" s="78" t="inlineStr">
        <is>
          <t>74.28.04</t>
        </is>
      </c>
      <c r="B2328" s="77" t="inlineStr">
        <is>
          <t>CONECTOR METALICO TIPO PARAFUSO FENDIDO (SPLIT BOLT), PARA CABOS 16 MM2</t>
        </is>
      </c>
      <c r="C2328" s="78" t="inlineStr">
        <is>
          <t>SUDECAP</t>
        </is>
      </c>
      <c r="D2328" s="78" t="inlineStr">
        <is>
          <t>UN</t>
        </is>
      </c>
      <c r="E2328" s="21" t="n">
        <v>6</v>
      </c>
      <c r="F2328" s="22">
        <f>ROUND(M2328*FATOR, 2)</f>
        <v/>
      </c>
      <c r="G2328" s="22">
        <f>ROUND(E2328*F2328, 2)</f>
        <v/>
      </c>
      <c r="L2328" t="n">
        <v>6</v>
      </c>
      <c r="M2328" t="n">
        <v>7.51</v>
      </c>
      <c r="N2328">
        <f>(M2328-F2328)</f>
        <v/>
      </c>
    </row>
    <row r="2329" ht="21" customHeight="1">
      <c r="A2329" s="78" t="inlineStr">
        <is>
          <t>74.08.31</t>
        </is>
      </c>
      <c r="B2329" s="77" t="inlineStr">
        <is>
          <t>CX. PADRAO CEMIG P/MED.POLIF.E DISJ. 46x35x21 CM-2 OU EQUIVALENTE REF 39809</t>
        </is>
      </c>
      <c r="C2329" s="78" t="inlineStr">
        <is>
          <t>SUDECAP</t>
        </is>
      </c>
      <c r="D2329" s="78" t="inlineStr">
        <is>
          <t>UN</t>
        </is>
      </c>
      <c r="E2329" s="21" t="n">
        <v>1</v>
      </c>
      <c r="F2329" s="22">
        <f>ROUND(M2329*FATOR, 2)</f>
        <v/>
      </c>
      <c r="G2329" s="22">
        <f>ROUND(E2329*F2329, 2)</f>
        <v/>
      </c>
      <c r="L2329" t="n">
        <v>1</v>
      </c>
      <c r="M2329" t="n">
        <v>252</v>
      </c>
      <c r="N2329">
        <f>(M2329-F2329)</f>
        <v/>
      </c>
    </row>
    <row r="2330" ht="21" customHeight="1">
      <c r="A2330" s="78" t="inlineStr">
        <is>
          <t>74.10.25</t>
        </is>
      </c>
      <c r="B2330" s="77" t="inlineStr">
        <is>
          <t>DISJUNTOR TERMOMAGNÉTICO TIPO NEMA, BIPOLAR 60A, TENSAO MAXIMA DE 240 V</t>
        </is>
      </c>
      <c r="C2330" s="78" t="inlineStr">
        <is>
          <t>SUDECAP</t>
        </is>
      </c>
      <c r="D2330" s="78" t="inlineStr">
        <is>
          <t>UN</t>
        </is>
      </c>
      <c r="E2330" s="21" t="n">
        <v>1</v>
      </c>
      <c r="F2330" s="22">
        <f>ROUND(M2330*FATOR, 2)</f>
        <v/>
      </c>
      <c r="G2330" s="22">
        <f>ROUND(E2330*F2330, 2)</f>
        <v/>
      </c>
      <c r="L2330" t="n">
        <v>1</v>
      </c>
      <c r="M2330" t="n">
        <v>85.31999999999999</v>
      </c>
      <c r="N2330">
        <f>(M2330-F2330)</f>
        <v/>
      </c>
    </row>
    <row r="2331" ht="21" customHeight="1">
      <c r="A2331" s="78" t="inlineStr">
        <is>
          <t>74.02.12</t>
        </is>
      </c>
      <c r="B2331" s="77" t="inlineStr">
        <is>
          <t>ELETRODUTO GALV. À QUENTE, PESADO, PAREDE 2,65MM, 1", CONF. ABNT NBR 5598 OU EQUIVALENTE</t>
        </is>
      </c>
      <c r="C2331" s="78" t="inlineStr">
        <is>
          <t>SUDECAP</t>
        </is>
      </c>
      <c r="D2331" s="78" t="inlineStr">
        <is>
          <t>M</t>
        </is>
      </c>
      <c r="E2331" s="21" t="n">
        <v>5</v>
      </c>
      <c r="F2331" s="22">
        <f>ROUND(M2331*FATOR, 2)</f>
        <v/>
      </c>
      <c r="G2331" s="22">
        <f>ROUND(E2331*F2331, 2)</f>
        <v/>
      </c>
      <c r="L2331" t="n">
        <v>5</v>
      </c>
      <c r="M2331" t="n">
        <v>46.12</v>
      </c>
      <c r="N2331">
        <f>(M2331-F2331)</f>
        <v/>
      </c>
    </row>
    <row r="2332" ht="21" customHeight="1">
      <c r="A2332" s="78" t="inlineStr">
        <is>
          <t>74.44.31</t>
        </is>
      </c>
      <c r="B2332" s="77" t="inlineStr">
        <is>
          <t>HASTE DE ATERRAM. 17,00MM X 2,40 COPPERWELD (3/4) OU EQUIVALENTE</t>
        </is>
      </c>
      <c r="C2332" s="78" t="inlineStr">
        <is>
          <t>SUDECAP</t>
        </is>
      </c>
      <c r="D2332" s="78" t="inlineStr">
        <is>
          <t>UN</t>
        </is>
      </c>
      <c r="E2332" s="21" t="n">
        <v>1</v>
      </c>
      <c r="F2332" s="22">
        <f>ROUND(M2332*FATOR, 2)</f>
        <v/>
      </c>
      <c r="G2332" s="22">
        <f>ROUND(E2332*F2332, 2)</f>
        <v/>
      </c>
      <c r="L2332" t="n">
        <v>1</v>
      </c>
      <c r="M2332" t="n">
        <v>115.56</v>
      </c>
      <c r="N2332">
        <f>(M2332-F2332)</f>
        <v/>
      </c>
    </row>
    <row r="2333" ht="21" customHeight="1">
      <c r="A2333" s="78" t="inlineStr">
        <is>
          <t>74.44.25</t>
        </is>
      </c>
      <c r="B2333" s="77" t="inlineStr">
        <is>
          <t>ISOLADOR DE PORCELANA, TIPO ROLDANA, DIMENSOES DE 72X72 MM, PARA USO EM BAIXA TENSAO REF 3398</t>
        </is>
      </c>
      <c r="C2333" s="78" t="inlineStr">
        <is>
          <t>SUDECAP</t>
        </is>
      </c>
      <c r="D2333" s="78" t="inlineStr">
        <is>
          <t>UN</t>
        </is>
      </c>
      <c r="E2333" s="21" t="n">
        <v>1</v>
      </c>
      <c r="F2333" s="22">
        <f>ROUND(M2333*FATOR, 2)</f>
        <v/>
      </c>
      <c r="G2333" s="22">
        <f>ROUND(E2333*F2333, 2)</f>
        <v/>
      </c>
      <c r="L2333" t="n">
        <v>1</v>
      </c>
      <c r="M2333" t="n">
        <v>8.35</v>
      </c>
      <c r="N2333">
        <f>(M2333-F2333)</f>
        <v/>
      </c>
    </row>
    <row r="2334" ht="21" customHeight="1">
      <c r="A2334" s="78" t="inlineStr">
        <is>
          <t>74.46.66</t>
        </is>
      </c>
      <c r="B2334" s="77" t="inlineStr">
        <is>
          <t>POSTE AÇO GALVANIZADO TIPO PA4 - D=102MM / H=7,OM  / E=2MM</t>
        </is>
      </c>
      <c r="C2334" s="78" t="inlineStr">
        <is>
          <t>SUDECAP</t>
        </is>
      </c>
      <c r="D2334" s="78" t="inlineStr">
        <is>
          <t>UN</t>
        </is>
      </c>
      <c r="E2334" s="21" t="n">
        <v>1</v>
      </c>
      <c r="F2334" s="22">
        <f>ROUND(M2334*FATOR, 2)</f>
        <v/>
      </c>
      <c r="G2334" s="22">
        <f>ROUND(E2334*F2334, 2)</f>
        <v/>
      </c>
      <c r="L2334" t="n">
        <v>1</v>
      </c>
      <c r="M2334" t="n">
        <v>558.51</v>
      </c>
      <c r="N2334">
        <f>(M2334-F2334)</f>
        <v/>
      </c>
    </row>
    <row r="2335" ht="15" customHeight="1">
      <c r="A2335" s="78" t="inlineStr">
        <is>
          <t>74.44.86</t>
        </is>
      </c>
      <c r="B2335" s="77" t="inlineStr">
        <is>
          <t>TAMPAO DE ALUMINIO 102MM</t>
        </is>
      </c>
      <c r="C2335" s="78" t="inlineStr">
        <is>
          <t>SUDECAP</t>
        </is>
      </c>
      <c r="D2335" s="78" t="inlineStr">
        <is>
          <t>UN</t>
        </is>
      </c>
      <c r="E2335" s="21" t="n">
        <v>1</v>
      </c>
      <c r="F2335" s="22">
        <f>ROUND(M2335*FATOR, 2)</f>
        <v/>
      </c>
      <c r="G2335" s="22">
        <f>ROUND(E2335*F2335, 2)</f>
        <v/>
      </c>
      <c r="L2335" t="n">
        <v>1</v>
      </c>
      <c r="M2335" t="n">
        <v>5.09</v>
      </c>
      <c r="N2335">
        <f>(M2335-F2335)</f>
        <v/>
      </c>
    </row>
    <row r="2336" ht="21" customHeight="1">
      <c r="A2336" s="78" t="inlineStr">
        <is>
          <t>74.28.01</t>
        </is>
      </c>
      <c r="B2336" s="77" t="inlineStr">
        <is>
          <t>TERMINAL DE PRESSÃO 16,0MM2 DE COBRE OU BRONZE PARA ATERRAMENTO</t>
        </is>
      </c>
      <c r="C2336" s="78" t="inlineStr">
        <is>
          <t>SUDECAP</t>
        </is>
      </c>
      <c r="D2336" s="78" t="inlineStr">
        <is>
          <t>UN</t>
        </is>
      </c>
      <c r="E2336" s="21" t="n">
        <v>1</v>
      </c>
      <c r="F2336" s="22">
        <f>ROUND(M2336*FATOR, 2)</f>
        <v/>
      </c>
      <c r="G2336" s="22">
        <f>ROUND(E2336*F2336, 2)</f>
        <v/>
      </c>
      <c r="L2336" t="n">
        <v>1</v>
      </c>
      <c r="M2336" t="n">
        <v>5.3</v>
      </c>
      <c r="N2336">
        <f>(M2336-F2336)</f>
        <v/>
      </c>
    </row>
    <row r="2337" ht="15" customHeight="1">
      <c r="A2337" s="2" t="n"/>
      <c r="B2337" s="2" t="n"/>
      <c r="C2337" s="2" t="n"/>
      <c r="D2337" s="2" t="n"/>
      <c r="E2337" s="74" t="inlineStr">
        <is>
          <t>TOTAL Material:</t>
        </is>
      </c>
      <c r="F2337" s="91" t="n"/>
      <c r="G2337" s="23">
        <f>SUM(G2322:G2336)</f>
        <v/>
      </c>
    </row>
    <row r="2338" ht="15" customHeight="1">
      <c r="A2338" s="73" t="inlineStr">
        <is>
          <t>Mão de Obra</t>
        </is>
      </c>
      <c r="B2338" s="91" t="n"/>
      <c r="C2338" s="64" t="inlineStr">
        <is>
          <t>FONTE</t>
        </is>
      </c>
      <c r="D2338" s="64" t="inlineStr">
        <is>
          <t>UNID</t>
        </is>
      </c>
      <c r="E2338" s="64" t="inlineStr">
        <is>
          <t>COEFICIENTE</t>
        </is>
      </c>
      <c r="F2338" s="64" t="inlineStr">
        <is>
          <t>PREÇO UNITÁRIO</t>
        </is>
      </c>
      <c r="G2338" s="64" t="inlineStr">
        <is>
          <t>TOTAL</t>
        </is>
      </c>
    </row>
    <row r="2339" ht="15" customHeight="1">
      <c r="A2339" s="78" t="inlineStr">
        <is>
          <t>55.10.10</t>
        </is>
      </c>
      <c r="B2339" s="77" t="inlineStr">
        <is>
          <t>AUXILIAR BOMBEIRO/ELETRICISTA</t>
        </is>
      </c>
      <c r="C2339" s="78" t="inlineStr">
        <is>
          <t>SUDECAP</t>
        </is>
      </c>
      <c r="D2339" s="78" t="inlineStr">
        <is>
          <t>H</t>
        </is>
      </c>
      <c r="E2339" s="21">
        <f>L2339*FATOR</f>
        <v/>
      </c>
      <c r="F2339" s="22" t="n">
        <v>14.9</v>
      </c>
      <c r="G2339" s="22">
        <f>ROUND(E2339*F2339, 2)</f>
        <v/>
      </c>
      <c r="L2339" t="n">
        <v>10</v>
      </c>
      <c r="M2339" t="n">
        <v>14.9</v>
      </c>
      <c r="N2339">
        <f>(M2339-F2339)</f>
        <v/>
      </c>
    </row>
    <row r="2340" ht="15" customHeight="1">
      <c r="A2340" s="78" t="inlineStr">
        <is>
          <t>55.10.55</t>
        </is>
      </c>
      <c r="B2340" s="77" t="inlineStr">
        <is>
          <t>ELETRICISTA</t>
        </is>
      </c>
      <c r="C2340" s="78" t="inlineStr">
        <is>
          <t>SUDECAP</t>
        </is>
      </c>
      <c r="D2340" s="78" t="inlineStr">
        <is>
          <t>H</t>
        </is>
      </c>
      <c r="E2340" s="21">
        <f>L2340*FATOR</f>
        <v/>
      </c>
      <c r="F2340" s="22" t="n">
        <v>21.08</v>
      </c>
      <c r="G2340" s="22">
        <f>ROUND(E2340*F2340, 2)</f>
        <v/>
      </c>
      <c r="L2340" t="n">
        <v>10</v>
      </c>
      <c r="M2340" t="n">
        <v>21.08</v>
      </c>
      <c r="N2340">
        <f>(M2340-F2340)</f>
        <v/>
      </c>
    </row>
    <row r="2341" ht="15" customHeight="1">
      <c r="A2341" s="2" t="n"/>
      <c r="B2341" s="2" t="n"/>
      <c r="C2341" s="2" t="n"/>
      <c r="D2341" s="2" t="n"/>
      <c r="E2341" s="74" t="inlineStr">
        <is>
          <t>TOTAL Mão de Obra:</t>
        </is>
      </c>
      <c r="F2341" s="91" t="n"/>
      <c r="G2341" s="23">
        <f>SUM(G2339:G2340)</f>
        <v/>
      </c>
    </row>
    <row r="2342" ht="15" customHeight="1">
      <c r="A2342" s="2" t="n"/>
      <c r="B2342" s="2" t="n"/>
      <c r="C2342" s="2" t="n"/>
      <c r="D2342" s="2" t="n"/>
      <c r="E2342" s="75" t="inlineStr">
        <is>
          <t>VALOR:</t>
        </is>
      </c>
      <c r="F2342" s="91" t="n"/>
      <c r="G2342" s="5">
        <f>SUM(G2337,G2341)</f>
        <v/>
      </c>
    </row>
    <row r="2343" ht="15" customHeight="1">
      <c r="A2343" s="2" t="n"/>
      <c r="B2343" s="2" t="n"/>
      <c r="C2343" s="2" t="n"/>
      <c r="D2343" s="2" t="n"/>
      <c r="E2343" s="75" t="inlineStr">
        <is>
          <t>VALOR BDI (29.27%):</t>
        </is>
      </c>
      <c r="F2343" s="91" t="n"/>
      <c r="G2343" s="5">
        <f>ROUNDDOWN(G2342*BDI,2)</f>
        <v/>
      </c>
    </row>
    <row r="2344" ht="15" customHeight="1">
      <c r="A2344" s="2" t="n"/>
      <c r="B2344" s="2" t="n"/>
      <c r="C2344" s="2" t="n"/>
      <c r="D2344" s="2" t="n"/>
      <c r="E2344" s="75" t="inlineStr">
        <is>
          <t>VALOR COM BDI:</t>
        </is>
      </c>
      <c r="F2344" s="91" t="n"/>
      <c r="G2344" s="5">
        <f>G2343 + G2342</f>
        <v/>
      </c>
    </row>
    <row r="2345" ht="9.949999999999999" customHeight="1">
      <c r="A2345" s="2" t="n"/>
      <c r="B2345" s="2" t="n"/>
      <c r="C2345" s="71" t="n"/>
      <c r="E2345" s="2" t="n"/>
      <c r="F2345" s="2" t="n"/>
      <c r="G2345" s="2" t="n"/>
    </row>
    <row r="2346" ht="20.1" customHeight="1">
      <c r="A2346" s="72" t="inlineStr">
        <is>
          <t>11.16.1. 11.80.12 CABO CTP-APL-5N 50.10 (M)</t>
        </is>
      </c>
      <c r="B2346" s="90" t="n"/>
      <c r="C2346" s="90" t="n"/>
      <c r="D2346" s="90" t="n"/>
      <c r="E2346" s="90" t="n"/>
      <c r="F2346" s="90" t="n"/>
      <c r="G2346" s="91" t="n"/>
    </row>
    <row r="2347" ht="15" customHeight="1">
      <c r="A2347" s="73" t="inlineStr">
        <is>
          <t>Material</t>
        </is>
      </c>
      <c r="B2347" s="91" t="n"/>
      <c r="C2347" s="64" t="inlineStr">
        <is>
          <t>FONTE</t>
        </is>
      </c>
      <c r="D2347" s="64" t="inlineStr">
        <is>
          <t>UNID</t>
        </is>
      </c>
      <c r="E2347" s="64" t="inlineStr">
        <is>
          <t>COEFICIENTE</t>
        </is>
      </c>
      <c r="F2347" s="64" t="inlineStr">
        <is>
          <t>PREÇO UNITÁRIO</t>
        </is>
      </c>
      <c r="G2347" s="64" t="inlineStr">
        <is>
          <t>TOTAL</t>
        </is>
      </c>
    </row>
    <row r="2348" ht="15" customHeight="1">
      <c r="A2348" s="78" t="inlineStr">
        <is>
          <t>74.19.30</t>
        </is>
      </c>
      <c r="B2348" s="77" t="inlineStr">
        <is>
          <t>CABO TELEFONICO CTP - APL - 50, 10 PARES, USO EXTERNO</t>
        </is>
      </c>
      <c r="C2348" s="78" t="inlineStr">
        <is>
          <t>SUDECAP</t>
        </is>
      </c>
      <c r="D2348" s="78" t="inlineStr">
        <is>
          <t>M</t>
        </is>
      </c>
      <c r="E2348" s="21" t="n">
        <v>1</v>
      </c>
      <c r="F2348" s="22">
        <f>ROUND(M2348*FATOR, 2)</f>
        <v/>
      </c>
      <c r="G2348" s="22">
        <f>ROUND(E2348*F2348, 2)</f>
        <v/>
      </c>
      <c r="L2348" t="n">
        <v>1</v>
      </c>
      <c r="M2348" t="n">
        <v>12.18</v>
      </c>
      <c r="N2348">
        <f>(M2348-F2348)</f>
        <v/>
      </c>
    </row>
    <row r="2349" ht="15" customHeight="1">
      <c r="A2349" s="2" t="n"/>
      <c r="B2349" s="2" t="n"/>
      <c r="C2349" s="2" t="n"/>
      <c r="D2349" s="2" t="n"/>
      <c r="E2349" s="74" t="inlineStr">
        <is>
          <t>TOTAL Material:</t>
        </is>
      </c>
      <c r="F2349" s="91" t="n"/>
      <c r="G2349" s="23">
        <f>SUM(G2348:G2348)</f>
        <v/>
      </c>
    </row>
    <row r="2350" ht="15" customHeight="1">
      <c r="A2350" s="73" t="inlineStr">
        <is>
          <t>Mão de Obra</t>
        </is>
      </c>
      <c r="B2350" s="91" t="n"/>
      <c r="C2350" s="64" t="inlineStr">
        <is>
          <t>FONTE</t>
        </is>
      </c>
      <c r="D2350" s="64" t="inlineStr">
        <is>
          <t>UNID</t>
        </is>
      </c>
      <c r="E2350" s="64" t="inlineStr">
        <is>
          <t>COEFICIENTE</t>
        </is>
      </c>
      <c r="F2350" s="64" t="inlineStr">
        <is>
          <t>PREÇO UNITÁRIO</t>
        </is>
      </c>
      <c r="G2350" s="64" t="inlineStr">
        <is>
          <t>TOTAL</t>
        </is>
      </c>
    </row>
    <row r="2351" ht="15" customHeight="1">
      <c r="A2351" s="78" t="inlineStr">
        <is>
          <t>55.10.10</t>
        </is>
      </c>
      <c r="B2351" s="77" t="inlineStr">
        <is>
          <t>AUXILIAR BOMBEIRO/ELETRICISTA</t>
        </is>
      </c>
      <c r="C2351" s="78" t="inlineStr">
        <is>
          <t>SUDECAP</t>
        </is>
      </c>
      <c r="D2351" s="78" t="inlineStr">
        <is>
          <t>H</t>
        </is>
      </c>
      <c r="E2351" s="21">
        <f>L2351*FATOR</f>
        <v/>
      </c>
      <c r="F2351" s="22" t="n">
        <v>14.9</v>
      </c>
      <c r="G2351" s="22">
        <f>ROUND(E2351*F2351, 2)</f>
        <v/>
      </c>
      <c r="L2351" t="n">
        <v>0.115</v>
      </c>
      <c r="M2351" t="n">
        <v>14.9</v>
      </c>
      <c r="N2351">
        <f>(M2351-F2351)</f>
        <v/>
      </c>
    </row>
    <row r="2352" ht="15" customHeight="1">
      <c r="A2352" s="78" t="inlineStr">
        <is>
          <t>55.10.55</t>
        </is>
      </c>
      <c r="B2352" s="77" t="inlineStr">
        <is>
          <t>ELETRICISTA</t>
        </is>
      </c>
      <c r="C2352" s="78" t="inlineStr">
        <is>
          <t>SUDECAP</t>
        </is>
      </c>
      <c r="D2352" s="78" t="inlineStr">
        <is>
          <t>H</t>
        </is>
      </c>
      <c r="E2352" s="21">
        <f>L2352*FATOR</f>
        <v/>
      </c>
      <c r="F2352" s="22" t="n">
        <v>21.08</v>
      </c>
      <c r="G2352" s="22">
        <f>ROUND(E2352*F2352, 2)</f>
        <v/>
      </c>
      <c r="L2352" t="n">
        <v>0.115</v>
      </c>
      <c r="M2352" t="n">
        <v>21.08</v>
      </c>
      <c r="N2352">
        <f>(M2352-F2352)</f>
        <v/>
      </c>
    </row>
    <row r="2353" ht="15" customHeight="1">
      <c r="A2353" s="2" t="n"/>
      <c r="B2353" s="2" t="n"/>
      <c r="C2353" s="2" t="n"/>
      <c r="D2353" s="2" t="n"/>
      <c r="E2353" s="74" t="inlineStr">
        <is>
          <t>TOTAL Mão de Obra:</t>
        </is>
      </c>
      <c r="F2353" s="91" t="n"/>
      <c r="G2353" s="23">
        <f>SUM(G2351:G2352)</f>
        <v/>
      </c>
    </row>
    <row r="2354" ht="15" customHeight="1">
      <c r="A2354" s="2" t="n"/>
      <c r="B2354" s="2" t="n"/>
      <c r="C2354" s="2" t="n"/>
      <c r="D2354" s="2" t="n"/>
      <c r="E2354" s="75" t="inlineStr">
        <is>
          <t>VALOR:</t>
        </is>
      </c>
      <c r="F2354" s="91" t="n"/>
      <c r="G2354" s="5">
        <f>SUM(G2349,G2353)</f>
        <v/>
      </c>
    </row>
    <row r="2355" ht="15" customHeight="1">
      <c r="A2355" s="2" t="n"/>
      <c r="B2355" s="2" t="n"/>
      <c r="C2355" s="2" t="n"/>
      <c r="D2355" s="2" t="n"/>
      <c r="E2355" s="75" t="inlineStr">
        <is>
          <t>VALOR BDI (29.27%):</t>
        </is>
      </c>
      <c r="F2355" s="91" t="n"/>
      <c r="G2355" s="5">
        <f>ROUNDDOWN(G2354*BDI,2)</f>
        <v/>
      </c>
    </row>
    <row r="2356" ht="15" customHeight="1">
      <c r="A2356" s="2" t="n"/>
      <c r="B2356" s="2" t="n"/>
      <c r="C2356" s="2" t="n"/>
      <c r="D2356" s="2" t="n"/>
      <c r="E2356" s="75" t="inlineStr">
        <is>
          <t>VALOR COM BDI:</t>
        </is>
      </c>
      <c r="F2356" s="91" t="n"/>
      <c r="G2356" s="5">
        <f>G2355 + G2354</f>
        <v/>
      </c>
    </row>
    <row r="2357" ht="9.949999999999999" customHeight="1">
      <c r="A2357" s="2" t="n"/>
      <c r="B2357" s="2" t="n"/>
      <c r="C2357" s="71" t="n"/>
      <c r="E2357" s="2" t="n"/>
      <c r="F2357" s="2" t="n"/>
      <c r="G2357" s="2" t="n"/>
    </row>
    <row r="2358" ht="20.1" customHeight="1">
      <c r="A2358" s="72" t="inlineStr">
        <is>
          <t>11.17.1. 11.82.05 ANEL GUIA AGS-5 (UN)</t>
        </is>
      </c>
      <c r="B2358" s="90" t="n"/>
      <c r="C2358" s="90" t="n"/>
      <c r="D2358" s="90" t="n"/>
      <c r="E2358" s="90" t="n"/>
      <c r="F2358" s="90" t="n"/>
      <c r="G2358" s="91" t="n"/>
    </row>
    <row r="2359" ht="15" customHeight="1">
      <c r="A2359" s="73" t="inlineStr">
        <is>
          <t>Material</t>
        </is>
      </c>
      <c r="B2359" s="91" t="n"/>
      <c r="C2359" s="64" t="inlineStr">
        <is>
          <t>FONTE</t>
        </is>
      </c>
      <c r="D2359" s="64" t="inlineStr">
        <is>
          <t>UNID</t>
        </is>
      </c>
      <c r="E2359" s="64" t="inlineStr">
        <is>
          <t>COEFICIENTE</t>
        </is>
      </c>
      <c r="F2359" s="64" t="inlineStr">
        <is>
          <t>PREÇO UNITÁRIO</t>
        </is>
      </c>
      <c r="G2359" s="64" t="inlineStr">
        <is>
          <t>TOTAL</t>
        </is>
      </c>
    </row>
    <row r="2360" ht="15" customHeight="1">
      <c r="A2360" s="78" t="inlineStr">
        <is>
          <t>74.24.71</t>
        </is>
      </c>
      <c r="B2360" s="77" t="inlineStr">
        <is>
          <t>ANEL GUIA COM ROSCA SOBERBA AGS-1 - 25mm</t>
        </is>
      </c>
      <c r="C2360" s="78" t="inlineStr">
        <is>
          <t>SUDECAP</t>
        </is>
      </c>
      <c r="D2360" s="78" t="inlineStr">
        <is>
          <t>UN</t>
        </is>
      </c>
      <c r="E2360" s="21" t="n">
        <v>1</v>
      </c>
      <c r="F2360" s="22">
        <f>ROUND(M2360*FATOR, 2)</f>
        <v/>
      </c>
      <c r="G2360" s="22">
        <f>ROUND(E2360*F2360, 2)</f>
        <v/>
      </c>
      <c r="L2360" t="n">
        <v>1</v>
      </c>
      <c r="M2360" t="n">
        <v>2.61</v>
      </c>
      <c r="N2360">
        <f>(M2360-F2360)</f>
        <v/>
      </c>
    </row>
    <row r="2361" ht="15" customHeight="1">
      <c r="A2361" s="2" t="n"/>
      <c r="B2361" s="2" t="n"/>
      <c r="C2361" s="2" t="n"/>
      <c r="D2361" s="2" t="n"/>
      <c r="E2361" s="74" t="inlineStr">
        <is>
          <t>TOTAL Material:</t>
        </is>
      </c>
      <c r="F2361" s="91" t="n"/>
      <c r="G2361" s="23">
        <f>SUM(G2360:G2360)</f>
        <v/>
      </c>
    </row>
    <row r="2362" ht="15" customHeight="1">
      <c r="A2362" s="73" t="inlineStr">
        <is>
          <t>Mão de Obra</t>
        </is>
      </c>
      <c r="B2362" s="91" t="n"/>
      <c r="C2362" s="64" t="inlineStr">
        <is>
          <t>FONTE</t>
        </is>
      </c>
      <c r="D2362" s="64" t="inlineStr">
        <is>
          <t>UNID</t>
        </is>
      </c>
      <c r="E2362" s="64" t="inlineStr">
        <is>
          <t>COEFICIENTE</t>
        </is>
      </c>
      <c r="F2362" s="64" t="inlineStr">
        <is>
          <t>PREÇO UNITÁRIO</t>
        </is>
      </c>
      <c r="G2362" s="64" t="inlineStr">
        <is>
          <t>TOTAL</t>
        </is>
      </c>
    </row>
    <row r="2363" ht="15" customHeight="1">
      <c r="A2363" s="78" t="inlineStr">
        <is>
          <t>55.10.10</t>
        </is>
      </c>
      <c r="B2363" s="77" t="inlineStr">
        <is>
          <t>AUXILIAR BOMBEIRO/ELETRICISTA</t>
        </is>
      </c>
      <c r="C2363" s="78" t="inlineStr">
        <is>
          <t>SUDECAP</t>
        </is>
      </c>
      <c r="D2363" s="78" t="inlineStr">
        <is>
          <t>H</t>
        </is>
      </c>
      <c r="E2363" s="21">
        <f>L2363*FATOR</f>
        <v/>
      </c>
      <c r="F2363" s="22" t="n">
        <v>14.9</v>
      </c>
      <c r="G2363" s="22">
        <f>ROUND(E2363*F2363, 2)</f>
        <v/>
      </c>
      <c r="L2363" t="n">
        <v>0.05</v>
      </c>
      <c r="M2363" t="n">
        <v>14.9</v>
      </c>
      <c r="N2363">
        <f>(M2363-F2363)</f>
        <v/>
      </c>
    </row>
    <row r="2364" ht="15" customHeight="1">
      <c r="A2364" s="78" t="inlineStr">
        <is>
          <t>55.10.55</t>
        </is>
      </c>
      <c r="B2364" s="77" t="inlineStr">
        <is>
          <t>ELETRICISTA</t>
        </is>
      </c>
      <c r="C2364" s="78" t="inlineStr">
        <is>
          <t>SUDECAP</t>
        </is>
      </c>
      <c r="D2364" s="78" t="inlineStr">
        <is>
          <t>H</t>
        </is>
      </c>
      <c r="E2364" s="21">
        <f>L2364*FATOR</f>
        <v/>
      </c>
      <c r="F2364" s="22" t="n">
        <v>21.08</v>
      </c>
      <c r="G2364" s="22">
        <f>ROUND(E2364*F2364, 2)</f>
        <v/>
      </c>
      <c r="L2364" t="n">
        <v>0.05</v>
      </c>
      <c r="M2364" t="n">
        <v>21.08</v>
      </c>
      <c r="N2364">
        <f>(M2364-F2364)</f>
        <v/>
      </c>
    </row>
    <row r="2365" ht="15" customHeight="1">
      <c r="A2365" s="2" t="n"/>
      <c r="B2365" s="2" t="n"/>
      <c r="C2365" s="2" t="n"/>
      <c r="D2365" s="2" t="n"/>
      <c r="E2365" s="74" t="inlineStr">
        <is>
          <t>TOTAL Mão de Obra:</t>
        </is>
      </c>
      <c r="F2365" s="91" t="n"/>
      <c r="G2365" s="23">
        <f>SUM(G2363:G2364)</f>
        <v/>
      </c>
    </row>
    <row r="2366" ht="15" customHeight="1">
      <c r="A2366" s="2" t="n"/>
      <c r="B2366" s="2" t="n"/>
      <c r="C2366" s="2" t="n"/>
      <c r="D2366" s="2" t="n"/>
      <c r="E2366" s="75" t="inlineStr">
        <is>
          <t>VALOR:</t>
        </is>
      </c>
      <c r="F2366" s="91" t="n"/>
      <c r="G2366" s="5">
        <f>SUM(G2361,G2365)</f>
        <v/>
      </c>
    </row>
    <row r="2367" ht="15" customHeight="1">
      <c r="A2367" s="2" t="n"/>
      <c r="B2367" s="2" t="n"/>
      <c r="C2367" s="2" t="n"/>
      <c r="D2367" s="2" t="n"/>
      <c r="E2367" s="75" t="inlineStr">
        <is>
          <t>VALOR BDI (29.27%):</t>
        </is>
      </c>
      <c r="F2367" s="91" t="n"/>
      <c r="G2367" s="5">
        <f>ROUNDDOWN(G2366*BDI,2)</f>
        <v/>
      </c>
    </row>
    <row r="2368" ht="15" customHeight="1">
      <c r="A2368" s="2" t="n"/>
      <c r="B2368" s="2" t="n"/>
      <c r="C2368" s="2" t="n"/>
      <c r="D2368" s="2" t="n"/>
      <c r="E2368" s="75" t="inlineStr">
        <is>
          <t>VALOR COM BDI:</t>
        </is>
      </c>
      <c r="F2368" s="91" t="n"/>
      <c r="G2368" s="5">
        <f>G2367 + G2366</f>
        <v/>
      </c>
    </row>
    <row r="2369" ht="9.949999999999999" customHeight="1">
      <c r="A2369" s="2" t="n"/>
      <c r="B2369" s="2" t="n"/>
      <c r="C2369" s="71" t="n"/>
      <c r="E2369" s="2" t="n"/>
      <c r="F2369" s="2" t="n"/>
      <c r="G2369" s="2" t="n"/>
    </row>
    <row r="2370" ht="20.1" customHeight="1">
      <c r="A2370" s="72" t="inlineStr">
        <is>
          <t>11.17.2. 11.82.16 ABRAÇADEIRA BC-2 (UN)</t>
        </is>
      </c>
      <c r="B2370" s="90" t="n"/>
      <c r="C2370" s="90" t="n"/>
      <c r="D2370" s="90" t="n"/>
      <c r="E2370" s="90" t="n"/>
      <c r="F2370" s="90" t="n"/>
      <c r="G2370" s="91" t="n"/>
    </row>
    <row r="2371" ht="15" customHeight="1">
      <c r="A2371" s="73" t="inlineStr">
        <is>
          <t>Material</t>
        </is>
      </c>
      <c r="B2371" s="91" t="n"/>
      <c r="C2371" s="64" t="inlineStr">
        <is>
          <t>FONTE</t>
        </is>
      </c>
      <c r="D2371" s="64" t="inlineStr">
        <is>
          <t>UNID</t>
        </is>
      </c>
      <c r="E2371" s="64" t="inlineStr">
        <is>
          <t>COEFICIENTE</t>
        </is>
      </c>
      <c r="F2371" s="64" t="inlineStr">
        <is>
          <t>PREÇO UNITÁRIO</t>
        </is>
      </c>
      <c r="G2371" s="64" t="inlineStr">
        <is>
          <t>TOTAL</t>
        </is>
      </c>
    </row>
    <row r="2372" ht="15" customHeight="1">
      <c r="A2372" s="78" t="inlineStr">
        <is>
          <t>74.24.64</t>
        </is>
      </c>
      <c r="B2372" s="77" t="inlineStr">
        <is>
          <t>ABRACADEIRA BC-2</t>
        </is>
      </c>
      <c r="C2372" s="78" t="inlineStr">
        <is>
          <t>SUDECAP</t>
        </is>
      </c>
      <c r="D2372" s="78" t="inlineStr">
        <is>
          <t>UN</t>
        </is>
      </c>
      <c r="E2372" s="21" t="n">
        <v>1</v>
      </c>
      <c r="F2372" s="22">
        <f>ROUND(M2372*FATOR, 2)</f>
        <v/>
      </c>
      <c r="G2372" s="22">
        <f>ROUND(E2372*F2372, 2)</f>
        <v/>
      </c>
      <c r="L2372" t="n">
        <v>1</v>
      </c>
      <c r="M2372" t="n">
        <v>0.88</v>
      </c>
      <c r="N2372">
        <f>(M2372-F2372)</f>
        <v/>
      </c>
    </row>
    <row r="2373" ht="15" customHeight="1">
      <c r="A2373" s="2" t="n"/>
      <c r="B2373" s="2" t="n"/>
      <c r="C2373" s="2" t="n"/>
      <c r="D2373" s="2" t="n"/>
      <c r="E2373" s="74" t="inlineStr">
        <is>
          <t>TOTAL Material:</t>
        </is>
      </c>
      <c r="F2373" s="91" t="n"/>
      <c r="G2373" s="23">
        <f>SUM(G2372:G2372)</f>
        <v/>
      </c>
    </row>
    <row r="2374" ht="15" customHeight="1">
      <c r="A2374" s="73" t="inlineStr">
        <is>
          <t>Mão de Obra</t>
        </is>
      </c>
      <c r="B2374" s="91" t="n"/>
      <c r="C2374" s="64" t="inlineStr">
        <is>
          <t>FONTE</t>
        </is>
      </c>
      <c r="D2374" s="64" t="inlineStr">
        <is>
          <t>UNID</t>
        </is>
      </c>
      <c r="E2374" s="64" t="inlineStr">
        <is>
          <t>COEFICIENTE</t>
        </is>
      </c>
      <c r="F2374" s="64" t="inlineStr">
        <is>
          <t>PREÇO UNITÁRIO</t>
        </is>
      </c>
      <c r="G2374" s="64" t="inlineStr">
        <is>
          <t>TOTAL</t>
        </is>
      </c>
    </row>
    <row r="2375" ht="15" customHeight="1">
      <c r="A2375" s="78" t="inlineStr">
        <is>
          <t>55.10.55</t>
        </is>
      </c>
      <c r="B2375" s="77" t="inlineStr">
        <is>
          <t>ELETRICISTA</t>
        </is>
      </c>
      <c r="C2375" s="78" t="inlineStr">
        <is>
          <t>SUDECAP</t>
        </is>
      </c>
      <c r="D2375" s="78" t="inlineStr">
        <is>
          <t>H</t>
        </is>
      </c>
      <c r="E2375" s="21">
        <f>L2375*FATOR</f>
        <v/>
      </c>
      <c r="F2375" s="22" t="n">
        <v>21.08</v>
      </c>
      <c r="G2375" s="22">
        <f>ROUND(E2375*F2375, 2)</f>
        <v/>
      </c>
      <c r="L2375" t="n">
        <v>0.05</v>
      </c>
      <c r="M2375" t="n">
        <v>21.08</v>
      </c>
      <c r="N2375">
        <f>(M2375-F2375)</f>
        <v/>
      </c>
    </row>
    <row r="2376" ht="15" customHeight="1">
      <c r="A2376" s="2" t="n"/>
      <c r="B2376" s="2" t="n"/>
      <c r="C2376" s="2" t="n"/>
      <c r="D2376" s="2" t="n"/>
      <c r="E2376" s="74" t="inlineStr">
        <is>
          <t>TOTAL Mão de Obra:</t>
        </is>
      </c>
      <c r="F2376" s="91" t="n"/>
      <c r="G2376" s="23">
        <f>SUM(G2375:G2375)</f>
        <v/>
      </c>
    </row>
    <row r="2377" ht="15" customHeight="1">
      <c r="A2377" s="2" t="n"/>
      <c r="B2377" s="2" t="n"/>
      <c r="C2377" s="2" t="n"/>
      <c r="D2377" s="2" t="n"/>
      <c r="E2377" s="75" t="inlineStr">
        <is>
          <t>VALOR:</t>
        </is>
      </c>
      <c r="F2377" s="91" t="n"/>
      <c r="G2377" s="5">
        <f>SUM(G2373,G2376)</f>
        <v/>
      </c>
    </row>
    <row r="2378" ht="15" customHeight="1">
      <c r="A2378" s="2" t="n"/>
      <c r="B2378" s="2" t="n"/>
      <c r="C2378" s="2" t="n"/>
      <c r="D2378" s="2" t="n"/>
      <c r="E2378" s="75" t="inlineStr">
        <is>
          <t>VALOR BDI (29.27%):</t>
        </is>
      </c>
      <c r="F2378" s="91" t="n"/>
      <c r="G2378" s="5">
        <f>ROUNDDOWN(G2377*BDI,2)</f>
        <v/>
      </c>
    </row>
    <row r="2379" ht="15" customHeight="1">
      <c r="A2379" s="2" t="n"/>
      <c r="B2379" s="2" t="n"/>
      <c r="C2379" s="2" t="n"/>
      <c r="D2379" s="2" t="n"/>
      <c r="E2379" s="75" t="inlineStr">
        <is>
          <t>VALOR COM BDI:</t>
        </is>
      </c>
      <c r="F2379" s="91" t="n"/>
      <c r="G2379" s="5">
        <f>G2378 + G2377</f>
        <v/>
      </c>
    </row>
    <row r="2380" ht="9.949999999999999" customHeight="1">
      <c r="A2380" s="2" t="n"/>
      <c r="B2380" s="2" t="n"/>
      <c r="C2380" s="71" t="n"/>
      <c r="E2380" s="2" t="n"/>
      <c r="F2380" s="2" t="n"/>
      <c r="G2380" s="2" t="n"/>
    </row>
    <row r="2381" ht="20.1" customHeight="1">
      <c r="A2381" s="72" t="inlineStr">
        <is>
          <t>11.17.3. 11.82.21 BLOCO DE LIGAÇAO INTERNA TIPO BLI-10 P. TELEBRAS (UN)</t>
        </is>
      </c>
      <c r="B2381" s="90" t="n"/>
      <c r="C2381" s="90" t="n"/>
      <c r="D2381" s="90" t="n"/>
      <c r="E2381" s="90" t="n"/>
      <c r="F2381" s="90" t="n"/>
      <c r="G2381" s="91" t="n"/>
    </row>
    <row r="2382" ht="15" customHeight="1">
      <c r="A2382" s="73" t="inlineStr">
        <is>
          <t>Material</t>
        </is>
      </c>
      <c r="B2382" s="91" t="n"/>
      <c r="C2382" s="64" t="inlineStr">
        <is>
          <t>FONTE</t>
        </is>
      </c>
      <c r="D2382" s="64" t="inlineStr">
        <is>
          <t>UNID</t>
        </is>
      </c>
      <c r="E2382" s="64" t="inlineStr">
        <is>
          <t>COEFICIENTE</t>
        </is>
      </c>
      <c r="F2382" s="64" t="inlineStr">
        <is>
          <t>PREÇO UNITÁRIO</t>
        </is>
      </c>
      <c r="G2382" s="64" t="inlineStr">
        <is>
          <t>TOTAL</t>
        </is>
      </c>
    </row>
    <row r="2383" ht="15" customHeight="1">
      <c r="A2383" s="78" t="inlineStr">
        <is>
          <t>74.24.70</t>
        </is>
      </c>
      <c r="B2383" s="77" t="inlineStr">
        <is>
          <t>BLOCO DE LIGACAO INTERNA BLI -10 (P.TELEBRAS)</t>
        </is>
      </c>
      <c r="C2383" s="78" t="inlineStr">
        <is>
          <t>SUDECAP</t>
        </is>
      </c>
      <c r="D2383" s="78" t="inlineStr">
        <is>
          <t>UN</t>
        </is>
      </c>
      <c r="E2383" s="21" t="n">
        <v>1</v>
      </c>
      <c r="F2383" s="22">
        <f>ROUND(M2383*FATOR, 2)</f>
        <v/>
      </c>
      <c r="G2383" s="22">
        <f>ROUND(E2383*F2383, 2)</f>
        <v/>
      </c>
      <c r="L2383" t="n">
        <v>1</v>
      </c>
      <c r="M2383" t="n">
        <v>4.05</v>
      </c>
      <c r="N2383">
        <f>(M2383-F2383)</f>
        <v/>
      </c>
    </row>
    <row r="2384" ht="15" customHeight="1">
      <c r="A2384" s="2" t="n"/>
      <c r="B2384" s="2" t="n"/>
      <c r="C2384" s="2" t="n"/>
      <c r="D2384" s="2" t="n"/>
      <c r="E2384" s="74" t="inlineStr">
        <is>
          <t>TOTAL Material:</t>
        </is>
      </c>
      <c r="F2384" s="91" t="n"/>
      <c r="G2384" s="23">
        <f>SUM(G2383:G2383)</f>
        <v/>
      </c>
    </row>
    <row r="2385" ht="15" customHeight="1">
      <c r="A2385" s="73" t="inlineStr">
        <is>
          <t>Mão de Obra</t>
        </is>
      </c>
      <c r="B2385" s="91" t="n"/>
      <c r="C2385" s="64" t="inlineStr">
        <is>
          <t>FONTE</t>
        </is>
      </c>
      <c r="D2385" s="64" t="inlineStr">
        <is>
          <t>UNID</t>
        </is>
      </c>
      <c r="E2385" s="64" t="inlineStr">
        <is>
          <t>COEFICIENTE</t>
        </is>
      </c>
      <c r="F2385" s="64" t="inlineStr">
        <is>
          <t>PREÇO UNITÁRIO</t>
        </is>
      </c>
      <c r="G2385" s="64" t="inlineStr">
        <is>
          <t>TOTAL</t>
        </is>
      </c>
    </row>
    <row r="2386" ht="15" customHeight="1">
      <c r="A2386" s="78" t="inlineStr">
        <is>
          <t>55.10.10</t>
        </is>
      </c>
      <c r="B2386" s="77" t="inlineStr">
        <is>
          <t>AUXILIAR BOMBEIRO/ELETRICISTA</t>
        </is>
      </c>
      <c r="C2386" s="78" t="inlineStr">
        <is>
          <t>SUDECAP</t>
        </is>
      </c>
      <c r="D2386" s="78" t="inlineStr">
        <is>
          <t>H</t>
        </is>
      </c>
      <c r="E2386" s="21">
        <f>L2386*FATOR</f>
        <v/>
      </c>
      <c r="F2386" s="22" t="n">
        <v>14.9</v>
      </c>
      <c r="G2386" s="22">
        <f>ROUND(E2386*F2386, 2)</f>
        <v/>
      </c>
      <c r="L2386" t="n">
        <v>0.25</v>
      </c>
      <c r="M2386" t="n">
        <v>14.9</v>
      </c>
      <c r="N2386">
        <f>(M2386-F2386)</f>
        <v/>
      </c>
    </row>
    <row r="2387" ht="15" customHeight="1">
      <c r="A2387" s="78" t="inlineStr">
        <is>
          <t>55.10.55</t>
        </is>
      </c>
      <c r="B2387" s="77" t="inlineStr">
        <is>
          <t>ELETRICISTA</t>
        </is>
      </c>
      <c r="C2387" s="78" t="inlineStr">
        <is>
          <t>SUDECAP</t>
        </is>
      </c>
      <c r="D2387" s="78" t="inlineStr">
        <is>
          <t>H</t>
        </is>
      </c>
      <c r="E2387" s="21">
        <f>L2387*FATOR</f>
        <v/>
      </c>
      <c r="F2387" s="22" t="n">
        <v>21.08</v>
      </c>
      <c r="G2387" s="22">
        <f>ROUND(E2387*F2387, 2)</f>
        <v/>
      </c>
      <c r="L2387" t="n">
        <v>0.25</v>
      </c>
      <c r="M2387" t="n">
        <v>21.08</v>
      </c>
      <c r="N2387">
        <f>(M2387-F2387)</f>
        <v/>
      </c>
    </row>
    <row r="2388" ht="15" customHeight="1">
      <c r="A2388" s="2" t="n"/>
      <c r="B2388" s="2" t="n"/>
      <c r="C2388" s="2" t="n"/>
      <c r="D2388" s="2" t="n"/>
      <c r="E2388" s="74" t="inlineStr">
        <is>
          <t>TOTAL Mão de Obra:</t>
        </is>
      </c>
      <c r="F2388" s="91" t="n"/>
      <c r="G2388" s="23">
        <f>SUM(G2386:G2387)</f>
        <v/>
      </c>
    </row>
    <row r="2389" ht="15" customHeight="1">
      <c r="A2389" s="2" t="n"/>
      <c r="B2389" s="2" t="n"/>
      <c r="C2389" s="2" t="n"/>
      <c r="D2389" s="2" t="n"/>
      <c r="E2389" s="75" t="inlineStr">
        <is>
          <t>VALOR:</t>
        </is>
      </c>
      <c r="F2389" s="91" t="n"/>
      <c r="G2389" s="5">
        <f>SUM(G2384,G2388)</f>
        <v/>
      </c>
    </row>
    <row r="2390" ht="15" customHeight="1">
      <c r="A2390" s="2" t="n"/>
      <c r="B2390" s="2" t="n"/>
      <c r="C2390" s="2" t="n"/>
      <c r="D2390" s="2" t="n"/>
      <c r="E2390" s="75" t="inlineStr">
        <is>
          <t>VALOR BDI (29.27%):</t>
        </is>
      </c>
      <c r="F2390" s="91" t="n"/>
      <c r="G2390" s="5">
        <f>ROUNDDOWN(G2389*BDI,2)</f>
        <v/>
      </c>
    </row>
    <row r="2391" ht="15" customHeight="1">
      <c r="A2391" s="2" t="n"/>
      <c r="B2391" s="2" t="n"/>
      <c r="C2391" s="2" t="n"/>
      <c r="D2391" s="2" t="n"/>
      <c r="E2391" s="75" t="inlineStr">
        <is>
          <t>VALOR COM BDI:</t>
        </is>
      </c>
      <c r="F2391" s="91" t="n"/>
      <c r="G2391" s="5">
        <f>G2390 + G2389</f>
        <v/>
      </c>
    </row>
    <row r="2392" ht="9.949999999999999" customHeight="1">
      <c r="A2392" s="2" t="n"/>
      <c r="B2392" s="2" t="n"/>
      <c r="C2392" s="71" t="n"/>
      <c r="E2392" s="2" t="n"/>
      <c r="F2392" s="2" t="n"/>
      <c r="G2392" s="2" t="n"/>
    </row>
    <row r="2393" ht="20.1" customHeight="1">
      <c r="A2393" s="72" t="inlineStr">
        <is>
          <t>11.17.4. 11.82.50 TOMADA RJ 45 S/ PLACA (UN)</t>
        </is>
      </c>
      <c r="B2393" s="90" t="n"/>
      <c r="C2393" s="90" t="n"/>
      <c r="D2393" s="90" t="n"/>
      <c r="E2393" s="90" t="n"/>
      <c r="F2393" s="90" t="n"/>
      <c r="G2393" s="91" t="n"/>
    </row>
    <row r="2394" ht="15" customHeight="1">
      <c r="A2394" s="73" t="inlineStr">
        <is>
          <t>Material</t>
        </is>
      </c>
      <c r="B2394" s="91" t="n"/>
      <c r="C2394" s="64" t="inlineStr">
        <is>
          <t>FONTE</t>
        </is>
      </c>
      <c r="D2394" s="64" t="inlineStr">
        <is>
          <t>UNID</t>
        </is>
      </c>
      <c r="E2394" s="64" t="inlineStr">
        <is>
          <t>COEFICIENTE</t>
        </is>
      </c>
      <c r="F2394" s="64" t="inlineStr">
        <is>
          <t>PREÇO UNITÁRIO</t>
        </is>
      </c>
      <c r="G2394" s="64" t="inlineStr">
        <is>
          <t>TOTAL</t>
        </is>
      </c>
    </row>
    <row r="2395" ht="15" customHeight="1">
      <c r="A2395" s="78" t="inlineStr">
        <is>
          <t>74.28.11</t>
        </is>
      </c>
      <c r="B2395" s="77" t="inlineStr">
        <is>
          <t>TOMADA RJ45, 8 FIOS, CAT 5E (APENAS MODULO)</t>
        </is>
      </c>
      <c r="C2395" s="78" t="inlineStr">
        <is>
          <t>SUDECAP</t>
        </is>
      </c>
      <c r="D2395" s="78" t="inlineStr">
        <is>
          <t>UN</t>
        </is>
      </c>
      <c r="E2395" s="21" t="n">
        <v>1</v>
      </c>
      <c r="F2395" s="22">
        <f>ROUND(M2395*FATOR, 2)</f>
        <v/>
      </c>
      <c r="G2395" s="22">
        <f>ROUND(E2395*F2395, 2)</f>
        <v/>
      </c>
      <c r="L2395" t="n">
        <v>1</v>
      </c>
      <c r="M2395" t="n">
        <v>38.99</v>
      </c>
      <c r="N2395">
        <f>(M2395-F2395)</f>
        <v/>
      </c>
    </row>
    <row r="2396" ht="15" customHeight="1">
      <c r="A2396" s="2" t="n"/>
      <c r="B2396" s="2" t="n"/>
      <c r="C2396" s="2" t="n"/>
      <c r="D2396" s="2" t="n"/>
      <c r="E2396" s="74" t="inlineStr">
        <is>
          <t>TOTAL Material:</t>
        </is>
      </c>
      <c r="F2396" s="91" t="n"/>
      <c r="G2396" s="23">
        <f>SUM(G2395:G2395)</f>
        <v/>
      </c>
    </row>
    <row r="2397" ht="15" customHeight="1">
      <c r="A2397" s="73" t="inlineStr">
        <is>
          <t>Mão de Obra</t>
        </is>
      </c>
      <c r="B2397" s="91" t="n"/>
      <c r="C2397" s="64" t="inlineStr">
        <is>
          <t>FONTE</t>
        </is>
      </c>
      <c r="D2397" s="64" t="inlineStr">
        <is>
          <t>UNID</t>
        </is>
      </c>
      <c r="E2397" s="64" t="inlineStr">
        <is>
          <t>COEFICIENTE</t>
        </is>
      </c>
      <c r="F2397" s="64" t="inlineStr">
        <is>
          <t>PREÇO UNITÁRIO</t>
        </is>
      </c>
      <c r="G2397" s="64" t="inlineStr">
        <is>
          <t>TOTAL</t>
        </is>
      </c>
    </row>
    <row r="2398" ht="15" customHeight="1">
      <c r="A2398" s="78" t="inlineStr">
        <is>
          <t>55.10.10</t>
        </is>
      </c>
      <c r="B2398" s="77" t="inlineStr">
        <is>
          <t>AUXILIAR BOMBEIRO/ELETRICISTA</t>
        </is>
      </c>
      <c r="C2398" s="78" t="inlineStr">
        <is>
          <t>SUDECAP</t>
        </is>
      </c>
      <c r="D2398" s="78" t="inlineStr">
        <is>
          <t>H</t>
        </is>
      </c>
      <c r="E2398" s="21">
        <f>L2398*FATOR</f>
        <v/>
      </c>
      <c r="F2398" s="22" t="n">
        <v>14.9</v>
      </c>
      <c r="G2398" s="22">
        <f>ROUND(E2398*F2398, 2)</f>
        <v/>
      </c>
      <c r="L2398" t="n">
        <v>0.18</v>
      </c>
      <c r="M2398" t="n">
        <v>14.9</v>
      </c>
      <c r="N2398">
        <f>(M2398-F2398)</f>
        <v/>
      </c>
    </row>
    <row r="2399" ht="15" customHeight="1">
      <c r="A2399" s="78" t="inlineStr">
        <is>
          <t>55.10.55</t>
        </is>
      </c>
      <c r="B2399" s="77" t="inlineStr">
        <is>
          <t>ELETRICISTA</t>
        </is>
      </c>
      <c r="C2399" s="78" t="inlineStr">
        <is>
          <t>SUDECAP</t>
        </is>
      </c>
      <c r="D2399" s="78" t="inlineStr">
        <is>
          <t>H</t>
        </is>
      </c>
      <c r="E2399" s="21">
        <f>L2399*FATOR</f>
        <v/>
      </c>
      <c r="F2399" s="22" t="n">
        <v>21.08</v>
      </c>
      <c r="G2399" s="22">
        <f>ROUND(E2399*F2399, 2)</f>
        <v/>
      </c>
      <c r="L2399" t="n">
        <v>0.18</v>
      </c>
      <c r="M2399" t="n">
        <v>21.08</v>
      </c>
      <c r="N2399">
        <f>(M2399-F2399)</f>
        <v/>
      </c>
    </row>
    <row r="2400" ht="15" customHeight="1">
      <c r="A2400" s="2" t="n"/>
      <c r="B2400" s="2" t="n"/>
      <c r="C2400" s="2" t="n"/>
      <c r="D2400" s="2" t="n"/>
      <c r="E2400" s="74" t="inlineStr">
        <is>
          <t>TOTAL Mão de Obra:</t>
        </is>
      </c>
      <c r="F2400" s="91" t="n"/>
      <c r="G2400" s="23">
        <f>SUM(G2398:G2399)</f>
        <v/>
      </c>
    </row>
    <row r="2401" ht="15" customHeight="1">
      <c r="A2401" s="2" t="n"/>
      <c r="B2401" s="2" t="n"/>
      <c r="C2401" s="2" t="n"/>
      <c r="D2401" s="2" t="n"/>
      <c r="E2401" s="75" t="inlineStr">
        <is>
          <t>VALOR:</t>
        </is>
      </c>
      <c r="F2401" s="91" t="n"/>
      <c r="G2401" s="5">
        <f>SUM(G2396,G2400)</f>
        <v/>
      </c>
    </row>
    <row r="2402" ht="15" customHeight="1">
      <c r="A2402" s="2" t="n"/>
      <c r="B2402" s="2" t="n"/>
      <c r="C2402" s="2" t="n"/>
      <c r="D2402" s="2" t="n"/>
      <c r="E2402" s="75" t="inlineStr">
        <is>
          <t>VALOR BDI (29.27%):</t>
        </is>
      </c>
      <c r="F2402" s="91" t="n"/>
      <c r="G2402" s="5">
        <f>ROUNDDOWN(G2401*BDI,2)</f>
        <v/>
      </c>
    </row>
    <row r="2403" ht="15" customHeight="1">
      <c r="A2403" s="2" t="n"/>
      <c r="B2403" s="2" t="n"/>
      <c r="C2403" s="2" t="n"/>
      <c r="D2403" s="2" t="n"/>
      <c r="E2403" s="75" t="inlineStr">
        <is>
          <t>VALOR COM BDI:</t>
        </is>
      </c>
      <c r="F2403" s="91" t="n"/>
      <c r="G2403" s="5">
        <f>G2402 + G2401</f>
        <v/>
      </c>
    </row>
    <row r="2404" ht="9.949999999999999" customHeight="1">
      <c r="A2404" s="2" t="n"/>
      <c r="B2404" s="2" t="n"/>
      <c r="C2404" s="71" t="n"/>
      <c r="E2404" s="2" t="n"/>
      <c r="F2404" s="2" t="n"/>
      <c r="G2404" s="2" t="n"/>
    </row>
    <row r="2405" ht="20.1" customHeight="1">
      <c r="A2405" s="72" t="inlineStr">
        <is>
          <t>11.17.5. 11.82.56 CALHA COM 8 TOMADAS 19" (UN)</t>
        </is>
      </c>
      <c r="B2405" s="90" t="n"/>
      <c r="C2405" s="90" t="n"/>
      <c r="D2405" s="90" t="n"/>
      <c r="E2405" s="90" t="n"/>
      <c r="F2405" s="90" t="n"/>
      <c r="G2405" s="91" t="n"/>
    </row>
    <row r="2406" ht="15" customHeight="1">
      <c r="A2406" s="73" t="inlineStr">
        <is>
          <t>Material</t>
        </is>
      </c>
      <c r="B2406" s="91" t="n"/>
      <c r="C2406" s="64" t="inlineStr">
        <is>
          <t>FONTE</t>
        </is>
      </c>
      <c r="D2406" s="64" t="inlineStr">
        <is>
          <t>UNID</t>
        </is>
      </c>
      <c r="E2406" s="64" t="inlineStr">
        <is>
          <t>COEFICIENTE</t>
        </is>
      </c>
      <c r="F2406" s="64" t="inlineStr">
        <is>
          <t>PREÇO UNITÁRIO</t>
        </is>
      </c>
      <c r="G2406" s="64" t="inlineStr">
        <is>
          <t>TOTAL</t>
        </is>
      </c>
    </row>
    <row r="2407" ht="15" customHeight="1">
      <c r="A2407" s="78" t="inlineStr">
        <is>
          <t>74.26.05</t>
        </is>
      </c>
      <c r="B2407" s="77" t="inlineStr">
        <is>
          <t>CALHA C/ 8 TOMADAS 19"</t>
        </is>
      </c>
      <c r="C2407" s="78" t="inlineStr">
        <is>
          <t>SUDECAP</t>
        </is>
      </c>
      <c r="D2407" s="78" t="inlineStr">
        <is>
          <t>UN</t>
        </is>
      </c>
      <c r="E2407" s="21" t="n">
        <v>1</v>
      </c>
      <c r="F2407" s="22">
        <f>ROUND(M2407*FATOR, 2)</f>
        <v/>
      </c>
      <c r="G2407" s="22">
        <f>ROUND(E2407*F2407, 2)</f>
        <v/>
      </c>
      <c r="L2407" t="n">
        <v>1</v>
      </c>
      <c r="M2407" t="n">
        <v>66.89</v>
      </c>
      <c r="N2407">
        <f>(M2407-F2407)</f>
        <v/>
      </c>
    </row>
    <row r="2408" ht="15" customHeight="1">
      <c r="A2408" s="2" t="n"/>
      <c r="B2408" s="2" t="n"/>
      <c r="C2408" s="2" t="n"/>
      <c r="D2408" s="2" t="n"/>
      <c r="E2408" s="74" t="inlineStr">
        <is>
          <t>TOTAL Material:</t>
        </is>
      </c>
      <c r="F2408" s="91" t="n"/>
      <c r="G2408" s="23">
        <f>SUM(G2407:G2407)</f>
        <v/>
      </c>
    </row>
    <row r="2409" ht="15" customHeight="1">
      <c r="A2409" s="73" t="inlineStr">
        <is>
          <t>Mão de Obra</t>
        </is>
      </c>
      <c r="B2409" s="91" t="n"/>
      <c r="C2409" s="64" t="inlineStr">
        <is>
          <t>FONTE</t>
        </is>
      </c>
      <c r="D2409" s="64" t="inlineStr">
        <is>
          <t>UNID</t>
        </is>
      </c>
      <c r="E2409" s="64" t="inlineStr">
        <is>
          <t>COEFICIENTE</t>
        </is>
      </c>
      <c r="F2409" s="64" t="inlineStr">
        <is>
          <t>PREÇO UNITÁRIO</t>
        </is>
      </c>
      <c r="G2409" s="64" t="inlineStr">
        <is>
          <t>TOTAL</t>
        </is>
      </c>
    </row>
    <row r="2410" ht="15" customHeight="1">
      <c r="A2410" s="78" t="inlineStr">
        <is>
          <t>55.10.10</t>
        </is>
      </c>
      <c r="B2410" s="77" t="inlineStr">
        <is>
          <t>AUXILIAR BOMBEIRO/ELETRICISTA</t>
        </is>
      </c>
      <c r="C2410" s="78" t="inlineStr">
        <is>
          <t>SUDECAP</t>
        </is>
      </c>
      <c r="D2410" s="78" t="inlineStr">
        <is>
          <t>H</t>
        </is>
      </c>
      <c r="E2410" s="21">
        <f>L2410*FATOR</f>
        <v/>
      </c>
      <c r="F2410" s="22" t="n">
        <v>14.9</v>
      </c>
      <c r="G2410" s="22">
        <f>ROUND(E2410*F2410, 2)</f>
        <v/>
      </c>
      <c r="L2410" t="n">
        <v>0.2</v>
      </c>
      <c r="M2410" t="n">
        <v>14.9</v>
      </c>
      <c r="N2410">
        <f>(M2410-F2410)</f>
        <v/>
      </c>
    </row>
    <row r="2411" ht="15" customHeight="1">
      <c r="A2411" s="78" t="inlineStr">
        <is>
          <t>55.10.55</t>
        </is>
      </c>
      <c r="B2411" s="77" t="inlineStr">
        <is>
          <t>ELETRICISTA</t>
        </is>
      </c>
      <c r="C2411" s="78" t="inlineStr">
        <is>
          <t>SUDECAP</t>
        </is>
      </c>
      <c r="D2411" s="78" t="inlineStr">
        <is>
          <t>H</t>
        </is>
      </c>
      <c r="E2411" s="21">
        <f>L2411*FATOR</f>
        <v/>
      </c>
      <c r="F2411" s="22" t="n">
        <v>21.08</v>
      </c>
      <c r="G2411" s="22">
        <f>ROUND(E2411*F2411, 2)</f>
        <v/>
      </c>
      <c r="L2411" t="n">
        <v>0.2</v>
      </c>
      <c r="M2411" t="n">
        <v>21.08</v>
      </c>
      <c r="N2411">
        <f>(M2411-F2411)</f>
        <v/>
      </c>
    </row>
    <row r="2412" ht="15" customHeight="1">
      <c r="A2412" s="2" t="n"/>
      <c r="B2412" s="2" t="n"/>
      <c r="C2412" s="2" t="n"/>
      <c r="D2412" s="2" t="n"/>
      <c r="E2412" s="74" t="inlineStr">
        <is>
          <t>TOTAL Mão de Obra:</t>
        </is>
      </c>
      <c r="F2412" s="91" t="n"/>
      <c r="G2412" s="23">
        <f>SUM(G2410:G2411)</f>
        <v/>
      </c>
    </row>
    <row r="2413" ht="15" customHeight="1">
      <c r="A2413" s="2" t="n"/>
      <c r="B2413" s="2" t="n"/>
      <c r="C2413" s="2" t="n"/>
      <c r="D2413" s="2" t="n"/>
      <c r="E2413" s="75" t="inlineStr">
        <is>
          <t>VALOR:</t>
        </is>
      </c>
      <c r="F2413" s="91" t="n"/>
      <c r="G2413" s="5">
        <f>SUM(G2408,G2412)</f>
        <v/>
      </c>
    </row>
    <row r="2414" ht="15" customHeight="1">
      <c r="A2414" s="2" t="n"/>
      <c r="B2414" s="2" t="n"/>
      <c r="C2414" s="2" t="n"/>
      <c r="D2414" s="2" t="n"/>
      <c r="E2414" s="75" t="inlineStr">
        <is>
          <t>VALOR BDI (29.27%):</t>
        </is>
      </c>
      <c r="F2414" s="91" t="n"/>
      <c r="G2414" s="5">
        <f>ROUNDDOWN(G2413*BDI,2)</f>
        <v/>
      </c>
    </row>
    <row r="2415" ht="15" customHeight="1">
      <c r="A2415" s="2" t="n"/>
      <c r="B2415" s="2" t="n"/>
      <c r="C2415" s="2" t="n"/>
      <c r="D2415" s="2" t="n"/>
      <c r="E2415" s="75" t="inlineStr">
        <is>
          <t>VALOR COM BDI:</t>
        </is>
      </c>
      <c r="F2415" s="91" t="n"/>
      <c r="G2415" s="5">
        <f>G2414 + G2413</f>
        <v/>
      </c>
    </row>
    <row r="2416" ht="9.949999999999999" customHeight="1">
      <c r="A2416" s="2" t="n"/>
      <c r="B2416" s="2" t="n"/>
      <c r="C2416" s="71" t="n"/>
      <c r="E2416" s="2" t="n"/>
      <c r="F2416" s="2" t="n"/>
      <c r="G2416" s="2" t="n"/>
    </row>
    <row r="2417" ht="20.1" customHeight="1">
      <c r="A2417" s="72" t="inlineStr">
        <is>
          <t>11.17.6. 11.82.59 PATCH CORDS TIPO RJ45-CATEG.E-REF.K-PC5E-1,5M OU EQUIVALENTE (UN)</t>
        </is>
      </c>
      <c r="B2417" s="90" t="n"/>
      <c r="C2417" s="90" t="n"/>
      <c r="D2417" s="90" t="n"/>
      <c r="E2417" s="90" t="n"/>
      <c r="F2417" s="90" t="n"/>
      <c r="G2417" s="91" t="n"/>
    </row>
    <row r="2418" ht="15" customHeight="1">
      <c r="A2418" s="73" t="inlineStr">
        <is>
          <t>Material</t>
        </is>
      </c>
      <c r="B2418" s="91" t="n"/>
      <c r="C2418" s="64" t="inlineStr">
        <is>
          <t>FONTE</t>
        </is>
      </c>
      <c r="D2418" s="64" t="inlineStr">
        <is>
          <t>UNID</t>
        </is>
      </c>
      <c r="E2418" s="64" t="inlineStr">
        <is>
          <t>COEFICIENTE</t>
        </is>
      </c>
      <c r="F2418" s="64" t="inlineStr">
        <is>
          <t>PREÇO UNITÁRIO</t>
        </is>
      </c>
      <c r="G2418" s="64" t="inlineStr">
        <is>
          <t>TOTAL</t>
        </is>
      </c>
    </row>
    <row r="2419" ht="15" customHeight="1">
      <c r="A2419" s="78" t="inlineStr">
        <is>
          <t>74.26.08</t>
        </is>
      </c>
      <c r="B2419" s="77" t="inlineStr">
        <is>
          <t>PATCH CORD, CATEGORIA 5 E, EXTENSAO DE 2,50 M</t>
        </is>
      </c>
      <c r="C2419" s="78" t="inlineStr">
        <is>
          <t>SUDECAP</t>
        </is>
      </c>
      <c r="D2419" s="78" t="inlineStr">
        <is>
          <t>UN</t>
        </is>
      </c>
      <c r="E2419" s="21" t="n">
        <v>1</v>
      </c>
      <c r="F2419" s="22">
        <f>ROUND(M2419*FATOR, 2)</f>
        <v/>
      </c>
      <c r="G2419" s="22">
        <f>ROUND(E2419*F2419, 2)</f>
        <v/>
      </c>
      <c r="L2419" t="n">
        <v>1</v>
      </c>
      <c r="M2419" t="n">
        <v>20.9</v>
      </c>
      <c r="N2419">
        <f>(M2419-F2419)</f>
        <v/>
      </c>
    </row>
    <row r="2420" ht="15" customHeight="1">
      <c r="A2420" s="2" t="n"/>
      <c r="B2420" s="2" t="n"/>
      <c r="C2420" s="2" t="n"/>
      <c r="D2420" s="2" t="n"/>
      <c r="E2420" s="74" t="inlineStr">
        <is>
          <t>TOTAL Material:</t>
        </is>
      </c>
      <c r="F2420" s="91" t="n"/>
      <c r="G2420" s="23">
        <f>SUM(G2419:G2419)</f>
        <v/>
      </c>
    </row>
    <row r="2421" ht="15" customHeight="1">
      <c r="A2421" s="73" t="inlineStr">
        <is>
          <t>Mão de Obra</t>
        </is>
      </c>
      <c r="B2421" s="91" t="n"/>
      <c r="C2421" s="64" t="inlineStr">
        <is>
          <t>FONTE</t>
        </is>
      </c>
      <c r="D2421" s="64" t="inlineStr">
        <is>
          <t>UNID</t>
        </is>
      </c>
      <c r="E2421" s="64" t="inlineStr">
        <is>
          <t>COEFICIENTE</t>
        </is>
      </c>
      <c r="F2421" s="64" t="inlineStr">
        <is>
          <t>PREÇO UNITÁRIO</t>
        </is>
      </c>
      <c r="G2421" s="64" t="inlineStr">
        <is>
          <t>TOTAL</t>
        </is>
      </c>
    </row>
    <row r="2422" ht="15" customHeight="1">
      <c r="A2422" s="78" t="inlineStr">
        <is>
          <t>55.10.10</t>
        </is>
      </c>
      <c r="B2422" s="77" t="inlineStr">
        <is>
          <t>AUXILIAR BOMBEIRO/ELETRICISTA</t>
        </is>
      </c>
      <c r="C2422" s="78" t="inlineStr">
        <is>
          <t>SUDECAP</t>
        </is>
      </c>
      <c r="D2422" s="78" t="inlineStr">
        <is>
          <t>H</t>
        </is>
      </c>
      <c r="E2422" s="21">
        <f>L2422*FATOR</f>
        <v/>
      </c>
      <c r="F2422" s="22" t="n">
        <v>14.9</v>
      </c>
      <c r="G2422" s="22">
        <f>ROUND(E2422*F2422, 2)</f>
        <v/>
      </c>
      <c r="L2422" t="n">
        <v>0.2</v>
      </c>
      <c r="M2422" t="n">
        <v>14.9</v>
      </c>
      <c r="N2422">
        <f>(M2422-F2422)</f>
        <v/>
      </c>
    </row>
    <row r="2423" ht="15" customHeight="1">
      <c r="A2423" s="78" t="inlineStr">
        <is>
          <t>55.10.55</t>
        </is>
      </c>
      <c r="B2423" s="77" t="inlineStr">
        <is>
          <t>ELETRICISTA</t>
        </is>
      </c>
      <c r="C2423" s="78" t="inlineStr">
        <is>
          <t>SUDECAP</t>
        </is>
      </c>
      <c r="D2423" s="78" t="inlineStr">
        <is>
          <t>H</t>
        </is>
      </c>
      <c r="E2423" s="21">
        <f>L2423*FATOR</f>
        <v/>
      </c>
      <c r="F2423" s="22" t="n">
        <v>21.08</v>
      </c>
      <c r="G2423" s="22">
        <f>ROUND(E2423*F2423, 2)</f>
        <v/>
      </c>
      <c r="L2423" t="n">
        <v>0.2</v>
      </c>
      <c r="M2423" t="n">
        <v>21.08</v>
      </c>
      <c r="N2423">
        <f>(M2423-F2423)</f>
        <v/>
      </c>
    </row>
    <row r="2424" ht="15" customHeight="1">
      <c r="A2424" s="2" t="n"/>
      <c r="B2424" s="2" t="n"/>
      <c r="C2424" s="2" t="n"/>
      <c r="D2424" s="2" t="n"/>
      <c r="E2424" s="74" t="inlineStr">
        <is>
          <t>TOTAL Mão de Obra:</t>
        </is>
      </c>
      <c r="F2424" s="91" t="n"/>
      <c r="G2424" s="23">
        <f>SUM(G2422:G2423)</f>
        <v/>
      </c>
    </row>
    <row r="2425" ht="15" customHeight="1">
      <c r="A2425" s="2" t="n"/>
      <c r="B2425" s="2" t="n"/>
      <c r="C2425" s="2" t="n"/>
      <c r="D2425" s="2" t="n"/>
      <c r="E2425" s="75" t="inlineStr">
        <is>
          <t>VALOR:</t>
        </is>
      </c>
      <c r="F2425" s="91" t="n"/>
      <c r="G2425" s="5">
        <f>SUM(G2420,G2424)</f>
        <v/>
      </c>
    </row>
    <row r="2426" ht="15" customHeight="1">
      <c r="A2426" s="2" t="n"/>
      <c r="B2426" s="2" t="n"/>
      <c r="C2426" s="2" t="n"/>
      <c r="D2426" s="2" t="n"/>
      <c r="E2426" s="75" t="inlineStr">
        <is>
          <t>VALOR BDI (29.27%):</t>
        </is>
      </c>
      <c r="F2426" s="91" t="n"/>
      <c r="G2426" s="5">
        <f>ROUNDDOWN(G2425*BDI,2)</f>
        <v/>
      </c>
    </row>
    <row r="2427" ht="15" customHeight="1">
      <c r="A2427" s="2" t="n"/>
      <c r="B2427" s="2" t="n"/>
      <c r="C2427" s="2" t="n"/>
      <c r="D2427" s="2" t="n"/>
      <c r="E2427" s="75" t="inlineStr">
        <is>
          <t>VALOR COM BDI:</t>
        </is>
      </c>
      <c r="F2427" s="91" t="n"/>
      <c r="G2427" s="5">
        <f>G2426 + G2425</f>
        <v/>
      </c>
    </row>
    <row r="2428" ht="9.949999999999999" customHeight="1">
      <c r="A2428" s="2" t="n"/>
      <c r="B2428" s="2" t="n"/>
      <c r="C2428" s="71" t="n"/>
      <c r="E2428" s="2" t="n"/>
      <c r="F2428" s="2" t="n"/>
      <c r="G2428" s="2" t="n"/>
    </row>
    <row r="2429" ht="20.1" customHeight="1">
      <c r="A2429" s="72" t="inlineStr">
        <is>
          <t>11.17.7. 11.82.60 MODULO HITOP EMBUTIR, 19" 16U OU EQUIVALENTE (UN)</t>
        </is>
      </c>
      <c r="B2429" s="90" t="n"/>
      <c r="C2429" s="90" t="n"/>
      <c r="D2429" s="90" t="n"/>
      <c r="E2429" s="90" t="n"/>
      <c r="F2429" s="90" t="n"/>
      <c r="G2429" s="91" t="n"/>
    </row>
    <row r="2430" ht="15" customHeight="1">
      <c r="A2430" s="73" t="inlineStr">
        <is>
          <t>Material</t>
        </is>
      </c>
      <c r="B2430" s="91" t="n"/>
      <c r="C2430" s="64" t="inlineStr">
        <is>
          <t>FONTE</t>
        </is>
      </c>
      <c r="D2430" s="64" t="inlineStr">
        <is>
          <t>UNID</t>
        </is>
      </c>
      <c r="E2430" s="64" t="inlineStr">
        <is>
          <t>COEFICIENTE</t>
        </is>
      </c>
      <c r="F2430" s="64" t="inlineStr">
        <is>
          <t>PREÇO UNITÁRIO</t>
        </is>
      </c>
      <c r="G2430" s="64" t="inlineStr">
        <is>
          <t>TOTAL</t>
        </is>
      </c>
    </row>
    <row r="2431" ht="15" customHeight="1">
      <c r="A2431" s="78" t="inlineStr">
        <is>
          <t>74.26.09</t>
        </is>
      </c>
      <c r="B2431" s="77" t="inlineStr">
        <is>
          <t>MODULO HITOP (GARRA), 19" 16U OU EQUIVALENTE</t>
        </is>
      </c>
      <c r="C2431" s="78" t="inlineStr">
        <is>
          <t>SUDECAP</t>
        </is>
      </c>
      <c r="D2431" s="78" t="inlineStr">
        <is>
          <t>UN</t>
        </is>
      </c>
      <c r="E2431" s="21" t="n">
        <v>1</v>
      </c>
      <c r="F2431" s="22">
        <f>ROUND(M2431*FATOR, 2)</f>
        <v/>
      </c>
      <c r="G2431" s="22">
        <f>ROUND(E2431*F2431, 2)</f>
        <v/>
      </c>
      <c r="L2431" t="n">
        <v>1</v>
      </c>
      <c r="M2431" t="n">
        <v>648.7</v>
      </c>
      <c r="N2431">
        <f>(M2431-F2431)</f>
        <v/>
      </c>
    </row>
    <row r="2432" ht="15" customHeight="1">
      <c r="A2432" s="2" t="n"/>
      <c r="B2432" s="2" t="n"/>
      <c r="C2432" s="2" t="n"/>
      <c r="D2432" s="2" t="n"/>
      <c r="E2432" s="74" t="inlineStr">
        <is>
          <t>TOTAL Material:</t>
        </is>
      </c>
      <c r="F2432" s="91" t="n"/>
      <c r="G2432" s="23">
        <f>SUM(G2431:G2431)</f>
        <v/>
      </c>
    </row>
    <row r="2433" ht="15" customHeight="1">
      <c r="A2433" s="73" t="inlineStr">
        <is>
          <t>Mão de Obra</t>
        </is>
      </c>
      <c r="B2433" s="91" t="n"/>
      <c r="C2433" s="64" t="inlineStr">
        <is>
          <t>FONTE</t>
        </is>
      </c>
      <c r="D2433" s="64" t="inlineStr">
        <is>
          <t>UNID</t>
        </is>
      </c>
      <c r="E2433" s="64" t="inlineStr">
        <is>
          <t>COEFICIENTE</t>
        </is>
      </c>
      <c r="F2433" s="64" t="inlineStr">
        <is>
          <t>PREÇO UNITÁRIO</t>
        </is>
      </c>
      <c r="G2433" s="64" t="inlineStr">
        <is>
          <t>TOTAL</t>
        </is>
      </c>
    </row>
    <row r="2434" ht="15" customHeight="1">
      <c r="A2434" s="78" t="inlineStr">
        <is>
          <t>55.10.10</t>
        </is>
      </c>
      <c r="B2434" s="77" t="inlineStr">
        <is>
          <t>AUXILIAR BOMBEIRO/ELETRICISTA</t>
        </is>
      </c>
      <c r="C2434" s="78" t="inlineStr">
        <is>
          <t>SUDECAP</t>
        </is>
      </c>
      <c r="D2434" s="78" t="inlineStr">
        <is>
          <t>H</t>
        </is>
      </c>
      <c r="E2434" s="21">
        <f>L2434*FATOR</f>
        <v/>
      </c>
      <c r="F2434" s="22" t="n">
        <v>14.9</v>
      </c>
      <c r="G2434" s="22">
        <f>ROUND(E2434*F2434, 2)</f>
        <v/>
      </c>
      <c r="L2434" t="n">
        <v>1</v>
      </c>
      <c r="M2434" t="n">
        <v>14.9</v>
      </c>
      <c r="N2434">
        <f>(M2434-F2434)</f>
        <v/>
      </c>
    </row>
    <row r="2435" ht="15" customHeight="1">
      <c r="A2435" s="78" t="inlineStr">
        <is>
          <t>55.10.55</t>
        </is>
      </c>
      <c r="B2435" s="77" t="inlineStr">
        <is>
          <t>ELETRICISTA</t>
        </is>
      </c>
      <c r="C2435" s="78" t="inlineStr">
        <is>
          <t>SUDECAP</t>
        </is>
      </c>
      <c r="D2435" s="78" t="inlineStr">
        <is>
          <t>H</t>
        </is>
      </c>
      <c r="E2435" s="21">
        <f>L2435*FATOR</f>
        <v/>
      </c>
      <c r="F2435" s="22" t="n">
        <v>21.08</v>
      </c>
      <c r="G2435" s="22">
        <f>ROUND(E2435*F2435, 2)</f>
        <v/>
      </c>
      <c r="L2435" t="n">
        <v>1</v>
      </c>
      <c r="M2435" t="n">
        <v>21.08</v>
      </c>
      <c r="N2435">
        <f>(M2435-F2435)</f>
        <v/>
      </c>
    </row>
    <row r="2436" ht="15" customHeight="1">
      <c r="A2436" s="2" t="n"/>
      <c r="B2436" s="2" t="n"/>
      <c r="C2436" s="2" t="n"/>
      <c r="D2436" s="2" t="n"/>
      <c r="E2436" s="74" t="inlineStr">
        <is>
          <t>TOTAL Mão de Obra:</t>
        </is>
      </c>
      <c r="F2436" s="91" t="n"/>
      <c r="G2436" s="23">
        <f>SUM(G2434:G2435)</f>
        <v/>
      </c>
    </row>
    <row r="2437" ht="15" customHeight="1">
      <c r="A2437" s="2" t="n"/>
      <c r="B2437" s="2" t="n"/>
      <c r="C2437" s="2" t="n"/>
      <c r="D2437" s="2" t="n"/>
      <c r="E2437" s="75" t="inlineStr">
        <is>
          <t>VALOR:</t>
        </is>
      </c>
      <c r="F2437" s="91" t="n"/>
      <c r="G2437" s="5">
        <f>SUM(G2432,G2436)</f>
        <v/>
      </c>
    </row>
    <row r="2438" ht="15" customHeight="1">
      <c r="A2438" s="2" t="n"/>
      <c r="B2438" s="2" t="n"/>
      <c r="C2438" s="2" t="n"/>
      <c r="D2438" s="2" t="n"/>
      <c r="E2438" s="75" t="inlineStr">
        <is>
          <t>VALOR BDI (29.27%):</t>
        </is>
      </c>
      <c r="F2438" s="91" t="n"/>
      <c r="G2438" s="5">
        <f>ROUNDDOWN(G2437*BDI,2)</f>
        <v/>
      </c>
    </row>
    <row r="2439" ht="15" customHeight="1">
      <c r="A2439" s="2" t="n"/>
      <c r="B2439" s="2" t="n"/>
      <c r="C2439" s="2" t="n"/>
      <c r="D2439" s="2" t="n"/>
      <c r="E2439" s="75" t="inlineStr">
        <is>
          <t>VALOR COM BDI:</t>
        </is>
      </c>
      <c r="F2439" s="91" t="n"/>
      <c r="G2439" s="5">
        <f>G2438 + G2437</f>
        <v/>
      </c>
    </row>
    <row r="2440" ht="9.949999999999999" customHeight="1">
      <c r="A2440" s="2" t="n"/>
      <c r="B2440" s="2" t="n"/>
      <c r="C2440" s="71" t="n"/>
      <c r="E2440" s="2" t="n"/>
      <c r="F2440" s="2" t="n"/>
      <c r="G2440" s="2" t="n"/>
    </row>
    <row r="2441" ht="20.1" customHeight="1">
      <c r="A2441" s="72" t="inlineStr">
        <is>
          <t>11.17.8. 11.82.62 PAINEL CEGO, REF. KN-BLIND DA PLP OU EQUIVALENTE (UN)</t>
        </is>
      </c>
      <c r="B2441" s="90" t="n"/>
      <c r="C2441" s="90" t="n"/>
      <c r="D2441" s="90" t="n"/>
      <c r="E2441" s="90" t="n"/>
      <c r="F2441" s="90" t="n"/>
      <c r="G2441" s="91" t="n"/>
    </row>
    <row r="2442" ht="15" customHeight="1">
      <c r="A2442" s="73" t="inlineStr">
        <is>
          <t>Material</t>
        </is>
      </c>
      <c r="B2442" s="91" t="n"/>
      <c r="C2442" s="64" t="inlineStr">
        <is>
          <t>FONTE</t>
        </is>
      </c>
      <c r="D2442" s="64" t="inlineStr">
        <is>
          <t>UNID</t>
        </is>
      </c>
      <c r="E2442" s="64" t="inlineStr">
        <is>
          <t>COEFICIENTE</t>
        </is>
      </c>
      <c r="F2442" s="64" t="inlineStr">
        <is>
          <t>PREÇO UNITÁRIO</t>
        </is>
      </c>
      <c r="G2442" s="64" t="inlineStr">
        <is>
          <t>TOTAL</t>
        </is>
      </c>
    </row>
    <row r="2443" ht="15" customHeight="1">
      <c r="A2443" s="78" t="inlineStr">
        <is>
          <t>74.26.11</t>
        </is>
      </c>
      <c r="B2443" s="77" t="inlineStr">
        <is>
          <t>PAINEL CEGO,REF. KN-BLIND DA PLP OU EQUIVALENTE</t>
        </is>
      </c>
      <c r="C2443" s="78" t="inlineStr">
        <is>
          <t>SUDECAP</t>
        </is>
      </c>
      <c r="D2443" s="78" t="inlineStr">
        <is>
          <t>UN</t>
        </is>
      </c>
      <c r="E2443" s="21" t="n">
        <v>1</v>
      </c>
      <c r="F2443" s="22">
        <f>ROUND(M2443*FATOR, 2)</f>
        <v/>
      </c>
      <c r="G2443" s="22">
        <f>ROUND(E2443*F2443, 2)</f>
        <v/>
      </c>
      <c r="L2443" t="n">
        <v>1</v>
      </c>
      <c r="M2443" t="n">
        <v>15.26</v>
      </c>
      <c r="N2443">
        <f>(M2443-F2443)</f>
        <v/>
      </c>
    </row>
    <row r="2444" ht="15" customHeight="1">
      <c r="A2444" s="2" t="n"/>
      <c r="B2444" s="2" t="n"/>
      <c r="C2444" s="2" t="n"/>
      <c r="D2444" s="2" t="n"/>
      <c r="E2444" s="74" t="inlineStr">
        <is>
          <t>TOTAL Material:</t>
        </is>
      </c>
      <c r="F2444" s="91" t="n"/>
      <c r="G2444" s="23">
        <f>SUM(G2443:G2443)</f>
        <v/>
      </c>
    </row>
    <row r="2445" ht="15" customHeight="1">
      <c r="A2445" s="73" t="inlineStr">
        <is>
          <t>Mão de Obra</t>
        </is>
      </c>
      <c r="B2445" s="91" t="n"/>
      <c r="C2445" s="64" t="inlineStr">
        <is>
          <t>FONTE</t>
        </is>
      </c>
      <c r="D2445" s="64" t="inlineStr">
        <is>
          <t>UNID</t>
        </is>
      </c>
      <c r="E2445" s="64" t="inlineStr">
        <is>
          <t>COEFICIENTE</t>
        </is>
      </c>
      <c r="F2445" s="64" t="inlineStr">
        <is>
          <t>PREÇO UNITÁRIO</t>
        </is>
      </c>
      <c r="G2445" s="64" t="inlineStr">
        <is>
          <t>TOTAL</t>
        </is>
      </c>
    </row>
    <row r="2446" ht="15" customHeight="1">
      <c r="A2446" s="78" t="inlineStr">
        <is>
          <t>55.10.10</t>
        </is>
      </c>
      <c r="B2446" s="77" t="inlineStr">
        <is>
          <t>AUXILIAR BOMBEIRO/ELETRICISTA</t>
        </is>
      </c>
      <c r="C2446" s="78" t="inlineStr">
        <is>
          <t>SUDECAP</t>
        </is>
      </c>
      <c r="D2446" s="78" t="inlineStr">
        <is>
          <t>H</t>
        </is>
      </c>
      <c r="E2446" s="21">
        <f>L2446*FATOR</f>
        <v/>
      </c>
      <c r="F2446" s="22" t="n">
        <v>14.9</v>
      </c>
      <c r="G2446" s="22">
        <f>ROUND(E2446*F2446, 2)</f>
        <v/>
      </c>
      <c r="L2446" t="n">
        <v>0.5</v>
      </c>
      <c r="M2446" t="n">
        <v>14.9</v>
      </c>
      <c r="N2446">
        <f>(M2446-F2446)</f>
        <v/>
      </c>
    </row>
    <row r="2447" ht="15" customHeight="1">
      <c r="A2447" s="78" t="inlineStr">
        <is>
          <t>55.10.55</t>
        </is>
      </c>
      <c r="B2447" s="77" t="inlineStr">
        <is>
          <t>ELETRICISTA</t>
        </is>
      </c>
      <c r="C2447" s="78" t="inlineStr">
        <is>
          <t>SUDECAP</t>
        </is>
      </c>
      <c r="D2447" s="78" t="inlineStr">
        <is>
          <t>H</t>
        </is>
      </c>
      <c r="E2447" s="21">
        <f>L2447*FATOR</f>
        <v/>
      </c>
      <c r="F2447" s="22" t="n">
        <v>21.08</v>
      </c>
      <c r="G2447" s="22">
        <f>ROUND(E2447*F2447, 2)</f>
        <v/>
      </c>
      <c r="L2447" t="n">
        <v>0.5</v>
      </c>
      <c r="M2447" t="n">
        <v>21.08</v>
      </c>
      <c r="N2447">
        <f>(M2447-F2447)</f>
        <v/>
      </c>
    </row>
    <row r="2448" ht="15" customHeight="1">
      <c r="A2448" s="2" t="n"/>
      <c r="B2448" s="2" t="n"/>
      <c r="C2448" s="2" t="n"/>
      <c r="D2448" s="2" t="n"/>
      <c r="E2448" s="74" t="inlineStr">
        <is>
          <t>TOTAL Mão de Obra:</t>
        </is>
      </c>
      <c r="F2448" s="91" t="n"/>
      <c r="G2448" s="23">
        <f>SUM(G2446:G2447)</f>
        <v/>
      </c>
    </row>
    <row r="2449" ht="15" customHeight="1">
      <c r="A2449" s="2" t="n"/>
      <c r="B2449" s="2" t="n"/>
      <c r="C2449" s="2" t="n"/>
      <c r="D2449" s="2" t="n"/>
      <c r="E2449" s="75" t="inlineStr">
        <is>
          <t>VALOR:</t>
        </is>
      </c>
      <c r="F2449" s="91" t="n"/>
      <c r="G2449" s="5">
        <f>SUM(G2444,G2448)</f>
        <v/>
      </c>
    </row>
    <row r="2450" ht="15" customHeight="1">
      <c r="A2450" s="2" t="n"/>
      <c r="B2450" s="2" t="n"/>
      <c r="C2450" s="2" t="n"/>
      <c r="D2450" s="2" t="n"/>
      <c r="E2450" s="75" t="inlineStr">
        <is>
          <t>VALOR BDI (29.27%):</t>
        </is>
      </c>
      <c r="F2450" s="91" t="n"/>
      <c r="G2450" s="5">
        <f>ROUNDDOWN(G2449*BDI,2)</f>
        <v/>
      </c>
    </row>
    <row r="2451" ht="15" customHeight="1">
      <c r="A2451" s="2" t="n"/>
      <c r="B2451" s="2" t="n"/>
      <c r="C2451" s="2" t="n"/>
      <c r="D2451" s="2" t="n"/>
      <c r="E2451" s="75" t="inlineStr">
        <is>
          <t>VALOR COM BDI:</t>
        </is>
      </c>
      <c r="F2451" s="91" t="n"/>
      <c r="G2451" s="5">
        <f>G2450 + G2449</f>
        <v/>
      </c>
    </row>
    <row r="2452" ht="9.949999999999999" customHeight="1">
      <c r="A2452" s="2" t="n"/>
      <c r="B2452" s="2" t="n"/>
      <c r="C2452" s="71" t="n"/>
      <c r="E2452" s="2" t="n"/>
      <c r="F2452" s="2" t="n"/>
      <c r="G2452" s="2" t="n"/>
    </row>
    <row r="2453" ht="20.1" customHeight="1">
      <c r="A2453" s="72" t="inlineStr">
        <is>
          <t>11.17.9. 11.82.64 ORGANIZADOR DE CABOS 1U ALLKONNECT OU EQUIVALENTE (UN)</t>
        </is>
      </c>
      <c r="B2453" s="90" t="n"/>
      <c r="C2453" s="90" t="n"/>
      <c r="D2453" s="90" t="n"/>
      <c r="E2453" s="90" t="n"/>
      <c r="F2453" s="90" t="n"/>
      <c r="G2453" s="91" t="n"/>
    </row>
    <row r="2454" ht="15" customHeight="1">
      <c r="A2454" s="73" t="inlineStr">
        <is>
          <t>Material</t>
        </is>
      </c>
      <c r="B2454" s="91" t="n"/>
      <c r="C2454" s="64" t="inlineStr">
        <is>
          <t>FONTE</t>
        </is>
      </c>
      <c r="D2454" s="64" t="inlineStr">
        <is>
          <t>UNID</t>
        </is>
      </c>
      <c r="E2454" s="64" t="inlineStr">
        <is>
          <t>COEFICIENTE</t>
        </is>
      </c>
      <c r="F2454" s="64" t="inlineStr">
        <is>
          <t>PREÇO UNITÁRIO</t>
        </is>
      </c>
      <c r="G2454" s="64" t="inlineStr">
        <is>
          <t>TOTAL</t>
        </is>
      </c>
    </row>
    <row r="2455" ht="15" customHeight="1">
      <c r="A2455" s="78" t="inlineStr">
        <is>
          <t>74.26.13</t>
        </is>
      </c>
      <c r="B2455" s="77" t="inlineStr">
        <is>
          <t>ORGANIZ. CABOS 1U</t>
        </is>
      </c>
      <c r="C2455" s="78" t="inlineStr">
        <is>
          <t>SUDECAP</t>
        </is>
      </c>
      <c r="D2455" s="78" t="inlineStr">
        <is>
          <t>UN</t>
        </is>
      </c>
      <c r="E2455" s="21" t="n">
        <v>1</v>
      </c>
      <c r="F2455" s="22">
        <f>ROUND(M2455*FATOR, 2)</f>
        <v/>
      </c>
      <c r="G2455" s="22">
        <f>ROUND(E2455*F2455, 2)</f>
        <v/>
      </c>
      <c r="L2455" t="n">
        <v>1</v>
      </c>
      <c r="M2455" t="n">
        <v>28.41</v>
      </c>
      <c r="N2455">
        <f>(M2455-F2455)</f>
        <v/>
      </c>
    </row>
    <row r="2456" ht="15" customHeight="1">
      <c r="A2456" s="2" t="n"/>
      <c r="B2456" s="2" t="n"/>
      <c r="C2456" s="2" t="n"/>
      <c r="D2456" s="2" t="n"/>
      <c r="E2456" s="74" t="inlineStr">
        <is>
          <t>TOTAL Material:</t>
        </is>
      </c>
      <c r="F2456" s="91" t="n"/>
      <c r="G2456" s="23">
        <f>SUM(G2455:G2455)</f>
        <v/>
      </c>
    </row>
    <row r="2457" ht="15" customHeight="1">
      <c r="A2457" s="73" t="inlineStr">
        <is>
          <t>Mão de Obra</t>
        </is>
      </c>
      <c r="B2457" s="91" t="n"/>
      <c r="C2457" s="64" t="inlineStr">
        <is>
          <t>FONTE</t>
        </is>
      </c>
      <c r="D2457" s="64" t="inlineStr">
        <is>
          <t>UNID</t>
        </is>
      </c>
      <c r="E2457" s="64" t="inlineStr">
        <is>
          <t>COEFICIENTE</t>
        </is>
      </c>
      <c r="F2457" s="64" t="inlineStr">
        <is>
          <t>PREÇO UNITÁRIO</t>
        </is>
      </c>
      <c r="G2457" s="64" t="inlineStr">
        <is>
          <t>TOTAL</t>
        </is>
      </c>
    </row>
    <row r="2458" ht="15" customHeight="1">
      <c r="A2458" s="78" t="inlineStr">
        <is>
          <t>55.10.10</t>
        </is>
      </c>
      <c r="B2458" s="77" t="inlineStr">
        <is>
          <t>AUXILIAR BOMBEIRO/ELETRICISTA</t>
        </is>
      </c>
      <c r="C2458" s="78" t="inlineStr">
        <is>
          <t>SUDECAP</t>
        </is>
      </c>
      <c r="D2458" s="78" t="inlineStr">
        <is>
          <t>H</t>
        </is>
      </c>
      <c r="E2458" s="21">
        <f>L2458*FATOR</f>
        <v/>
      </c>
      <c r="F2458" s="22" t="n">
        <v>14.9</v>
      </c>
      <c r="G2458" s="22">
        <f>ROUND(E2458*F2458, 2)</f>
        <v/>
      </c>
      <c r="L2458" t="n">
        <v>1</v>
      </c>
      <c r="M2458" t="n">
        <v>14.9</v>
      </c>
      <c r="N2458">
        <f>(M2458-F2458)</f>
        <v/>
      </c>
    </row>
    <row r="2459" ht="15" customHeight="1">
      <c r="A2459" s="78" t="inlineStr">
        <is>
          <t>55.10.55</t>
        </is>
      </c>
      <c r="B2459" s="77" t="inlineStr">
        <is>
          <t>ELETRICISTA</t>
        </is>
      </c>
      <c r="C2459" s="78" t="inlineStr">
        <is>
          <t>SUDECAP</t>
        </is>
      </c>
      <c r="D2459" s="78" t="inlineStr">
        <is>
          <t>H</t>
        </is>
      </c>
      <c r="E2459" s="21">
        <f>L2459*FATOR</f>
        <v/>
      </c>
      <c r="F2459" s="22" t="n">
        <v>21.08</v>
      </c>
      <c r="G2459" s="22">
        <f>ROUND(E2459*F2459, 2)</f>
        <v/>
      </c>
      <c r="L2459" t="n">
        <v>1</v>
      </c>
      <c r="M2459" t="n">
        <v>21.08</v>
      </c>
      <c r="N2459">
        <f>(M2459-F2459)</f>
        <v/>
      </c>
    </row>
    <row r="2460" ht="15" customHeight="1">
      <c r="A2460" s="2" t="n"/>
      <c r="B2460" s="2" t="n"/>
      <c r="C2460" s="2" t="n"/>
      <c r="D2460" s="2" t="n"/>
      <c r="E2460" s="74" t="inlineStr">
        <is>
          <t>TOTAL Mão de Obra:</t>
        </is>
      </c>
      <c r="F2460" s="91" t="n"/>
      <c r="G2460" s="23">
        <f>SUM(G2458:G2459)</f>
        <v/>
      </c>
    </row>
    <row r="2461" ht="15" customHeight="1">
      <c r="A2461" s="2" t="n"/>
      <c r="B2461" s="2" t="n"/>
      <c r="C2461" s="2" t="n"/>
      <c r="D2461" s="2" t="n"/>
      <c r="E2461" s="75" t="inlineStr">
        <is>
          <t>VALOR:</t>
        </is>
      </c>
      <c r="F2461" s="91" t="n"/>
      <c r="G2461" s="5">
        <f>SUM(G2456,G2460)</f>
        <v/>
      </c>
    </row>
    <row r="2462" ht="15" customHeight="1">
      <c r="A2462" s="2" t="n"/>
      <c r="B2462" s="2" t="n"/>
      <c r="C2462" s="2" t="n"/>
      <c r="D2462" s="2" t="n"/>
      <c r="E2462" s="75" t="inlineStr">
        <is>
          <t>VALOR BDI (29.27%):</t>
        </is>
      </c>
      <c r="F2462" s="91" t="n"/>
      <c r="G2462" s="5">
        <f>ROUNDDOWN(G2461*BDI,2)</f>
        <v/>
      </c>
    </row>
    <row r="2463" ht="15" customHeight="1">
      <c r="A2463" s="2" t="n"/>
      <c r="B2463" s="2" t="n"/>
      <c r="C2463" s="2" t="n"/>
      <c r="D2463" s="2" t="n"/>
      <c r="E2463" s="75" t="inlineStr">
        <is>
          <t>VALOR COM BDI:</t>
        </is>
      </c>
      <c r="F2463" s="91" t="n"/>
      <c r="G2463" s="5">
        <f>G2462 + G2461</f>
        <v/>
      </c>
    </row>
    <row r="2464" ht="9.949999999999999" customHeight="1">
      <c r="A2464" s="2" t="n"/>
      <c r="B2464" s="2" t="n"/>
      <c r="C2464" s="71" t="n"/>
      <c r="E2464" s="2" t="n"/>
      <c r="F2464" s="2" t="n"/>
      <c r="G2464" s="2" t="n"/>
    </row>
    <row r="2465" ht="20.1" customHeight="1">
      <c r="A2465" s="72" t="inlineStr">
        <is>
          <t>11.17.10. 11.82.66 PATCH PAINEL 24 PORTAS CATEG.5E MAXITELECOM/SIMIL. OU EQUIVALENTE (UN)</t>
        </is>
      </c>
      <c r="B2465" s="90" t="n"/>
      <c r="C2465" s="90" t="n"/>
      <c r="D2465" s="90" t="n"/>
      <c r="E2465" s="90" t="n"/>
      <c r="F2465" s="90" t="n"/>
      <c r="G2465" s="91" t="n"/>
    </row>
    <row r="2466" ht="15" customHeight="1">
      <c r="A2466" s="73" t="inlineStr">
        <is>
          <t>Material</t>
        </is>
      </c>
      <c r="B2466" s="91" t="n"/>
      <c r="C2466" s="64" t="inlineStr">
        <is>
          <t>FONTE</t>
        </is>
      </c>
      <c r="D2466" s="64" t="inlineStr">
        <is>
          <t>UNID</t>
        </is>
      </c>
      <c r="E2466" s="64" t="inlineStr">
        <is>
          <t>COEFICIENTE</t>
        </is>
      </c>
      <c r="F2466" s="64" t="inlineStr">
        <is>
          <t>PREÇO UNITÁRIO</t>
        </is>
      </c>
      <c r="G2466" s="64" t="inlineStr">
        <is>
          <t>TOTAL</t>
        </is>
      </c>
    </row>
    <row r="2467" ht="21" customHeight="1">
      <c r="A2467" s="78" t="inlineStr">
        <is>
          <t>74.26.15</t>
        </is>
      </c>
      <c r="B2467" s="77" t="inlineStr">
        <is>
          <t>PATCH PANEL, 24 PORTAS, CATEGORIA 5E, COM RACKS DE 19" E 1 U DE ALTURA</t>
        </is>
      </c>
      <c r="C2467" s="78" t="inlineStr">
        <is>
          <t>SUDECAP</t>
        </is>
      </c>
      <c r="D2467" s="78" t="inlineStr">
        <is>
          <t>UN</t>
        </is>
      </c>
      <c r="E2467" s="21" t="n">
        <v>1</v>
      </c>
      <c r="F2467" s="22">
        <f>ROUND(M2467*FATOR, 2)</f>
        <v/>
      </c>
      <c r="G2467" s="22">
        <f>ROUND(E2467*F2467, 2)</f>
        <v/>
      </c>
      <c r="L2467" t="n">
        <v>1</v>
      </c>
      <c r="M2467" t="n">
        <v>139</v>
      </c>
      <c r="N2467">
        <f>(M2467-F2467)</f>
        <v/>
      </c>
    </row>
    <row r="2468" ht="15" customHeight="1">
      <c r="A2468" s="2" t="n"/>
      <c r="B2468" s="2" t="n"/>
      <c r="C2468" s="2" t="n"/>
      <c r="D2468" s="2" t="n"/>
      <c r="E2468" s="74" t="inlineStr">
        <is>
          <t>TOTAL Material:</t>
        </is>
      </c>
      <c r="F2468" s="91" t="n"/>
      <c r="G2468" s="23">
        <f>SUM(G2467:G2467)</f>
        <v/>
      </c>
    </row>
    <row r="2469" ht="15" customHeight="1">
      <c r="A2469" s="73" t="inlineStr">
        <is>
          <t>Mão de Obra</t>
        </is>
      </c>
      <c r="B2469" s="91" t="n"/>
      <c r="C2469" s="64" t="inlineStr">
        <is>
          <t>FONTE</t>
        </is>
      </c>
      <c r="D2469" s="64" t="inlineStr">
        <is>
          <t>UNID</t>
        </is>
      </c>
      <c r="E2469" s="64" t="inlineStr">
        <is>
          <t>COEFICIENTE</t>
        </is>
      </c>
      <c r="F2469" s="64" t="inlineStr">
        <is>
          <t>PREÇO UNITÁRIO</t>
        </is>
      </c>
      <c r="G2469" s="64" t="inlineStr">
        <is>
          <t>TOTAL</t>
        </is>
      </c>
    </row>
    <row r="2470" ht="15" customHeight="1">
      <c r="A2470" s="78" t="inlineStr">
        <is>
          <t>55.10.10</t>
        </is>
      </c>
      <c r="B2470" s="77" t="inlineStr">
        <is>
          <t>AUXILIAR BOMBEIRO/ELETRICISTA</t>
        </is>
      </c>
      <c r="C2470" s="78" t="inlineStr">
        <is>
          <t>SUDECAP</t>
        </is>
      </c>
      <c r="D2470" s="78" t="inlineStr">
        <is>
          <t>H</t>
        </is>
      </c>
      <c r="E2470" s="21">
        <f>L2470*FATOR</f>
        <v/>
      </c>
      <c r="F2470" s="22" t="n">
        <v>14.9</v>
      </c>
      <c r="G2470" s="22">
        <f>ROUND(E2470*F2470, 2)</f>
        <v/>
      </c>
      <c r="L2470" t="n">
        <v>1</v>
      </c>
      <c r="M2470" t="n">
        <v>14.9</v>
      </c>
      <c r="N2470">
        <f>(M2470-F2470)</f>
        <v/>
      </c>
    </row>
    <row r="2471" ht="15" customHeight="1">
      <c r="A2471" s="78" t="inlineStr">
        <is>
          <t>55.10.55</t>
        </is>
      </c>
      <c r="B2471" s="77" t="inlineStr">
        <is>
          <t>ELETRICISTA</t>
        </is>
      </c>
      <c r="C2471" s="78" t="inlineStr">
        <is>
          <t>SUDECAP</t>
        </is>
      </c>
      <c r="D2471" s="78" t="inlineStr">
        <is>
          <t>H</t>
        </is>
      </c>
      <c r="E2471" s="21">
        <f>L2471*FATOR</f>
        <v/>
      </c>
      <c r="F2471" s="22" t="n">
        <v>21.08</v>
      </c>
      <c r="G2471" s="22">
        <f>ROUND(E2471*F2471, 2)</f>
        <v/>
      </c>
      <c r="L2471" t="n">
        <v>1</v>
      </c>
      <c r="M2471" t="n">
        <v>21.08</v>
      </c>
      <c r="N2471">
        <f>(M2471-F2471)</f>
        <v/>
      </c>
    </row>
    <row r="2472" ht="15" customHeight="1">
      <c r="A2472" s="2" t="n"/>
      <c r="B2472" s="2" t="n"/>
      <c r="C2472" s="2" t="n"/>
      <c r="D2472" s="2" t="n"/>
      <c r="E2472" s="74" t="inlineStr">
        <is>
          <t>TOTAL Mão de Obra:</t>
        </is>
      </c>
      <c r="F2472" s="91" t="n"/>
      <c r="G2472" s="23">
        <f>SUM(G2470:G2471)</f>
        <v/>
      </c>
    </row>
    <row r="2473" ht="15" customHeight="1">
      <c r="A2473" s="2" t="n"/>
      <c r="B2473" s="2" t="n"/>
      <c r="C2473" s="2" t="n"/>
      <c r="D2473" s="2" t="n"/>
      <c r="E2473" s="75" t="inlineStr">
        <is>
          <t>VALOR:</t>
        </is>
      </c>
      <c r="F2473" s="91" t="n"/>
      <c r="G2473" s="5">
        <f>SUM(G2468,G2472)</f>
        <v/>
      </c>
    </row>
    <row r="2474" ht="15" customHeight="1">
      <c r="A2474" s="2" t="n"/>
      <c r="B2474" s="2" t="n"/>
      <c r="C2474" s="2" t="n"/>
      <c r="D2474" s="2" t="n"/>
      <c r="E2474" s="75" t="inlineStr">
        <is>
          <t>VALOR BDI (29.27%):</t>
        </is>
      </c>
      <c r="F2474" s="91" t="n"/>
      <c r="G2474" s="5">
        <f>ROUNDDOWN(G2473*BDI,2)</f>
        <v/>
      </c>
    </row>
    <row r="2475" ht="15" customHeight="1">
      <c r="A2475" s="2" t="n"/>
      <c r="B2475" s="2" t="n"/>
      <c r="C2475" s="2" t="n"/>
      <c r="D2475" s="2" t="n"/>
      <c r="E2475" s="75" t="inlineStr">
        <is>
          <t>VALOR COM BDI:</t>
        </is>
      </c>
      <c r="F2475" s="91" t="n"/>
      <c r="G2475" s="5">
        <f>G2474 + G2473</f>
        <v/>
      </c>
    </row>
    <row r="2476" ht="9.949999999999999" customHeight="1">
      <c r="A2476" s="2" t="n"/>
      <c r="B2476" s="2" t="n"/>
      <c r="C2476" s="71" t="n"/>
      <c r="E2476" s="2" t="n"/>
      <c r="F2476" s="2" t="n"/>
      <c r="G2476" s="2" t="n"/>
    </row>
    <row r="2477" ht="20.1" customHeight="1">
      <c r="A2477" s="72" t="inlineStr">
        <is>
          <t>11.17.11. 11.82.70 IDENTIF. TESTE E CERTIFICACAO PONTOS REDE LOGICA OU EQUIVALENTE (UN)</t>
        </is>
      </c>
      <c r="B2477" s="90" t="n"/>
      <c r="C2477" s="90" t="n"/>
      <c r="D2477" s="90" t="n"/>
      <c r="E2477" s="90" t="n"/>
      <c r="F2477" s="90" t="n"/>
      <c r="G2477" s="91" t="n"/>
    </row>
    <row r="2478" ht="15" customHeight="1">
      <c r="A2478" s="73" t="inlineStr">
        <is>
          <t>Material</t>
        </is>
      </c>
      <c r="B2478" s="91" t="n"/>
      <c r="C2478" s="64" t="inlineStr">
        <is>
          <t>FONTE</t>
        </is>
      </c>
      <c r="D2478" s="64" t="inlineStr">
        <is>
          <t>UNID</t>
        </is>
      </c>
      <c r="E2478" s="64" t="inlineStr">
        <is>
          <t>COEFICIENTE</t>
        </is>
      </c>
      <c r="F2478" s="64" t="inlineStr">
        <is>
          <t>PREÇO UNITÁRIO</t>
        </is>
      </c>
      <c r="G2478" s="64" t="inlineStr">
        <is>
          <t>TOTAL</t>
        </is>
      </c>
    </row>
    <row r="2479" ht="21" customHeight="1">
      <c r="A2479" s="78" t="inlineStr">
        <is>
          <t>74.26.23</t>
        </is>
      </c>
      <c r="B2479" s="77" t="inlineStr">
        <is>
          <t>IDENTIF. TESTE E CERTIFICAO DE PONTOS REDE LOGICA OU EQUIVALENTE</t>
        </is>
      </c>
      <c r="C2479" s="78" t="inlineStr">
        <is>
          <t>SUDECAP</t>
        </is>
      </c>
      <c r="D2479" s="78" t="inlineStr">
        <is>
          <t>UN</t>
        </is>
      </c>
      <c r="E2479" s="21" t="n">
        <v>1</v>
      </c>
      <c r="F2479" s="22">
        <f>ROUND(M2479*FATOR, 2)</f>
        <v/>
      </c>
      <c r="G2479" s="22">
        <f>ROUND(E2479*F2479, 2)</f>
        <v/>
      </c>
      <c r="L2479" t="n">
        <v>1</v>
      </c>
      <c r="M2479" t="n">
        <v>25</v>
      </c>
      <c r="N2479">
        <f>(M2479-F2479)</f>
        <v/>
      </c>
    </row>
    <row r="2480" ht="15" customHeight="1">
      <c r="A2480" s="2" t="n"/>
      <c r="B2480" s="2" t="n"/>
      <c r="C2480" s="2" t="n"/>
      <c r="D2480" s="2" t="n"/>
      <c r="E2480" s="74" t="inlineStr">
        <is>
          <t>TOTAL Material:</t>
        </is>
      </c>
      <c r="F2480" s="91" t="n"/>
      <c r="G2480" s="23">
        <f>SUM(G2479:G2479)</f>
        <v/>
      </c>
    </row>
    <row r="2481" ht="15" customHeight="1">
      <c r="A2481" s="2" t="n"/>
      <c r="B2481" s="2" t="n"/>
      <c r="C2481" s="2" t="n"/>
      <c r="D2481" s="2" t="n"/>
      <c r="E2481" s="75" t="inlineStr">
        <is>
          <t>VALOR:</t>
        </is>
      </c>
      <c r="F2481" s="91" t="n"/>
      <c r="G2481" s="5">
        <f>SUM(G2480)</f>
        <v/>
      </c>
    </row>
    <row r="2482" ht="15" customHeight="1">
      <c r="A2482" s="2" t="n"/>
      <c r="B2482" s="2" t="n"/>
      <c r="C2482" s="2" t="n"/>
      <c r="D2482" s="2" t="n"/>
      <c r="E2482" s="75" t="inlineStr">
        <is>
          <t>VALOR BDI (29.27%):</t>
        </is>
      </c>
      <c r="F2482" s="91" t="n"/>
      <c r="G2482" s="5">
        <f>ROUNDDOWN(G2481*BDI,2)</f>
        <v/>
      </c>
    </row>
    <row r="2483" ht="15" customHeight="1">
      <c r="A2483" s="2" t="n"/>
      <c r="B2483" s="2" t="n"/>
      <c r="C2483" s="2" t="n"/>
      <c r="D2483" s="2" t="n"/>
      <c r="E2483" s="75" t="inlineStr">
        <is>
          <t>VALOR COM BDI:</t>
        </is>
      </c>
      <c r="F2483" s="91" t="n"/>
      <c r="G2483" s="5">
        <f>G2482 + G2481</f>
        <v/>
      </c>
    </row>
    <row r="2484" ht="9.949999999999999" customHeight="1">
      <c r="A2484" s="2" t="n"/>
      <c r="B2484" s="2" t="n"/>
      <c r="C2484" s="71" t="n"/>
      <c r="E2484" s="2" t="n"/>
      <c r="F2484" s="2" t="n"/>
      <c r="G2484" s="2" t="n"/>
    </row>
    <row r="2485" ht="20.1" customHeight="1">
      <c r="A2485" s="72" t="inlineStr">
        <is>
          <t>11.17.12. CPU 11.82.91 FORNECIMENTO E INSTALAÇÃO DE MÓDULO DE PROTEÇÃO A GÁS PARA BLOCO COOK (UN)</t>
        </is>
      </c>
      <c r="B2485" s="90" t="n"/>
      <c r="C2485" s="90" t="n"/>
      <c r="D2485" s="90" t="n"/>
      <c r="E2485" s="90" t="n"/>
      <c r="F2485" s="90" t="n"/>
      <c r="G2485" s="91" t="n"/>
    </row>
    <row r="2486" ht="15" customHeight="1">
      <c r="A2486" s="73" t="inlineStr">
        <is>
          <t>Material</t>
        </is>
      </c>
      <c r="B2486" s="91" t="n"/>
      <c r="C2486" s="64" t="inlineStr">
        <is>
          <t>FONTE</t>
        </is>
      </c>
      <c r="D2486" s="64" t="inlineStr">
        <is>
          <t>UNID</t>
        </is>
      </c>
      <c r="E2486" s="64" t="inlineStr">
        <is>
          <t>COEFICIENTE</t>
        </is>
      </c>
      <c r="F2486" s="64" t="inlineStr">
        <is>
          <t>PREÇO UNITÁRIO</t>
        </is>
      </c>
      <c r="G2486" s="64" t="inlineStr">
        <is>
          <t>TOTAL</t>
        </is>
      </c>
    </row>
    <row r="2487" ht="15" customHeight="1">
      <c r="A2487" s="78" t="inlineStr">
        <is>
          <t>90.74.02*</t>
        </is>
      </c>
      <c r="B2487" s="77" t="inlineStr">
        <is>
          <t>MÓDULO DE PROTEÇÃO A GÁS PARA BLOCO COOK  [COTAÇÃO]</t>
        </is>
      </c>
      <c r="C2487" s="78" t="inlineStr">
        <is>
          <t xml:space="preserve">Composições </t>
        </is>
      </c>
      <c r="D2487" s="78" t="inlineStr">
        <is>
          <t>UN</t>
        </is>
      </c>
      <c r="E2487" s="21" t="n">
        <v>1</v>
      </c>
      <c r="F2487" s="22">
        <f>ROUND(M2487*FATOR, 2)</f>
        <v/>
      </c>
      <c r="G2487" s="22">
        <f>ROUND(E2487*F2487, 2)</f>
        <v/>
      </c>
      <c r="L2487" t="n">
        <v>1</v>
      </c>
      <c r="M2487" t="n">
        <v>25.57</v>
      </c>
      <c r="N2487">
        <f>(M2487-F2487)</f>
        <v/>
      </c>
    </row>
    <row r="2488" ht="15" customHeight="1">
      <c r="A2488" s="2" t="n"/>
      <c r="B2488" s="2" t="n"/>
      <c r="C2488" s="2" t="n"/>
      <c r="D2488" s="2" t="n"/>
      <c r="E2488" s="74" t="inlineStr">
        <is>
          <t>TOTAL Material:</t>
        </is>
      </c>
      <c r="F2488" s="91" t="n"/>
      <c r="G2488" s="23">
        <f>SUM(G2487:G2487)</f>
        <v/>
      </c>
    </row>
    <row r="2489" ht="15" customHeight="1">
      <c r="A2489" s="73" t="inlineStr">
        <is>
          <t>Mão de Obra</t>
        </is>
      </c>
      <c r="B2489" s="91" t="n"/>
      <c r="C2489" s="64" t="inlineStr">
        <is>
          <t>FONTE</t>
        </is>
      </c>
      <c r="D2489" s="64" t="inlineStr">
        <is>
          <t>UNID</t>
        </is>
      </c>
      <c r="E2489" s="64" t="inlineStr">
        <is>
          <t>COEFICIENTE</t>
        </is>
      </c>
      <c r="F2489" s="64" t="inlineStr">
        <is>
          <t>PREÇO UNITÁRIO</t>
        </is>
      </c>
      <c r="G2489" s="64" t="inlineStr">
        <is>
          <t>TOTAL</t>
        </is>
      </c>
    </row>
    <row r="2490" ht="15" customHeight="1">
      <c r="A2490" s="78" t="inlineStr">
        <is>
          <t>55.10.10</t>
        </is>
      </c>
      <c r="B2490" s="77" t="inlineStr">
        <is>
          <t>AUXILIAR BOMBEIRO/ELETRICISTA</t>
        </is>
      </c>
      <c r="C2490" s="78" t="inlineStr">
        <is>
          <t>SUDECAP</t>
        </is>
      </c>
      <c r="D2490" s="78" t="inlineStr">
        <is>
          <t>H</t>
        </is>
      </c>
      <c r="E2490" s="21">
        <f>L2490*FATOR</f>
        <v/>
      </c>
      <c r="F2490" s="22" t="n">
        <v>14.9</v>
      </c>
      <c r="G2490" s="22">
        <f>ROUND(E2490*F2490, 2)</f>
        <v/>
      </c>
      <c r="L2490" t="n">
        <v>0.333</v>
      </c>
      <c r="M2490" t="n">
        <v>14.9</v>
      </c>
      <c r="N2490">
        <f>(M2490-F2490)</f>
        <v/>
      </c>
    </row>
    <row r="2491" ht="15" customHeight="1">
      <c r="A2491" s="78" t="inlineStr">
        <is>
          <t>55.10.55</t>
        </is>
      </c>
      <c r="B2491" s="77" t="inlineStr">
        <is>
          <t>ELETRICISTA</t>
        </is>
      </c>
      <c r="C2491" s="78" t="inlineStr">
        <is>
          <t>SUDECAP</t>
        </is>
      </c>
      <c r="D2491" s="78" t="inlineStr">
        <is>
          <t>H</t>
        </is>
      </c>
      <c r="E2491" s="21">
        <f>L2491*FATOR</f>
        <v/>
      </c>
      <c r="F2491" s="22" t="n">
        <v>21.08</v>
      </c>
      <c r="G2491" s="22">
        <f>ROUND(E2491*F2491, 2)</f>
        <v/>
      </c>
      <c r="L2491" t="n">
        <v>0.333</v>
      </c>
      <c r="M2491" t="n">
        <v>21.08</v>
      </c>
      <c r="N2491">
        <f>(M2491-F2491)</f>
        <v/>
      </c>
    </row>
    <row r="2492" ht="15" customHeight="1">
      <c r="A2492" s="2" t="n"/>
      <c r="B2492" s="2" t="n"/>
      <c r="C2492" s="2" t="n"/>
      <c r="D2492" s="2" t="n"/>
      <c r="E2492" s="74" t="inlineStr">
        <is>
          <t>TOTAL Mão de Obra:</t>
        </is>
      </c>
      <c r="F2492" s="91" t="n"/>
      <c r="G2492" s="23">
        <f>SUM(G2490:G2491)</f>
        <v/>
      </c>
    </row>
    <row r="2493" ht="15" customHeight="1">
      <c r="A2493" s="2" t="n"/>
      <c r="B2493" s="2" t="n"/>
      <c r="C2493" s="2" t="n"/>
      <c r="D2493" s="2" t="n"/>
      <c r="E2493" s="75" t="inlineStr">
        <is>
          <t>VALOR:</t>
        </is>
      </c>
      <c r="F2493" s="91" t="n"/>
      <c r="G2493" s="5">
        <f>SUM(G2488,G2492)</f>
        <v/>
      </c>
    </row>
    <row r="2494" ht="15" customHeight="1">
      <c r="A2494" s="2" t="n"/>
      <c r="B2494" s="2" t="n"/>
      <c r="C2494" s="2" t="n"/>
      <c r="D2494" s="2" t="n"/>
      <c r="E2494" s="75" t="inlineStr">
        <is>
          <t>VALOR BDI (29.27%):</t>
        </is>
      </c>
      <c r="F2494" s="91" t="n"/>
      <c r="G2494" s="5">
        <f>ROUNDDOWN(G2493*BDI,2)</f>
        <v/>
      </c>
    </row>
    <row r="2495" ht="15" customHeight="1">
      <c r="A2495" s="2" t="n"/>
      <c r="B2495" s="2" t="n"/>
      <c r="C2495" s="2" t="n"/>
      <c r="D2495" s="2" t="n"/>
      <c r="E2495" s="75" t="inlineStr">
        <is>
          <t>VALOR COM BDI:</t>
        </is>
      </c>
      <c r="F2495" s="91" t="n"/>
      <c r="G2495" s="5">
        <f>G2494 + G2493</f>
        <v/>
      </c>
    </row>
    <row r="2496" ht="9.949999999999999" customHeight="1">
      <c r="A2496" s="2" t="n"/>
      <c r="B2496" s="2" t="n"/>
      <c r="C2496" s="71" t="n"/>
      <c r="E2496" s="2" t="n"/>
      <c r="F2496" s="2" t="n"/>
      <c r="G2496" s="2" t="n"/>
    </row>
    <row r="2497" ht="20.1" customHeight="1">
      <c r="A2497" s="72" t="inlineStr">
        <is>
          <t>11.17.13. CPU 11.82.92 FORNECIMENTO E INSTALAÇÃO DE RACK - KIT PORCA-GAIOLA M5 COM PARAFUSO CABECA PANELA (50 PECAS) (UN)</t>
        </is>
      </c>
      <c r="B2497" s="90" t="n"/>
      <c r="C2497" s="90" t="n"/>
      <c r="D2497" s="90" t="n"/>
      <c r="E2497" s="90" t="n"/>
      <c r="F2497" s="90" t="n"/>
      <c r="G2497" s="91" t="n"/>
    </row>
    <row r="2498" ht="15" customHeight="1">
      <c r="A2498" s="73" t="inlineStr">
        <is>
          <t>Material</t>
        </is>
      </c>
      <c r="B2498" s="91" t="n"/>
      <c r="C2498" s="64" t="inlineStr">
        <is>
          <t>FONTE</t>
        </is>
      </c>
      <c r="D2498" s="64" t="inlineStr">
        <is>
          <t>UNID</t>
        </is>
      </c>
      <c r="E2498" s="64" t="inlineStr">
        <is>
          <t>COEFICIENTE</t>
        </is>
      </c>
      <c r="F2498" s="64" t="inlineStr">
        <is>
          <t>PREÇO UNITÁRIO</t>
        </is>
      </c>
      <c r="G2498" s="64" t="inlineStr">
        <is>
          <t>TOTAL</t>
        </is>
      </c>
    </row>
    <row r="2499" ht="21" customHeight="1">
      <c r="A2499" s="78" t="inlineStr">
        <is>
          <t>90.74.03*</t>
        </is>
      </c>
      <c r="B2499" s="77" t="inlineStr">
        <is>
          <t>RACK - KIT PORCA-GAIOLA M5 COM PARAFUSO CABECA PANELA (50 PECAS) [COTAÇÃO]</t>
        </is>
      </c>
      <c r="C2499" s="78" t="inlineStr">
        <is>
          <t xml:space="preserve">Composições </t>
        </is>
      </c>
      <c r="D2499" s="78" t="inlineStr">
        <is>
          <t>UN</t>
        </is>
      </c>
      <c r="E2499" s="21" t="n">
        <v>1</v>
      </c>
      <c r="F2499" s="22">
        <f>ROUND(M2499*FATOR, 2)</f>
        <v/>
      </c>
      <c r="G2499" s="22">
        <f>ROUND(E2499*F2499, 2)</f>
        <v/>
      </c>
      <c r="L2499" t="n">
        <v>1</v>
      </c>
      <c r="M2499" t="n">
        <v>61</v>
      </c>
      <c r="N2499">
        <f>(M2499-F2499)</f>
        <v/>
      </c>
    </row>
    <row r="2500" ht="15" customHeight="1">
      <c r="A2500" s="2" t="n"/>
      <c r="B2500" s="2" t="n"/>
      <c r="C2500" s="2" t="n"/>
      <c r="D2500" s="2" t="n"/>
      <c r="E2500" s="74" t="inlineStr">
        <is>
          <t>TOTAL Material:</t>
        </is>
      </c>
      <c r="F2500" s="91" t="n"/>
      <c r="G2500" s="23">
        <f>SUM(G2499:G2499)</f>
        <v/>
      </c>
    </row>
    <row r="2501" ht="15" customHeight="1">
      <c r="A2501" s="73" t="inlineStr">
        <is>
          <t>Mão de Obra</t>
        </is>
      </c>
      <c r="B2501" s="91" t="n"/>
      <c r="C2501" s="64" t="inlineStr">
        <is>
          <t>FONTE</t>
        </is>
      </c>
      <c r="D2501" s="64" t="inlineStr">
        <is>
          <t>UNID</t>
        </is>
      </c>
      <c r="E2501" s="64" t="inlineStr">
        <is>
          <t>COEFICIENTE</t>
        </is>
      </c>
      <c r="F2501" s="64" t="inlineStr">
        <is>
          <t>PREÇO UNITÁRIO</t>
        </is>
      </c>
      <c r="G2501" s="64" t="inlineStr">
        <is>
          <t>TOTAL</t>
        </is>
      </c>
    </row>
    <row r="2502" ht="15" customHeight="1">
      <c r="A2502" s="78" t="inlineStr">
        <is>
          <t>55.10.10</t>
        </is>
      </c>
      <c r="B2502" s="77" t="inlineStr">
        <is>
          <t>AUXILIAR BOMBEIRO/ELETRICISTA</t>
        </is>
      </c>
      <c r="C2502" s="78" t="inlineStr">
        <is>
          <t>SUDECAP</t>
        </is>
      </c>
      <c r="D2502" s="78" t="inlineStr">
        <is>
          <t>H</t>
        </is>
      </c>
      <c r="E2502" s="21">
        <f>L2502*FATOR</f>
        <v/>
      </c>
      <c r="F2502" s="22" t="n">
        <v>14.9</v>
      </c>
      <c r="G2502" s="22">
        <f>ROUND(E2502*F2502, 2)</f>
        <v/>
      </c>
      <c r="L2502" t="n">
        <v>0.333</v>
      </c>
      <c r="M2502" t="n">
        <v>14.9</v>
      </c>
      <c r="N2502">
        <f>(M2502-F2502)</f>
        <v/>
      </c>
    </row>
    <row r="2503" ht="15" customHeight="1">
      <c r="A2503" s="78" t="inlineStr">
        <is>
          <t>55.10.55</t>
        </is>
      </c>
      <c r="B2503" s="77" t="inlineStr">
        <is>
          <t>ELETRICISTA</t>
        </is>
      </c>
      <c r="C2503" s="78" t="inlineStr">
        <is>
          <t>SUDECAP</t>
        </is>
      </c>
      <c r="D2503" s="78" t="inlineStr">
        <is>
          <t>H</t>
        </is>
      </c>
      <c r="E2503" s="21">
        <f>L2503*FATOR</f>
        <v/>
      </c>
      <c r="F2503" s="22" t="n">
        <v>21.08</v>
      </c>
      <c r="G2503" s="22">
        <f>ROUND(E2503*F2503, 2)</f>
        <v/>
      </c>
      <c r="L2503" t="n">
        <v>0.333</v>
      </c>
      <c r="M2503" t="n">
        <v>21.08</v>
      </c>
      <c r="N2503">
        <f>(M2503-F2503)</f>
        <v/>
      </c>
    </row>
    <row r="2504" ht="15" customHeight="1">
      <c r="A2504" s="2" t="n"/>
      <c r="B2504" s="2" t="n"/>
      <c r="C2504" s="2" t="n"/>
      <c r="D2504" s="2" t="n"/>
      <c r="E2504" s="74" t="inlineStr">
        <is>
          <t>TOTAL Mão de Obra:</t>
        </is>
      </c>
      <c r="F2504" s="91" t="n"/>
      <c r="G2504" s="23">
        <f>SUM(G2502:G2503)</f>
        <v/>
      </c>
    </row>
    <row r="2505" ht="15" customHeight="1">
      <c r="A2505" s="2" t="n"/>
      <c r="B2505" s="2" t="n"/>
      <c r="C2505" s="2" t="n"/>
      <c r="D2505" s="2" t="n"/>
      <c r="E2505" s="75" t="inlineStr">
        <is>
          <t>VALOR:</t>
        </is>
      </c>
      <c r="F2505" s="91" t="n"/>
      <c r="G2505" s="5">
        <f>SUM(G2500,G2504)</f>
        <v/>
      </c>
    </row>
    <row r="2506" ht="15" customHeight="1">
      <c r="A2506" s="2" t="n"/>
      <c r="B2506" s="2" t="n"/>
      <c r="C2506" s="2" t="n"/>
      <c r="D2506" s="2" t="n"/>
      <c r="E2506" s="75" t="inlineStr">
        <is>
          <t>VALOR BDI (29.27%):</t>
        </is>
      </c>
      <c r="F2506" s="91" t="n"/>
      <c r="G2506" s="5">
        <f>ROUNDDOWN(G2505*BDI,2)</f>
        <v/>
      </c>
    </row>
    <row r="2507" ht="15" customHeight="1">
      <c r="A2507" s="2" t="n"/>
      <c r="B2507" s="2" t="n"/>
      <c r="C2507" s="2" t="n"/>
      <c r="D2507" s="2" t="n"/>
      <c r="E2507" s="75" t="inlineStr">
        <is>
          <t>VALOR COM BDI:</t>
        </is>
      </c>
      <c r="F2507" s="91" t="n"/>
      <c r="G2507" s="5">
        <f>G2506 + G2505</f>
        <v/>
      </c>
    </row>
    <row r="2508" ht="9.949999999999999" customHeight="1">
      <c r="A2508" s="2" t="n"/>
      <c r="B2508" s="2" t="n"/>
      <c r="C2508" s="71" t="n"/>
      <c r="E2508" s="2" t="n"/>
      <c r="F2508" s="2" t="n"/>
      <c r="G2508" s="2" t="n"/>
    </row>
    <row r="2509" ht="20.1" customHeight="1">
      <c r="A2509" s="72" t="inlineStr">
        <is>
          <t>11.17.14. CPU 11.82.93 FORNECIMENTO E INSTALAÇÃO DE SWITCH GERENCIÁVEL 16 PORTAS, COM CONECTIVIDADEAUTO-SPEED 10/100/1000 Mbps COM SUPORTE A REDE "FULL DUPLEX" REF: TL-SG5412F TP LINK OU EQUIVALENTE (UN)</t>
        </is>
      </c>
      <c r="B2509" s="90" t="n"/>
      <c r="C2509" s="90" t="n"/>
      <c r="D2509" s="90" t="n"/>
      <c r="E2509" s="90" t="n"/>
      <c r="F2509" s="90" t="n"/>
      <c r="G2509" s="91" t="n"/>
    </row>
    <row r="2510" ht="15" customHeight="1">
      <c r="A2510" s="73" t="inlineStr">
        <is>
          <t>Material</t>
        </is>
      </c>
      <c r="B2510" s="91" t="n"/>
      <c r="C2510" s="64" t="inlineStr">
        <is>
          <t>FONTE</t>
        </is>
      </c>
      <c r="D2510" s="64" t="inlineStr">
        <is>
          <t>UNID</t>
        </is>
      </c>
      <c r="E2510" s="64" t="inlineStr">
        <is>
          <t>COEFICIENTE</t>
        </is>
      </c>
      <c r="F2510" s="64" t="inlineStr">
        <is>
          <t>PREÇO UNITÁRIO</t>
        </is>
      </c>
      <c r="G2510" s="64" t="inlineStr">
        <is>
          <t>TOTAL</t>
        </is>
      </c>
    </row>
    <row r="2511" ht="38.1" customHeight="1">
      <c r="A2511" s="78" t="inlineStr">
        <is>
          <t>90.74.04*</t>
        </is>
      </c>
      <c r="B2511" s="77" t="inlineStr">
        <is>
          <t>SWITCH GERENCIÁVEL 16 PORTAS, COM CONECTIVIDADE AUTO-SPEED 10/100/1000 Mbps COM SUPORTE A REDE "FULL DUPLEX" REF: TL-SG5412F TP-LINK OU EQUIVALENTE [ COTAÇÃO]</t>
        </is>
      </c>
      <c r="C2511" s="78" t="inlineStr">
        <is>
          <t xml:space="preserve">Composições </t>
        </is>
      </c>
      <c r="D2511" s="78" t="inlineStr">
        <is>
          <t>UN</t>
        </is>
      </c>
      <c r="E2511" s="21" t="n">
        <v>1</v>
      </c>
      <c r="F2511" s="22">
        <f>ROUND(M2511*FATOR, 2)</f>
        <v/>
      </c>
      <c r="G2511" s="22">
        <f>ROUND(E2511*F2511, 2)</f>
        <v/>
      </c>
      <c r="L2511" t="n">
        <v>1</v>
      </c>
      <c r="M2511" t="n">
        <v>1068.57</v>
      </c>
      <c r="N2511">
        <f>(M2511-F2511)</f>
        <v/>
      </c>
    </row>
    <row r="2512" ht="15" customHeight="1">
      <c r="A2512" s="2" t="n"/>
      <c r="B2512" s="2" t="n"/>
      <c r="C2512" s="2" t="n"/>
      <c r="D2512" s="2" t="n"/>
      <c r="E2512" s="74" t="inlineStr">
        <is>
          <t>TOTAL Material:</t>
        </is>
      </c>
      <c r="F2512" s="91" t="n"/>
      <c r="G2512" s="23">
        <f>SUM(G2511:G2511)</f>
        <v/>
      </c>
    </row>
    <row r="2513" ht="15" customHeight="1">
      <c r="A2513" s="73" t="inlineStr">
        <is>
          <t>Mão de Obra</t>
        </is>
      </c>
      <c r="B2513" s="91" t="n"/>
      <c r="C2513" s="64" t="inlineStr">
        <is>
          <t>FONTE</t>
        </is>
      </c>
      <c r="D2513" s="64" t="inlineStr">
        <is>
          <t>UNID</t>
        </is>
      </c>
      <c r="E2513" s="64" t="inlineStr">
        <is>
          <t>COEFICIENTE</t>
        </is>
      </c>
      <c r="F2513" s="64" t="inlineStr">
        <is>
          <t>PREÇO UNITÁRIO</t>
        </is>
      </c>
      <c r="G2513" s="64" t="inlineStr">
        <is>
          <t>TOTAL</t>
        </is>
      </c>
    </row>
    <row r="2514" ht="15" customHeight="1">
      <c r="A2514" s="78" t="inlineStr">
        <is>
          <t>55.10.10</t>
        </is>
      </c>
      <c r="B2514" s="77" t="inlineStr">
        <is>
          <t>AUXILIAR BOMBEIRO/ELETRICISTA</t>
        </is>
      </c>
      <c r="C2514" s="78" t="inlineStr">
        <is>
          <t>SUDECAP</t>
        </is>
      </c>
      <c r="D2514" s="78" t="inlineStr">
        <is>
          <t>H</t>
        </is>
      </c>
      <c r="E2514" s="21">
        <f>L2514*FATOR</f>
        <v/>
      </c>
      <c r="F2514" s="22" t="n">
        <v>14.9</v>
      </c>
      <c r="G2514" s="22">
        <f>ROUND(E2514*F2514, 2)</f>
        <v/>
      </c>
      <c r="L2514" t="n">
        <v>0.333333</v>
      </c>
      <c r="M2514" t="n">
        <v>14.9</v>
      </c>
      <c r="N2514">
        <f>(M2514-F2514)</f>
        <v/>
      </c>
    </row>
    <row r="2515" ht="15" customHeight="1">
      <c r="A2515" s="78" t="inlineStr">
        <is>
          <t>55.10.55</t>
        </is>
      </c>
      <c r="B2515" s="77" t="inlineStr">
        <is>
          <t>ELETRICISTA</t>
        </is>
      </c>
      <c r="C2515" s="78" t="inlineStr">
        <is>
          <t>SUDECAP</t>
        </is>
      </c>
      <c r="D2515" s="78" t="inlineStr">
        <is>
          <t>H</t>
        </is>
      </c>
      <c r="E2515" s="21">
        <f>L2515*FATOR</f>
        <v/>
      </c>
      <c r="F2515" s="22" t="n">
        <v>21.08</v>
      </c>
      <c r="G2515" s="22">
        <f>ROUND(E2515*F2515, 2)</f>
        <v/>
      </c>
      <c r="L2515" t="n">
        <v>0.333333</v>
      </c>
      <c r="M2515" t="n">
        <v>21.08</v>
      </c>
      <c r="N2515">
        <f>(M2515-F2515)</f>
        <v/>
      </c>
    </row>
    <row r="2516" ht="15" customHeight="1">
      <c r="A2516" s="2" t="n"/>
      <c r="B2516" s="2" t="n"/>
      <c r="C2516" s="2" t="n"/>
      <c r="D2516" s="2" t="n"/>
      <c r="E2516" s="74" t="inlineStr">
        <is>
          <t>TOTAL Mão de Obra:</t>
        </is>
      </c>
      <c r="F2516" s="91" t="n"/>
      <c r="G2516" s="23">
        <f>SUM(G2514:G2515)</f>
        <v/>
      </c>
    </row>
    <row r="2517" ht="15" customHeight="1">
      <c r="A2517" s="2" t="n"/>
      <c r="B2517" s="2" t="n"/>
      <c r="C2517" s="2" t="n"/>
      <c r="D2517" s="2" t="n"/>
      <c r="E2517" s="75" t="inlineStr">
        <is>
          <t>VALOR:</t>
        </is>
      </c>
      <c r="F2517" s="91" t="n"/>
      <c r="G2517" s="5">
        <f>SUM(G2512,G2516)</f>
        <v/>
      </c>
    </row>
    <row r="2518" ht="15" customHeight="1">
      <c r="A2518" s="2" t="n"/>
      <c r="B2518" s="2" t="n"/>
      <c r="C2518" s="2" t="n"/>
      <c r="D2518" s="2" t="n"/>
      <c r="E2518" s="75" t="inlineStr">
        <is>
          <t>VALOR BDI (29.27%):</t>
        </is>
      </c>
      <c r="F2518" s="91" t="n"/>
      <c r="G2518" s="5">
        <f>ROUNDDOWN(G2517*BDI,2)</f>
        <v/>
      </c>
    </row>
    <row r="2519" ht="15" customHeight="1">
      <c r="A2519" s="2" t="n"/>
      <c r="B2519" s="2" t="n"/>
      <c r="C2519" s="2" t="n"/>
      <c r="D2519" s="2" t="n"/>
      <c r="E2519" s="75" t="inlineStr">
        <is>
          <t>VALOR COM BDI:</t>
        </is>
      </c>
      <c r="F2519" s="91" t="n"/>
      <c r="G2519" s="5">
        <f>G2518 + G2517</f>
        <v/>
      </c>
    </row>
    <row r="2520" ht="9.949999999999999" customHeight="1">
      <c r="A2520" s="2" t="n"/>
      <c r="B2520" s="2" t="n"/>
      <c r="C2520" s="71" t="n"/>
      <c r="E2520" s="2" t="n"/>
      <c r="F2520" s="2" t="n"/>
      <c r="G2520" s="2" t="n"/>
    </row>
    <row r="2521" ht="20.1" customHeight="1">
      <c r="A2521" s="72" t="inlineStr">
        <is>
          <t>11.17.15. CPU 11.82.94 FORNECIMENTO E INSTALAÇÃO DE RACK - BANDEJA/PRATELEIRA 400mm FIXA 4 PONTOS RACK SERVIDOR 19" (UN)</t>
        </is>
      </c>
      <c r="B2521" s="90" t="n"/>
      <c r="C2521" s="90" t="n"/>
      <c r="D2521" s="90" t="n"/>
      <c r="E2521" s="90" t="n"/>
      <c r="F2521" s="90" t="n"/>
      <c r="G2521" s="91" t="n"/>
    </row>
    <row r="2522" ht="15" customHeight="1">
      <c r="A2522" s="73" t="inlineStr">
        <is>
          <t>Material</t>
        </is>
      </c>
      <c r="B2522" s="91" t="n"/>
      <c r="C2522" s="64" t="inlineStr">
        <is>
          <t>FONTE</t>
        </is>
      </c>
      <c r="D2522" s="64" t="inlineStr">
        <is>
          <t>UNID</t>
        </is>
      </c>
      <c r="E2522" s="64" t="inlineStr">
        <is>
          <t>COEFICIENTE</t>
        </is>
      </c>
      <c r="F2522" s="64" t="inlineStr">
        <is>
          <t>PREÇO UNITÁRIO</t>
        </is>
      </c>
      <c r="G2522" s="64" t="inlineStr">
        <is>
          <t>TOTAL</t>
        </is>
      </c>
    </row>
    <row r="2523" ht="21" customHeight="1">
      <c r="A2523" s="78" t="inlineStr">
        <is>
          <t>90.74.05*</t>
        </is>
      </c>
      <c r="B2523" s="77" t="inlineStr">
        <is>
          <t>RACK - BANDEJA/PRATELEIRA 400mm FIXA 4 PONTOS RACK SERVIDOR 19 [COTAÇÃO]</t>
        </is>
      </c>
      <c r="C2523" s="78" t="inlineStr">
        <is>
          <t xml:space="preserve">Composições </t>
        </is>
      </c>
      <c r="D2523" s="78" t="inlineStr">
        <is>
          <t>UN</t>
        </is>
      </c>
      <c r="E2523" s="21" t="n">
        <v>1</v>
      </c>
      <c r="F2523" s="22">
        <f>ROUND(M2523*FATOR, 2)</f>
        <v/>
      </c>
      <c r="G2523" s="22">
        <f>ROUND(E2523*F2523, 2)</f>
        <v/>
      </c>
      <c r="L2523" t="n">
        <v>1</v>
      </c>
      <c r="M2523" t="n">
        <v>75.09999999999999</v>
      </c>
      <c r="N2523">
        <f>(M2523-F2523)</f>
        <v/>
      </c>
    </row>
    <row r="2524" ht="15" customHeight="1">
      <c r="A2524" s="2" t="n"/>
      <c r="B2524" s="2" t="n"/>
      <c r="C2524" s="2" t="n"/>
      <c r="D2524" s="2" t="n"/>
      <c r="E2524" s="74" t="inlineStr">
        <is>
          <t>TOTAL Material:</t>
        </is>
      </c>
      <c r="F2524" s="91" t="n"/>
      <c r="G2524" s="23">
        <f>SUM(G2523:G2523)</f>
        <v/>
      </c>
    </row>
    <row r="2525" ht="15" customHeight="1">
      <c r="A2525" s="73" t="inlineStr">
        <is>
          <t>Mão de Obra</t>
        </is>
      </c>
      <c r="B2525" s="91" t="n"/>
      <c r="C2525" s="64" t="inlineStr">
        <is>
          <t>FONTE</t>
        </is>
      </c>
      <c r="D2525" s="64" t="inlineStr">
        <is>
          <t>UNID</t>
        </is>
      </c>
      <c r="E2525" s="64" t="inlineStr">
        <is>
          <t>COEFICIENTE</t>
        </is>
      </c>
      <c r="F2525" s="64" t="inlineStr">
        <is>
          <t>PREÇO UNITÁRIO</t>
        </is>
      </c>
      <c r="G2525" s="64" t="inlineStr">
        <is>
          <t>TOTAL</t>
        </is>
      </c>
    </row>
    <row r="2526" ht="15" customHeight="1">
      <c r="A2526" s="78" t="inlineStr">
        <is>
          <t>55.10.10</t>
        </is>
      </c>
      <c r="B2526" s="77" t="inlineStr">
        <is>
          <t>AUXILIAR BOMBEIRO/ELETRICISTA</t>
        </is>
      </c>
      <c r="C2526" s="78" t="inlineStr">
        <is>
          <t>SUDECAP</t>
        </is>
      </c>
      <c r="D2526" s="78" t="inlineStr">
        <is>
          <t>H</t>
        </is>
      </c>
      <c r="E2526" s="21">
        <f>L2526*FATOR</f>
        <v/>
      </c>
      <c r="F2526" s="22" t="n">
        <v>14.9</v>
      </c>
      <c r="G2526" s="22">
        <f>ROUND(E2526*F2526, 2)</f>
        <v/>
      </c>
      <c r="L2526" t="n">
        <v>0.5</v>
      </c>
      <c r="M2526" t="n">
        <v>14.9</v>
      </c>
      <c r="N2526">
        <f>(M2526-F2526)</f>
        <v/>
      </c>
    </row>
    <row r="2527" ht="15" customHeight="1">
      <c r="A2527" s="78" t="inlineStr">
        <is>
          <t>55.10.55</t>
        </is>
      </c>
      <c r="B2527" s="77" t="inlineStr">
        <is>
          <t>ELETRICISTA</t>
        </is>
      </c>
      <c r="C2527" s="78" t="inlineStr">
        <is>
          <t>SUDECAP</t>
        </is>
      </c>
      <c r="D2527" s="78" t="inlineStr">
        <is>
          <t>H</t>
        </is>
      </c>
      <c r="E2527" s="21">
        <f>L2527*FATOR</f>
        <v/>
      </c>
      <c r="F2527" s="22" t="n">
        <v>21.08</v>
      </c>
      <c r="G2527" s="22">
        <f>ROUND(E2527*F2527, 2)</f>
        <v/>
      </c>
      <c r="L2527" t="n">
        <v>0.5</v>
      </c>
      <c r="M2527" t="n">
        <v>21.08</v>
      </c>
      <c r="N2527">
        <f>(M2527-F2527)</f>
        <v/>
      </c>
    </row>
    <row r="2528" ht="15" customHeight="1">
      <c r="A2528" s="2" t="n"/>
      <c r="B2528" s="2" t="n"/>
      <c r="C2528" s="2" t="n"/>
      <c r="D2528" s="2" t="n"/>
      <c r="E2528" s="74" t="inlineStr">
        <is>
          <t>TOTAL Mão de Obra:</t>
        </is>
      </c>
      <c r="F2528" s="91" t="n"/>
      <c r="G2528" s="23">
        <f>SUM(G2526:G2527)</f>
        <v/>
      </c>
    </row>
    <row r="2529" ht="15" customHeight="1">
      <c r="A2529" s="2" t="n"/>
      <c r="B2529" s="2" t="n"/>
      <c r="C2529" s="2" t="n"/>
      <c r="D2529" s="2" t="n"/>
      <c r="E2529" s="75" t="inlineStr">
        <is>
          <t>VALOR:</t>
        </is>
      </c>
      <c r="F2529" s="91" t="n"/>
      <c r="G2529" s="5">
        <f>SUM(G2524,G2528)</f>
        <v/>
      </c>
    </row>
    <row r="2530" ht="15" customHeight="1">
      <c r="A2530" s="2" t="n"/>
      <c r="B2530" s="2" t="n"/>
      <c r="C2530" s="2" t="n"/>
      <c r="D2530" s="2" t="n"/>
      <c r="E2530" s="75" t="inlineStr">
        <is>
          <t>VALOR BDI (29.27%):</t>
        </is>
      </c>
      <c r="F2530" s="91" t="n"/>
      <c r="G2530" s="5">
        <f>ROUNDDOWN(G2529*BDI,2)</f>
        <v/>
      </c>
    </row>
    <row r="2531" ht="15" customHeight="1">
      <c r="A2531" s="2" t="n"/>
      <c r="B2531" s="2" t="n"/>
      <c r="C2531" s="2" t="n"/>
      <c r="D2531" s="2" t="n"/>
      <c r="E2531" s="75" t="inlineStr">
        <is>
          <t>VALOR COM BDI:</t>
        </is>
      </c>
      <c r="F2531" s="91" t="n"/>
      <c r="G2531" s="5">
        <f>G2530 + G2529</f>
        <v/>
      </c>
    </row>
    <row r="2532" ht="9.949999999999999" customHeight="1">
      <c r="A2532" s="2" t="n"/>
      <c r="B2532" s="2" t="n"/>
      <c r="C2532" s="71" t="n"/>
      <c r="E2532" s="2" t="n"/>
      <c r="F2532" s="2" t="n"/>
      <c r="G2532" s="2" t="n"/>
    </row>
    <row r="2533" ht="20.1" customHeight="1">
      <c r="A2533" s="72" t="inlineStr">
        <is>
          <t>11.17.16. 98307 TOMADA DE REDE RJ45 - FORNECIMENTO E INSTALAÇÃO. AF_11/2019 (UN)</t>
        </is>
      </c>
      <c r="B2533" s="90" t="n"/>
      <c r="C2533" s="90" t="n"/>
      <c r="D2533" s="90" t="n"/>
      <c r="E2533" s="90" t="n"/>
      <c r="F2533" s="90" t="n"/>
      <c r="G2533" s="91" t="n"/>
    </row>
    <row r="2534" ht="15" customHeight="1">
      <c r="A2534" s="73" t="inlineStr">
        <is>
          <t>Material</t>
        </is>
      </c>
      <c r="B2534" s="91" t="n"/>
      <c r="C2534" s="64" t="inlineStr">
        <is>
          <t>FONTE</t>
        </is>
      </c>
      <c r="D2534" s="64" t="inlineStr">
        <is>
          <t>UNID</t>
        </is>
      </c>
      <c r="E2534" s="64" t="inlineStr">
        <is>
          <t>COEFICIENTE</t>
        </is>
      </c>
      <c r="F2534" s="64" t="inlineStr">
        <is>
          <t>PREÇO UNITÁRIO</t>
        </is>
      </c>
      <c r="G2534" s="64" t="inlineStr">
        <is>
          <t>TOTAL</t>
        </is>
      </c>
    </row>
    <row r="2535" ht="21" customHeight="1">
      <c r="A2535" s="78" t="inlineStr">
        <is>
          <t>00038083</t>
        </is>
      </c>
      <c r="B2535" s="77" t="inlineStr">
        <is>
          <t>TOMADA RJ45, 8 FIOS, CAT 5E, CONJUNTO MONTADO PARA EMBUTIR 4" X 2" (PLACA + SUPORTE + MODULO)</t>
        </is>
      </c>
      <c r="C2535" s="78" t="inlineStr">
        <is>
          <t>SINAPI</t>
        </is>
      </c>
      <c r="D2535" s="78" t="inlineStr">
        <is>
          <t>UN</t>
        </is>
      </c>
      <c r="E2535" s="21" t="n">
        <v>1</v>
      </c>
      <c r="F2535" s="22">
        <f>ROUND(M2535*FATOR, 2)</f>
        <v/>
      </c>
      <c r="G2535" s="22">
        <f>ROUND(E2535*F2535, 2)</f>
        <v/>
      </c>
      <c r="L2535" t="n">
        <v>1</v>
      </c>
      <c r="M2535" t="n">
        <v>35.59</v>
      </c>
      <c r="N2535">
        <f>(M2535-F2535)</f>
        <v/>
      </c>
    </row>
    <row r="2536" ht="15" customHeight="1">
      <c r="A2536" s="2" t="n"/>
      <c r="B2536" s="2" t="n"/>
      <c r="C2536" s="2" t="n"/>
      <c r="D2536" s="2" t="n"/>
      <c r="E2536" s="74" t="inlineStr">
        <is>
          <t>TOTAL Material:</t>
        </is>
      </c>
      <c r="F2536" s="91" t="n"/>
      <c r="G2536" s="23">
        <f>SUM(G2535:G2535)</f>
        <v/>
      </c>
    </row>
    <row r="2537" ht="15" customHeight="1">
      <c r="A2537" s="73" t="inlineStr">
        <is>
          <t>Mão de Obra com Encargos Complementares</t>
        </is>
      </c>
      <c r="B2537" s="91" t="n"/>
      <c r="C2537" s="64" t="inlineStr">
        <is>
          <t>FONTE</t>
        </is>
      </c>
      <c r="D2537" s="64" t="inlineStr">
        <is>
          <t>UNID</t>
        </is>
      </c>
      <c r="E2537" s="64" t="inlineStr">
        <is>
          <t>COEFICIENTE</t>
        </is>
      </c>
      <c r="F2537" s="64" t="inlineStr">
        <is>
          <t>PREÇO UNITÁRIO</t>
        </is>
      </c>
      <c r="G2537" s="64" t="inlineStr">
        <is>
          <t>TOTAL</t>
        </is>
      </c>
    </row>
    <row r="2538" ht="15" customHeight="1">
      <c r="A2538" s="78" t="inlineStr">
        <is>
          <t>88247</t>
        </is>
      </c>
      <c r="B2538" s="77" t="inlineStr">
        <is>
          <t>AUXILIAR DE ELETRICISTA COM ENCARGOS COMPLEMENTARES</t>
        </is>
      </c>
      <c r="C2538" s="78" t="inlineStr">
        <is>
          <t>SINAPI</t>
        </is>
      </c>
      <c r="D2538" s="78" t="inlineStr">
        <is>
          <t>H</t>
        </is>
      </c>
      <c r="E2538" s="21">
        <f>L2538*FATOR</f>
        <v/>
      </c>
      <c r="F2538" s="22">
        <f>'COMPOSICOES AUXILIARES'!G-1</f>
        <v/>
      </c>
      <c r="G2538" s="22">
        <f>ROUND(E2538*F2538, 2)</f>
        <v/>
      </c>
      <c r="L2538" t="n">
        <v>0.2062</v>
      </c>
      <c r="M2538" t="n">
        <v>20.02</v>
      </c>
      <c r="N2538">
        <f>(M2538-F2538)</f>
        <v/>
      </c>
    </row>
    <row r="2539" ht="15" customHeight="1">
      <c r="A2539" s="78" t="inlineStr">
        <is>
          <t>88264</t>
        </is>
      </c>
      <c r="B2539" s="77" t="inlineStr">
        <is>
          <t>ELETRICISTA COM ENCARGOS COMPLEMENTARES</t>
        </is>
      </c>
      <c r="C2539" s="78" t="inlineStr">
        <is>
          <t>SINAPI</t>
        </is>
      </c>
      <c r="D2539" s="78" t="inlineStr">
        <is>
          <t>H</t>
        </is>
      </c>
      <c r="E2539" s="21">
        <f>L2539*FATOR</f>
        <v/>
      </c>
      <c r="F2539" s="22">
        <f>'COMPOSICOES AUXILIARES'!G-1</f>
        <v/>
      </c>
      <c r="G2539" s="22">
        <f>ROUND(E2539*F2539, 2)</f>
        <v/>
      </c>
      <c r="L2539" t="n">
        <v>0.2062</v>
      </c>
      <c r="M2539" t="n">
        <v>27.52</v>
      </c>
      <c r="N2539">
        <f>(M2539-F2539)</f>
        <v/>
      </c>
    </row>
    <row r="2540" ht="18" customHeight="1">
      <c r="A2540" s="2" t="n"/>
      <c r="B2540" s="2" t="n"/>
      <c r="C2540" s="2" t="n"/>
      <c r="D2540" s="2" t="n"/>
      <c r="E2540" s="74" t="inlineStr">
        <is>
          <t>TOTAL Mão de Obra com Encargos Complementares:</t>
        </is>
      </c>
      <c r="F2540" s="91" t="n"/>
      <c r="G2540" s="23">
        <f>SUM(G2538:G2539)</f>
        <v/>
      </c>
    </row>
    <row r="2541" ht="15" customHeight="1">
      <c r="A2541" s="2" t="n"/>
      <c r="B2541" s="2" t="n"/>
      <c r="C2541" s="2" t="n"/>
      <c r="D2541" s="2" t="n"/>
      <c r="E2541" s="75" t="inlineStr">
        <is>
          <t>VALOR:</t>
        </is>
      </c>
      <c r="F2541" s="91" t="n"/>
      <c r="G2541" s="5">
        <f>SUM(G2536,G2540)</f>
        <v/>
      </c>
    </row>
    <row r="2542" ht="15" customHeight="1">
      <c r="A2542" s="2" t="n"/>
      <c r="B2542" s="2" t="n"/>
      <c r="C2542" s="2" t="n"/>
      <c r="D2542" s="2" t="n"/>
      <c r="E2542" s="75" t="inlineStr">
        <is>
          <t>VALOR BDI (29.27%):</t>
        </is>
      </c>
      <c r="F2542" s="91" t="n"/>
      <c r="G2542" s="5">
        <f>ROUNDDOWN(G2541*BDI,2)</f>
        <v/>
      </c>
    </row>
    <row r="2543" ht="15" customHeight="1">
      <c r="A2543" s="2" t="n"/>
      <c r="B2543" s="2" t="n"/>
      <c r="C2543" s="2" t="n"/>
      <c r="D2543" s="2" t="n"/>
      <c r="E2543" s="75" t="inlineStr">
        <is>
          <t>VALOR COM BDI:</t>
        </is>
      </c>
      <c r="F2543" s="91" t="n"/>
      <c r="G2543" s="5">
        <f>G2542 + G2541</f>
        <v/>
      </c>
    </row>
    <row r="2544" ht="9.949999999999999" customHeight="1">
      <c r="A2544" s="2" t="n"/>
      <c r="B2544" s="2" t="n"/>
      <c r="C2544" s="71" t="n"/>
      <c r="E2544" s="2" t="n"/>
      <c r="F2544" s="2" t="n"/>
      <c r="G2544" s="2" t="n"/>
    </row>
    <row r="2545" ht="20.1" customHeight="1">
      <c r="A2545" s="72" t="inlineStr">
        <is>
          <t>11.17.17. CPU 11.82.96 FORNECIMENTO E INSTALAÇÃO DE FITA ADESIVA P/ IDENTIF. DE CABO, REF. BRADY OUEQUIVALENTE (UN)</t>
        </is>
      </c>
      <c r="B2545" s="90" t="n"/>
      <c r="C2545" s="90" t="n"/>
      <c r="D2545" s="90" t="n"/>
      <c r="E2545" s="90" t="n"/>
      <c r="F2545" s="90" t="n"/>
      <c r="G2545" s="91" t="n"/>
    </row>
    <row r="2546" ht="15" customHeight="1">
      <c r="A2546" s="73" t="inlineStr">
        <is>
          <t>Material</t>
        </is>
      </c>
      <c r="B2546" s="91" t="n"/>
      <c r="C2546" s="64" t="inlineStr">
        <is>
          <t>FONTE</t>
        </is>
      </c>
      <c r="D2546" s="64" t="inlineStr">
        <is>
          <t>UNID</t>
        </is>
      </c>
      <c r="E2546" s="64" t="inlineStr">
        <is>
          <t>COEFICIENTE</t>
        </is>
      </c>
      <c r="F2546" s="64" t="inlineStr">
        <is>
          <t>PREÇO UNITÁRIO</t>
        </is>
      </c>
      <c r="G2546" s="64" t="inlineStr">
        <is>
          <t>TOTAL</t>
        </is>
      </c>
    </row>
    <row r="2547" ht="21" customHeight="1">
      <c r="A2547" s="78" t="inlineStr">
        <is>
          <t>90.83.01*</t>
        </is>
      </c>
      <c r="B2547" s="77" t="inlineStr">
        <is>
          <t>FITA ADESIVA P/ IDENTIF. DE CABO, REF. BRADY OU EQUIVALENTE [COTAÇÃO]</t>
        </is>
      </c>
      <c r="C2547" s="78" t="inlineStr">
        <is>
          <t xml:space="preserve">Composições </t>
        </is>
      </c>
      <c r="D2547" s="78" t="inlineStr">
        <is>
          <t>UN</t>
        </is>
      </c>
      <c r="E2547" s="21" t="n">
        <v>1</v>
      </c>
      <c r="F2547" s="22">
        <f>ROUND(M2547*FATOR, 2)</f>
        <v/>
      </c>
      <c r="G2547" s="22">
        <f>ROUND(E2547*F2547, 2)</f>
        <v/>
      </c>
      <c r="L2547" t="n">
        <v>1</v>
      </c>
      <c r="M2547" t="n">
        <v>285.95</v>
      </c>
      <c r="N2547">
        <f>(M2547-F2547)</f>
        <v/>
      </c>
    </row>
    <row r="2548" ht="15" customHeight="1">
      <c r="A2548" s="2" t="n"/>
      <c r="B2548" s="2" t="n"/>
      <c r="C2548" s="2" t="n"/>
      <c r="D2548" s="2" t="n"/>
      <c r="E2548" s="74" t="inlineStr">
        <is>
          <t>TOTAL Material:</t>
        </is>
      </c>
      <c r="F2548" s="91" t="n"/>
      <c r="G2548" s="23">
        <f>SUM(G2547:G2547)</f>
        <v/>
      </c>
    </row>
    <row r="2549" ht="15" customHeight="1">
      <c r="A2549" s="73" t="inlineStr">
        <is>
          <t>Mão de Obra</t>
        </is>
      </c>
      <c r="B2549" s="91" t="n"/>
      <c r="C2549" s="64" t="inlineStr">
        <is>
          <t>FONTE</t>
        </is>
      </c>
      <c r="D2549" s="64" t="inlineStr">
        <is>
          <t>UNID</t>
        </is>
      </c>
      <c r="E2549" s="64" t="inlineStr">
        <is>
          <t>COEFICIENTE</t>
        </is>
      </c>
      <c r="F2549" s="64" t="inlineStr">
        <is>
          <t>PREÇO UNITÁRIO</t>
        </is>
      </c>
      <c r="G2549" s="64" t="inlineStr">
        <is>
          <t>TOTAL</t>
        </is>
      </c>
    </row>
    <row r="2550" ht="15" customHeight="1">
      <c r="A2550" s="78" t="inlineStr">
        <is>
          <t>55.10.10</t>
        </is>
      </c>
      <c r="B2550" s="77" t="inlineStr">
        <is>
          <t>AUXILIAR BOMBEIRO/ELETRICISTA</t>
        </is>
      </c>
      <c r="C2550" s="78" t="inlineStr">
        <is>
          <t>SUDECAP</t>
        </is>
      </c>
      <c r="D2550" s="78" t="inlineStr">
        <is>
          <t>H</t>
        </is>
      </c>
      <c r="E2550" s="21">
        <f>L2550*FATOR</f>
        <v/>
      </c>
      <c r="F2550" s="22" t="n">
        <v>14.9</v>
      </c>
      <c r="G2550" s="22">
        <f>ROUND(E2550*F2550, 2)</f>
        <v/>
      </c>
      <c r="L2550" t="n">
        <v>0.3</v>
      </c>
      <c r="M2550" t="n">
        <v>14.9</v>
      </c>
      <c r="N2550">
        <f>(M2550-F2550)</f>
        <v/>
      </c>
    </row>
    <row r="2551" ht="15" customHeight="1">
      <c r="A2551" s="78" t="inlineStr">
        <is>
          <t>55.10.55</t>
        </is>
      </c>
      <c r="B2551" s="77" t="inlineStr">
        <is>
          <t>ELETRICISTA</t>
        </is>
      </c>
      <c r="C2551" s="78" t="inlineStr">
        <is>
          <t>SUDECAP</t>
        </is>
      </c>
      <c r="D2551" s="78" t="inlineStr">
        <is>
          <t>H</t>
        </is>
      </c>
      <c r="E2551" s="21">
        <f>L2551*FATOR</f>
        <v/>
      </c>
      <c r="F2551" s="22" t="n">
        <v>21.08</v>
      </c>
      <c r="G2551" s="22">
        <f>ROUND(E2551*F2551, 2)</f>
        <v/>
      </c>
      <c r="L2551" t="n">
        <v>0.3</v>
      </c>
      <c r="M2551" t="n">
        <v>21.08</v>
      </c>
      <c r="N2551">
        <f>(M2551-F2551)</f>
        <v/>
      </c>
    </row>
    <row r="2552" ht="15" customHeight="1">
      <c r="A2552" s="2" t="n"/>
      <c r="B2552" s="2" t="n"/>
      <c r="C2552" s="2" t="n"/>
      <c r="D2552" s="2" t="n"/>
      <c r="E2552" s="74" t="inlineStr">
        <is>
          <t>TOTAL Mão de Obra:</t>
        </is>
      </c>
      <c r="F2552" s="91" t="n"/>
      <c r="G2552" s="23">
        <f>SUM(G2550:G2551)</f>
        <v/>
      </c>
    </row>
    <row r="2553" ht="15" customHeight="1">
      <c r="A2553" s="2" t="n"/>
      <c r="B2553" s="2" t="n"/>
      <c r="C2553" s="2" t="n"/>
      <c r="D2553" s="2" t="n"/>
      <c r="E2553" s="75" t="inlineStr">
        <is>
          <t>VALOR:</t>
        </is>
      </c>
      <c r="F2553" s="91" t="n"/>
      <c r="G2553" s="5">
        <f>SUM(G2548,G2552)</f>
        <v/>
      </c>
    </row>
    <row r="2554" ht="15" customHeight="1">
      <c r="A2554" s="2" t="n"/>
      <c r="B2554" s="2" t="n"/>
      <c r="C2554" s="2" t="n"/>
      <c r="D2554" s="2" t="n"/>
      <c r="E2554" s="75" t="inlineStr">
        <is>
          <t>VALOR BDI (29.27%):</t>
        </is>
      </c>
      <c r="F2554" s="91" t="n"/>
      <c r="G2554" s="5">
        <f>ROUNDDOWN(G2553*BDI,2)</f>
        <v/>
      </c>
    </row>
    <row r="2555" ht="15" customHeight="1">
      <c r="A2555" s="2" t="n"/>
      <c r="B2555" s="2" t="n"/>
      <c r="C2555" s="2" t="n"/>
      <c r="D2555" s="2" t="n"/>
      <c r="E2555" s="75" t="inlineStr">
        <is>
          <t>VALOR COM BDI:</t>
        </is>
      </c>
      <c r="F2555" s="91" t="n"/>
      <c r="G2555" s="5">
        <f>G2554 + G2553</f>
        <v/>
      </c>
    </row>
    <row r="2556" ht="9.949999999999999" customHeight="1">
      <c r="A2556" s="2" t="n"/>
      <c r="B2556" s="2" t="n"/>
      <c r="C2556" s="71" t="n"/>
      <c r="E2556" s="2" t="n"/>
      <c r="F2556" s="2" t="n"/>
      <c r="G2556" s="2" t="n"/>
    </row>
    <row r="2557" ht="20.1" customHeight="1">
      <c r="A2557" s="72" t="inlineStr">
        <is>
          <t>11.18.1. 11.83.01 HASTE DE ATERRAMENTO DE AÇO COBREADO 15MM X 2400MM (UN)</t>
        </is>
      </c>
      <c r="B2557" s="90" t="n"/>
      <c r="C2557" s="90" t="n"/>
      <c r="D2557" s="90" t="n"/>
      <c r="E2557" s="90" t="n"/>
      <c r="F2557" s="90" t="n"/>
      <c r="G2557" s="91" t="n"/>
    </row>
    <row r="2558" ht="15" customHeight="1">
      <c r="A2558" s="73" t="inlineStr">
        <is>
          <t>Material</t>
        </is>
      </c>
      <c r="B2558" s="91" t="n"/>
      <c r="C2558" s="64" t="inlineStr">
        <is>
          <t>FONTE</t>
        </is>
      </c>
      <c r="D2558" s="64" t="inlineStr">
        <is>
          <t>UNID</t>
        </is>
      </c>
      <c r="E2558" s="64" t="inlineStr">
        <is>
          <t>COEFICIENTE</t>
        </is>
      </c>
      <c r="F2558" s="64" t="inlineStr">
        <is>
          <t>PREÇO UNITÁRIO</t>
        </is>
      </c>
      <c r="G2558" s="64" t="inlineStr">
        <is>
          <t>TOTAL</t>
        </is>
      </c>
    </row>
    <row r="2559" ht="29.1" customHeight="1">
      <c r="A2559" s="78" t="inlineStr">
        <is>
          <t>74.44.29</t>
        </is>
      </c>
      <c r="B2559" s="77" t="inlineStr">
        <is>
          <t>HASTE DE ATERRAMENTO EM ACO COM 2,40 M DE COMPRIMENTO E DN = 5/8", REVESTIDA COM BAIXA CAMADA DE COBRE, SEM CONECTOR REF 3379</t>
        </is>
      </c>
      <c r="C2559" s="78" t="inlineStr">
        <is>
          <t>SUDECAP</t>
        </is>
      </c>
      <c r="D2559" s="78" t="inlineStr">
        <is>
          <t>UN</t>
        </is>
      </c>
      <c r="E2559" s="21" t="n">
        <v>1</v>
      </c>
      <c r="F2559" s="22">
        <f>ROUND(M2559*FATOR, 2)</f>
        <v/>
      </c>
      <c r="G2559" s="22">
        <f>ROUND(E2559*F2559, 2)</f>
        <v/>
      </c>
      <c r="L2559" t="n">
        <v>1</v>
      </c>
      <c r="M2559" t="n">
        <v>109.82</v>
      </c>
      <c r="N2559">
        <f>(M2559-F2559)</f>
        <v/>
      </c>
    </row>
    <row r="2560" ht="15" customHeight="1">
      <c r="A2560" s="2" t="n"/>
      <c r="B2560" s="2" t="n"/>
      <c r="C2560" s="2" t="n"/>
      <c r="D2560" s="2" t="n"/>
      <c r="E2560" s="74" t="inlineStr">
        <is>
          <t>TOTAL Material:</t>
        </is>
      </c>
      <c r="F2560" s="91" t="n"/>
      <c r="G2560" s="23">
        <f>SUM(G2559:G2559)</f>
        <v/>
      </c>
    </row>
    <row r="2561" ht="15" customHeight="1">
      <c r="A2561" s="73" t="inlineStr">
        <is>
          <t>Mão de Obra</t>
        </is>
      </c>
      <c r="B2561" s="91" t="n"/>
      <c r="C2561" s="64" t="inlineStr">
        <is>
          <t>FONTE</t>
        </is>
      </c>
      <c r="D2561" s="64" t="inlineStr">
        <is>
          <t>UNID</t>
        </is>
      </c>
      <c r="E2561" s="64" t="inlineStr">
        <is>
          <t>COEFICIENTE</t>
        </is>
      </c>
      <c r="F2561" s="64" t="inlineStr">
        <is>
          <t>PREÇO UNITÁRIO</t>
        </is>
      </c>
      <c r="G2561" s="64" t="inlineStr">
        <is>
          <t>TOTAL</t>
        </is>
      </c>
    </row>
    <row r="2562" ht="15" customHeight="1">
      <c r="A2562" s="78" t="inlineStr">
        <is>
          <t>55.10.10</t>
        </is>
      </c>
      <c r="B2562" s="77" t="inlineStr">
        <is>
          <t>AUXILIAR BOMBEIRO/ELETRICISTA</t>
        </is>
      </c>
      <c r="C2562" s="78" t="inlineStr">
        <is>
          <t>SUDECAP</t>
        </is>
      </c>
      <c r="D2562" s="78" t="inlineStr">
        <is>
          <t>H</t>
        </is>
      </c>
      <c r="E2562" s="21">
        <f>L2562*FATOR</f>
        <v/>
      </c>
      <c r="F2562" s="22" t="n">
        <v>14.9</v>
      </c>
      <c r="G2562" s="22">
        <f>ROUND(E2562*F2562, 2)</f>
        <v/>
      </c>
      <c r="L2562" t="n">
        <v>0.5</v>
      </c>
      <c r="M2562" t="n">
        <v>14.9</v>
      </c>
      <c r="N2562">
        <f>(M2562-F2562)</f>
        <v/>
      </c>
    </row>
    <row r="2563" ht="15" customHeight="1">
      <c r="A2563" s="78" t="inlineStr">
        <is>
          <t>55.10.55</t>
        </is>
      </c>
      <c r="B2563" s="77" t="inlineStr">
        <is>
          <t>ELETRICISTA</t>
        </is>
      </c>
      <c r="C2563" s="78" t="inlineStr">
        <is>
          <t>SUDECAP</t>
        </is>
      </c>
      <c r="D2563" s="78" t="inlineStr">
        <is>
          <t>H</t>
        </is>
      </c>
      <c r="E2563" s="21">
        <f>L2563*FATOR</f>
        <v/>
      </c>
      <c r="F2563" s="22" t="n">
        <v>21.08</v>
      </c>
      <c r="G2563" s="22">
        <f>ROUND(E2563*F2563, 2)</f>
        <v/>
      </c>
      <c r="L2563" t="n">
        <v>0.5</v>
      </c>
      <c r="M2563" t="n">
        <v>21.08</v>
      </c>
      <c r="N2563">
        <f>(M2563-F2563)</f>
        <v/>
      </c>
    </row>
    <row r="2564" ht="15" customHeight="1">
      <c r="A2564" s="2" t="n"/>
      <c r="B2564" s="2" t="n"/>
      <c r="C2564" s="2" t="n"/>
      <c r="D2564" s="2" t="n"/>
      <c r="E2564" s="74" t="inlineStr">
        <is>
          <t>TOTAL Mão de Obra:</t>
        </is>
      </c>
      <c r="F2564" s="91" t="n"/>
      <c r="G2564" s="23">
        <f>SUM(G2562:G2563)</f>
        <v/>
      </c>
    </row>
    <row r="2565" ht="15" customHeight="1">
      <c r="A2565" s="2" t="n"/>
      <c r="B2565" s="2" t="n"/>
      <c r="C2565" s="2" t="n"/>
      <c r="D2565" s="2" t="n"/>
      <c r="E2565" s="75" t="inlineStr">
        <is>
          <t>VALOR:</t>
        </is>
      </c>
      <c r="F2565" s="91" t="n"/>
      <c r="G2565" s="5">
        <f>SUM(G2560,G2564)</f>
        <v/>
      </c>
    </row>
    <row r="2566" ht="15" customHeight="1">
      <c r="A2566" s="2" t="n"/>
      <c r="B2566" s="2" t="n"/>
      <c r="C2566" s="2" t="n"/>
      <c r="D2566" s="2" t="n"/>
      <c r="E2566" s="75" t="inlineStr">
        <is>
          <t>VALOR BDI (29.27%):</t>
        </is>
      </c>
      <c r="F2566" s="91" t="n"/>
      <c r="G2566" s="5">
        <f>ROUNDDOWN(G2565*BDI,2)</f>
        <v/>
      </c>
    </row>
    <row r="2567" ht="15" customHeight="1">
      <c r="A2567" s="2" t="n"/>
      <c r="B2567" s="2" t="n"/>
      <c r="C2567" s="2" t="n"/>
      <c r="D2567" s="2" t="n"/>
      <c r="E2567" s="75" t="inlineStr">
        <is>
          <t>VALOR COM BDI:</t>
        </is>
      </c>
      <c r="F2567" s="91" t="n"/>
      <c r="G2567" s="5">
        <f>G2566 + G2565</f>
        <v/>
      </c>
    </row>
    <row r="2568" ht="9.949999999999999" customHeight="1">
      <c r="A2568" s="2" t="n"/>
      <c r="B2568" s="2" t="n"/>
      <c r="C2568" s="71" t="n"/>
      <c r="E2568" s="2" t="n"/>
      <c r="F2568" s="2" t="n"/>
      <c r="G2568" s="2" t="n"/>
    </row>
    <row r="2569" ht="20.1" customHeight="1">
      <c r="A2569" s="72" t="inlineStr">
        <is>
          <t>11.18.2. 11.83.02 CONECTOR CABO HASTE CHT-1 DE ATERRAMENTO P.TELEMAR (UN)</t>
        </is>
      </c>
      <c r="B2569" s="90" t="n"/>
      <c r="C2569" s="90" t="n"/>
      <c r="D2569" s="90" t="n"/>
      <c r="E2569" s="90" t="n"/>
      <c r="F2569" s="90" t="n"/>
      <c r="G2569" s="91" t="n"/>
    </row>
    <row r="2570" ht="15" customHeight="1">
      <c r="A2570" s="73" t="inlineStr">
        <is>
          <t>Material</t>
        </is>
      </c>
      <c r="B2570" s="91" t="n"/>
      <c r="C2570" s="64" t="inlineStr">
        <is>
          <t>FONTE</t>
        </is>
      </c>
      <c r="D2570" s="64" t="inlineStr">
        <is>
          <t>UNID</t>
        </is>
      </c>
      <c r="E2570" s="64" t="inlineStr">
        <is>
          <t>COEFICIENTE</t>
        </is>
      </c>
      <c r="F2570" s="64" t="inlineStr">
        <is>
          <t>PREÇO UNITÁRIO</t>
        </is>
      </c>
      <c r="G2570" s="64" t="inlineStr">
        <is>
          <t>TOTAL</t>
        </is>
      </c>
    </row>
    <row r="2571" ht="21" customHeight="1">
      <c r="A2571" s="78" t="inlineStr">
        <is>
          <t>74.44.15</t>
        </is>
      </c>
      <c r="B2571" s="77" t="inlineStr">
        <is>
          <t>GRAMPO METALICO TIPO OLHAL PARA HASTE DE ATERRAMENTO DE 3/4'', CONDUTOR DE *10* A 50 MM2 REF 416</t>
        </is>
      </c>
      <c r="C2571" s="78" t="inlineStr">
        <is>
          <t>SUDECAP</t>
        </is>
      </c>
      <c r="D2571" s="78" t="inlineStr">
        <is>
          <t>UN</t>
        </is>
      </c>
      <c r="E2571" s="21" t="n">
        <v>1</v>
      </c>
      <c r="F2571" s="22">
        <f>ROUND(M2571*FATOR, 2)</f>
        <v/>
      </c>
      <c r="G2571" s="22">
        <f>ROUND(E2571*F2571, 2)</f>
        <v/>
      </c>
      <c r="L2571" t="n">
        <v>1</v>
      </c>
      <c r="M2571" t="n">
        <v>12.89</v>
      </c>
      <c r="N2571">
        <f>(M2571-F2571)</f>
        <v/>
      </c>
    </row>
    <row r="2572" ht="15" customHeight="1">
      <c r="A2572" s="2" t="n"/>
      <c r="B2572" s="2" t="n"/>
      <c r="C2572" s="2" t="n"/>
      <c r="D2572" s="2" t="n"/>
      <c r="E2572" s="74" t="inlineStr">
        <is>
          <t>TOTAL Material:</t>
        </is>
      </c>
      <c r="F2572" s="91" t="n"/>
      <c r="G2572" s="23">
        <f>SUM(G2571:G2571)</f>
        <v/>
      </c>
    </row>
    <row r="2573" ht="15" customHeight="1">
      <c r="A2573" s="73" t="inlineStr">
        <is>
          <t>Mão de Obra</t>
        </is>
      </c>
      <c r="B2573" s="91" t="n"/>
      <c r="C2573" s="64" t="inlineStr">
        <is>
          <t>FONTE</t>
        </is>
      </c>
      <c r="D2573" s="64" t="inlineStr">
        <is>
          <t>UNID</t>
        </is>
      </c>
      <c r="E2573" s="64" t="inlineStr">
        <is>
          <t>COEFICIENTE</t>
        </is>
      </c>
      <c r="F2573" s="64" t="inlineStr">
        <is>
          <t>PREÇO UNITÁRIO</t>
        </is>
      </c>
      <c r="G2573" s="64" t="inlineStr">
        <is>
          <t>TOTAL</t>
        </is>
      </c>
    </row>
    <row r="2574" ht="15" customHeight="1">
      <c r="A2574" s="78" t="inlineStr">
        <is>
          <t>55.10.10</t>
        </is>
      </c>
      <c r="B2574" s="77" t="inlineStr">
        <is>
          <t>AUXILIAR BOMBEIRO/ELETRICISTA</t>
        </is>
      </c>
      <c r="C2574" s="78" t="inlineStr">
        <is>
          <t>SUDECAP</t>
        </is>
      </c>
      <c r="D2574" s="78" t="inlineStr">
        <is>
          <t>H</t>
        </is>
      </c>
      <c r="E2574" s="21">
        <f>L2574*FATOR</f>
        <v/>
      </c>
      <c r="F2574" s="22" t="n">
        <v>14.9</v>
      </c>
      <c r="G2574" s="22">
        <f>ROUND(E2574*F2574, 2)</f>
        <v/>
      </c>
      <c r="L2574" t="n">
        <v>0.15</v>
      </c>
      <c r="M2574" t="n">
        <v>14.9</v>
      </c>
      <c r="N2574">
        <f>(M2574-F2574)</f>
        <v/>
      </c>
    </row>
    <row r="2575" ht="15" customHeight="1">
      <c r="A2575" s="78" t="inlineStr">
        <is>
          <t>55.10.55</t>
        </is>
      </c>
      <c r="B2575" s="77" t="inlineStr">
        <is>
          <t>ELETRICISTA</t>
        </is>
      </c>
      <c r="C2575" s="78" t="inlineStr">
        <is>
          <t>SUDECAP</t>
        </is>
      </c>
      <c r="D2575" s="78" t="inlineStr">
        <is>
          <t>H</t>
        </is>
      </c>
      <c r="E2575" s="21">
        <f>L2575*FATOR</f>
        <v/>
      </c>
      <c r="F2575" s="22" t="n">
        <v>21.08</v>
      </c>
      <c r="G2575" s="22">
        <f>ROUND(E2575*F2575, 2)</f>
        <v/>
      </c>
      <c r="L2575" t="n">
        <v>0.15</v>
      </c>
      <c r="M2575" t="n">
        <v>21.08</v>
      </c>
      <c r="N2575">
        <f>(M2575-F2575)</f>
        <v/>
      </c>
    </row>
    <row r="2576" ht="15" customHeight="1">
      <c r="A2576" s="2" t="n"/>
      <c r="B2576" s="2" t="n"/>
      <c r="C2576" s="2" t="n"/>
      <c r="D2576" s="2" t="n"/>
      <c r="E2576" s="74" t="inlineStr">
        <is>
          <t>TOTAL Mão de Obra:</t>
        </is>
      </c>
      <c r="F2576" s="91" t="n"/>
      <c r="G2576" s="23">
        <f>SUM(G2574:G2575)</f>
        <v/>
      </c>
    </row>
    <row r="2577" ht="15" customHeight="1">
      <c r="A2577" s="2" t="n"/>
      <c r="B2577" s="2" t="n"/>
      <c r="C2577" s="2" t="n"/>
      <c r="D2577" s="2" t="n"/>
      <c r="E2577" s="75" t="inlineStr">
        <is>
          <t>VALOR:</t>
        </is>
      </c>
      <c r="F2577" s="91" t="n"/>
      <c r="G2577" s="5">
        <f>SUM(G2572,G2576)</f>
        <v/>
      </c>
    </row>
    <row r="2578" ht="15" customHeight="1">
      <c r="A2578" s="2" t="n"/>
      <c r="B2578" s="2" t="n"/>
      <c r="C2578" s="2" t="n"/>
      <c r="D2578" s="2" t="n"/>
      <c r="E2578" s="75" t="inlineStr">
        <is>
          <t>VALOR BDI (29.27%):</t>
        </is>
      </c>
      <c r="F2578" s="91" t="n"/>
      <c r="G2578" s="5">
        <f>ROUNDDOWN(G2577*BDI,2)</f>
        <v/>
      </c>
    </row>
    <row r="2579" ht="15" customHeight="1">
      <c r="A2579" s="2" t="n"/>
      <c r="B2579" s="2" t="n"/>
      <c r="C2579" s="2" t="n"/>
      <c r="D2579" s="2" t="n"/>
      <c r="E2579" s="75" t="inlineStr">
        <is>
          <t>VALOR COM BDI:</t>
        </is>
      </c>
      <c r="F2579" s="91" t="n"/>
      <c r="G2579" s="5">
        <f>G2578 + G2577</f>
        <v/>
      </c>
    </row>
    <row r="2580" ht="9.949999999999999" customHeight="1">
      <c r="A2580" s="2" t="n"/>
      <c r="B2580" s="2" t="n"/>
      <c r="C2580" s="71" t="n"/>
      <c r="E2580" s="2" t="n"/>
      <c r="F2580" s="2" t="n"/>
      <c r="G2580" s="2" t="n"/>
    </row>
    <row r="2581" ht="20.1" customHeight="1">
      <c r="A2581" s="72" t="inlineStr">
        <is>
          <t>12.1.1. CPU 13.31.61 FORNECIMENTO E INSTALAÇÃO DE  PORTÃO EM TUBO GALVANIZADO Ø3" E Ø4" COM TELAGALVANIZADA #2" FIO 10, VÃO 130X250CM, CONFORME PROJETO (P1) (UN)</t>
        </is>
      </c>
      <c r="B2581" s="90" t="n"/>
      <c r="C2581" s="90" t="n"/>
      <c r="D2581" s="90" t="n"/>
      <c r="E2581" s="90" t="n"/>
      <c r="F2581" s="90" t="n"/>
      <c r="G2581" s="91" t="n"/>
    </row>
    <row r="2582" ht="15" customHeight="1">
      <c r="A2582" s="73" t="inlineStr">
        <is>
          <t>Equipamento Custo Horário</t>
        </is>
      </c>
      <c r="B2582" s="91" t="n"/>
      <c r="C2582" s="64" t="inlineStr">
        <is>
          <t>FONTE</t>
        </is>
      </c>
      <c r="D2582" s="64" t="inlineStr">
        <is>
          <t>UNID</t>
        </is>
      </c>
      <c r="E2582" s="64" t="inlineStr">
        <is>
          <t>COEFICIENTE</t>
        </is>
      </c>
      <c r="F2582" s="64" t="inlineStr">
        <is>
          <t>PREÇO UNITÁRIO</t>
        </is>
      </c>
      <c r="G2582" s="64" t="inlineStr">
        <is>
          <t>TOTAL</t>
        </is>
      </c>
    </row>
    <row r="2583" ht="29.1" customHeight="1">
      <c r="A2583" s="78" t="inlineStr">
        <is>
          <t>50.31.10</t>
        </is>
      </c>
      <c r="B2583" s="77" t="inlineStr">
        <is>
          <t>CHP/GRUPO DE SOLDAGEM C/GERADOR A DIESEL PARA SOLDA ELETRICA, SOBRE 02 RODAS, COM MOTOR 4 CILINDROS, 375A TN5 B/56 C/3 KVA, OU EQUIVALENTE</t>
        </is>
      </c>
      <c r="C2583" s="78" t="inlineStr">
        <is>
          <t>SUDECAP</t>
        </is>
      </c>
      <c r="D2583" s="78" t="inlineStr">
        <is>
          <t>H</t>
        </is>
      </c>
      <c r="E2583" s="21" t="n">
        <v>0.43</v>
      </c>
      <c r="F2583" s="22">
        <f>'COMPOSICOES AUXILIARES'!G-1</f>
        <v/>
      </c>
      <c r="G2583" s="22">
        <f>ROUND(E2583*F2583, 2)</f>
        <v/>
      </c>
      <c r="L2583" t="n">
        <v>0.43</v>
      </c>
      <c r="M2583" t="n">
        <v>93.98</v>
      </c>
      <c r="N2583">
        <f>(M2583-F2583)</f>
        <v/>
      </c>
    </row>
    <row r="2584" ht="18" customHeight="1">
      <c r="A2584" s="2" t="n"/>
      <c r="B2584" s="2" t="n"/>
      <c r="C2584" s="2" t="n"/>
      <c r="D2584" s="2" t="n"/>
      <c r="E2584" s="74" t="inlineStr">
        <is>
          <t>TOTAL Equipamento Custo Horário:</t>
        </is>
      </c>
      <c r="F2584" s="91" t="n"/>
      <c r="G2584" s="23">
        <f>SUM(G2583:G2583)</f>
        <v/>
      </c>
    </row>
    <row r="2585" ht="15" customHeight="1">
      <c r="A2585" s="73" t="inlineStr">
        <is>
          <t>Material</t>
        </is>
      </c>
      <c r="B2585" s="91" t="n"/>
      <c r="C2585" s="64" t="inlineStr">
        <is>
          <t>FONTE</t>
        </is>
      </c>
      <c r="D2585" s="64" t="inlineStr">
        <is>
          <t>UNID</t>
        </is>
      </c>
      <c r="E2585" s="64" t="inlineStr">
        <is>
          <t>COEFICIENTE</t>
        </is>
      </c>
      <c r="F2585" s="64" t="inlineStr">
        <is>
          <t>PREÇO UNITÁRIO</t>
        </is>
      </c>
      <c r="G2585" s="64" t="inlineStr">
        <is>
          <t>TOTAL</t>
        </is>
      </c>
    </row>
    <row r="2586" ht="29.1" customHeight="1">
      <c r="A2586" s="78" t="inlineStr">
        <is>
          <t>65.78.20</t>
        </is>
      </c>
      <c r="B2586" s="77" t="inlineStr">
        <is>
          <t>DOBRADIÇA CONVENCIONAL EM METAL CROMADO 3" X 2 1/2", COM ANEL E PARAFUSOS, LINHA MÉDIA (NBR 7178) E=2MM, OU EQUIVALENTE</t>
        </is>
      </c>
      <c r="C2586" s="78" t="inlineStr">
        <is>
          <t>SUDECAP</t>
        </is>
      </c>
      <c r="D2586" s="78" t="inlineStr">
        <is>
          <t>UN</t>
        </is>
      </c>
      <c r="E2586" s="21" t="n">
        <v>2</v>
      </c>
      <c r="F2586" s="22">
        <f>ROUND(M2586*FATOR, 2)</f>
        <v/>
      </c>
      <c r="G2586" s="22">
        <f>ROUND(E2586*F2586, 2)</f>
        <v/>
      </c>
      <c r="L2586" t="n">
        <v>2</v>
      </c>
      <c r="M2586" t="n">
        <v>8.130000000000001</v>
      </c>
      <c r="N2586">
        <f>(M2586-F2586)</f>
        <v/>
      </c>
    </row>
    <row r="2587" ht="21" customHeight="1">
      <c r="A2587" s="78" t="inlineStr">
        <is>
          <t>77.50.35</t>
        </is>
      </c>
      <c r="B2587" s="77" t="inlineStr">
        <is>
          <t>ELETRODO REVESTIDO AWS - E7018, DIAMETRO IGUAL A 4,00 MM</t>
        </is>
      </c>
      <c r="C2587" s="78" t="inlineStr">
        <is>
          <t>SUDECAP</t>
        </is>
      </c>
      <c r="D2587" s="78" t="inlineStr">
        <is>
          <t>KG</t>
        </is>
      </c>
      <c r="E2587" s="21" t="n">
        <v>0.43</v>
      </c>
      <c r="F2587" s="22">
        <f>ROUND(M2587*FATOR, 2)</f>
        <v/>
      </c>
      <c r="G2587" s="22">
        <f>ROUND(E2587*F2587, 2)</f>
        <v/>
      </c>
      <c r="L2587" t="n">
        <v>0.43</v>
      </c>
      <c r="M2587" t="n">
        <v>22.2</v>
      </c>
      <c r="N2587">
        <f>(M2587-F2587)</f>
        <v/>
      </c>
    </row>
    <row r="2588" ht="38.1" customHeight="1">
      <c r="A2588" s="78" t="inlineStr">
        <is>
          <t>90.78.50*</t>
        </is>
      </c>
      <c r="B2588" s="77" t="inlineStr">
        <is>
          <t>FERROLHO COM FECHO /TRINCO REDONDO, EM ACO GALVANIZADO / ZINCADO, DE SOBREPOR, COM COMPRIMENTO DE 10" A 12" E ESPESSURA MINIMA DA CHAPA DE 1,50 MM [SINAPI-11456]</t>
        </is>
      </c>
      <c r="C2588" s="78" t="inlineStr">
        <is>
          <t xml:space="preserve">Composições </t>
        </is>
      </c>
      <c r="D2588" s="78" t="inlineStr">
        <is>
          <t>UN</t>
        </is>
      </c>
      <c r="E2588" s="21" t="n">
        <v>3</v>
      </c>
      <c r="F2588" s="22">
        <f>ROUND(M2588*FATOR, 2)</f>
        <v/>
      </c>
      <c r="G2588" s="22">
        <f>ROUND(E2588*F2588, 2)</f>
        <v/>
      </c>
      <c r="L2588" t="n">
        <v>3</v>
      </c>
      <c r="M2588" t="n">
        <v>20.92</v>
      </c>
      <c r="N2588">
        <f>(M2588-F2588)</f>
        <v/>
      </c>
    </row>
    <row r="2589" ht="29.1" customHeight="1">
      <c r="A2589" s="78" t="inlineStr">
        <is>
          <t>90.78.51*</t>
        </is>
      </c>
      <c r="B2589" s="77" t="inlineStr">
        <is>
          <t>TELA DE ARAME GALVANIZADA QUADRANGULAR / LOSANGULAR, FIO 3,4 MM (10 BWG), MALHA 5 X 5 CM, H = 2 M [SINAPI-7162]</t>
        </is>
      </c>
      <c r="C2589" s="78" t="inlineStr">
        <is>
          <t xml:space="preserve">Composições </t>
        </is>
      </c>
      <c r="D2589" s="78" t="inlineStr">
        <is>
          <t>M2</t>
        </is>
      </c>
      <c r="E2589" s="21" t="n">
        <v>2.5</v>
      </c>
      <c r="F2589" s="22">
        <f>ROUND(M2589*FATOR, 2)</f>
        <v/>
      </c>
      <c r="G2589" s="22">
        <f>ROUND(E2589*F2589, 2)</f>
        <v/>
      </c>
      <c r="L2589" t="n">
        <v>2.5</v>
      </c>
      <c r="M2589" t="n">
        <v>59.46</v>
      </c>
      <c r="N2589">
        <f>(M2589-F2589)</f>
        <v/>
      </c>
    </row>
    <row r="2590" ht="21" customHeight="1">
      <c r="A2590" s="78" t="inlineStr">
        <is>
          <t>73.03.10</t>
        </is>
      </c>
      <c r="B2590" s="77" t="inlineStr">
        <is>
          <t>TUBO ACO GALV. DIN 2440 (NBR 5580) E= 4,00MM DN  3" C/COSTURA REF 7694</t>
        </is>
      </c>
      <c r="C2590" s="78" t="inlineStr">
        <is>
          <t>SUDECAP</t>
        </is>
      </c>
      <c r="D2590" s="78" t="inlineStr">
        <is>
          <t>M</t>
        </is>
      </c>
      <c r="E2590" s="21" t="n">
        <v>8</v>
      </c>
      <c r="F2590" s="22">
        <f>ROUND(M2590*FATOR, 2)</f>
        <v/>
      </c>
      <c r="G2590" s="22">
        <f>ROUND(E2590*F2590, 2)</f>
        <v/>
      </c>
      <c r="L2590" t="n">
        <v>8</v>
      </c>
      <c r="M2590" t="n">
        <v>108.43</v>
      </c>
      <c r="N2590">
        <f>(M2590-F2590)</f>
        <v/>
      </c>
    </row>
    <row r="2591" ht="21" customHeight="1">
      <c r="A2591" s="78" t="inlineStr">
        <is>
          <t>73.03.11</t>
        </is>
      </c>
      <c r="B2591" s="77" t="inlineStr">
        <is>
          <t>TUBO ACO GALV. DIN 2440 (NBR 5580) E= 4,50MM DN   4" C/ COSTURA</t>
        </is>
      </c>
      <c r="C2591" s="78" t="inlineStr">
        <is>
          <t>SUDECAP</t>
        </is>
      </c>
      <c r="D2591" s="78" t="inlineStr">
        <is>
          <t>M</t>
        </is>
      </c>
      <c r="E2591" s="21" t="n">
        <v>6</v>
      </c>
      <c r="F2591" s="22">
        <f>ROUND(M2591*FATOR, 2)</f>
        <v/>
      </c>
      <c r="G2591" s="22">
        <f>ROUND(E2591*F2591, 2)</f>
        <v/>
      </c>
      <c r="L2591" t="n">
        <v>6</v>
      </c>
      <c r="M2591" t="n">
        <v>156.93</v>
      </c>
      <c r="N2591">
        <f>(M2591-F2591)</f>
        <v/>
      </c>
    </row>
    <row r="2592" ht="15" customHeight="1">
      <c r="A2592" s="2" t="n"/>
      <c r="B2592" s="2" t="n"/>
      <c r="C2592" s="2" t="n"/>
      <c r="D2592" s="2" t="n"/>
      <c r="E2592" s="74" t="inlineStr">
        <is>
          <t>TOTAL Material:</t>
        </is>
      </c>
      <c r="F2592" s="91" t="n"/>
      <c r="G2592" s="23">
        <f>SUM(G2586:G2591)</f>
        <v/>
      </c>
    </row>
    <row r="2593" ht="15" customHeight="1">
      <c r="A2593" s="73" t="inlineStr">
        <is>
          <t>Mão de Obra</t>
        </is>
      </c>
      <c r="B2593" s="91" t="n"/>
      <c r="C2593" s="64" t="inlineStr">
        <is>
          <t>FONTE</t>
        </is>
      </c>
      <c r="D2593" s="64" t="inlineStr">
        <is>
          <t>UNID</t>
        </is>
      </c>
      <c r="E2593" s="64" t="inlineStr">
        <is>
          <t>COEFICIENTE</t>
        </is>
      </c>
      <c r="F2593" s="64" t="inlineStr">
        <is>
          <t>PREÇO UNITÁRIO</t>
        </is>
      </c>
      <c r="G2593" s="64" t="inlineStr">
        <is>
          <t>TOTAL</t>
        </is>
      </c>
    </row>
    <row r="2594" ht="15" customHeight="1">
      <c r="A2594" s="78" t="inlineStr">
        <is>
          <t>55.10.75</t>
        </is>
      </c>
      <c r="B2594" s="77" t="inlineStr">
        <is>
          <t>PEDREIRO</t>
        </is>
      </c>
      <c r="C2594" s="78" t="inlineStr">
        <is>
          <t>SUDECAP</t>
        </is>
      </c>
      <c r="D2594" s="78" t="inlineStr">
        <is>
          <t>H</t>
        </is>
      </c>
      <c r="E2594" s="21">
        <f>L2594*FATOR</f>
        <v/>
      </c>
      <c r="F2594" s="22" t="n">
        <v>21.08</v>
      </c>
      <c r="G2594" s="22">
        <f>ROUND(E2594*F2594, 2)</f>
        <v/>
      </c>
      <c r="L2594" t="n">
        <v>4.84</v>
      </c>
      <c r="M2594" t="n">
        <v>21.08</v>
      </c>
      <c r="N2594">
        <f>(M2594-F2594)</f>
        <v/>
      </c>
    </row>
    <row r="2595" ht="15" customHeight="1">
      <c r="A2595" s="78" t="inlineStr">
        <is>
          <t>55.10.86</t>
        </is>
      </c>
      <c r="B2595" s="77" t="inlineStr">
        <is>
          <t>SERRALHEIRO</t>
        </is>
      </c>
      <c r="C2595" s="78" t="inlineStr">
        <is>
          <t>SUDECAP</t>
        </is>
      </c>
      <c r="D2595" s="78" t="inlineStr">
        <is>
          <t>H</t>
        </is>
      </c>
      <c r="E2595" s="21">
        <f>L2595*FATOR</f>
        <v/>
      </c>
      <c r="F2595" s="22" t="n">
        <v>18.4</v>
      </c>
      <c r="G2595" s="22">
        <f>ROUND(E2595*F2595, 2)</f>
        <v/>
      </c>
      <c r="L2595" t="n">
        <v>5.5</v>
      </c>
      <c r="M2595" t="n">
        <v>18.4</v>
      </c>
      <c r="N2595">
        <f>(M2595-F2595)</f>
        <v/>
      </c>
    </row>
    <row r="2596" ht="15" customHeight="1">
      <c r="A2596" s="78" t="inlineStr">
        <is>
          <t>55.10.88</t>
        </is>
      </c>
      <c r="B2596" s="77" t="inlineStr">
        <is>
          <t>SERVENTE</t>
        </is>
      </c>
      <c r="C2596" s="78" t="inlineStr">
        <is>
          <t>SUDECAP</t>
        </is>
      </c>
      <c r="D2596" s="78" t="inlineStr">
        <is>
          <t>H</t>
        </is>
      </c>
      <c r="E2596" s="21">
        <f>L2596*FATOR</f>
        <v/>
      </c>
      <c r="F2596" s="22" t="n">
        <v>14.9</v>
      </c>
      <c r="G2596" s="22">
        <f>ROUND(E2596*F2596, 2)</f>
        <v/>
      </c>
      <c r="L2596" t="n">
        <v>1.87</v>
      </c>
      <c r="M2596" t="n">
        <v>14.9</v>
      </c>
      <c r="N2596">
        <f>(M2596-F2596)</f>
        <v/>
      </c>
    </row>
    <row r="2597" ht="15" customHeight="1">
      <c r="A2597" s="2" t="n"/>
      <c r="B2597" s="2" t="n"/>
      <c r="C2597" s="2" t="n"/>
      <c r="D2597" s="2" t="n"/>
      <c r="E2597" s="74" t="inlineStr">
        <is>
          <t>TOTAL Mão de Obra:</t>
        </is>
      </c>
      <c r="F2597" s="91" t="n"/>
      <c r="G2597" s="23">
        <f>SUM(G2594:G2596)</f>
        <v/>
      </c>
    </row>
    <row r="2598" ht="15" customHeight="1">
      <c r="A2598" s="73" t="inlineStr">
        <is>
          <t>Serviço</t>
        </is>
      </c>
      <c r="B2598" s="91" t="n"/>
      <c r="C2598" s="64" t="inlineStr">
        <is>
          <t>FONTE</t>
        </is>
      </c>
      <c r="D2598" s="64" t="inlineStr">
        <is>
          <t>UNID</t>
        </is>
      </c>
      <c r="E2598" s="64" t="inlineStr">
        <is>
          <t>COEFICIENTE</t>
        </is>
      </c>
      <c r="F2598" s="64" t="inlineStr">
        <is>
          <t>PREÇO UNITÁRIO</t>
        </is>
      </c>
      <c r="G2598" s="64" t="inlineStr">
        <is>
          <t>TOTAL</t>
        </is>
      </c>
    </row>
    <row r="2599" ht="15" customHeight="1">
      <c r="A2599" s="78" t="inlineStr">
        <is>
          <t>40.24.15</t>
        </is>
      </c>
      <c r="B2599" s="77" t="inlineStr">
        <is>
          <t>ARGAMASSA DE CIMENTO E AREIA 1:3</t>
        </is>
      </c>
      <c r="C2599" s="78" t="inlineStr">
        <is>
          <t>SUDECAP</t>
        </is>
      </c>
      <c r="D2599" s="78" t="inlineStr">
        <is>
          <t>M3</t>
        </is>
      </c>
      <c r="E2599" s="21" t="n">
        <v>0.12</v>
      </c>
      <c r="F2599" s="22">
        <f>'COMPOSICOES AUXILIARES'!G-1</f>
        <v/>
      </c>
      <c r="G2599" s="22">
        <f>ROUND(E2599*F2599, 2)</f>
        <v/>
      </c>
      <c r="L2599" t="n">
        <v>0.12</v>
      </c>
      <c r="M2599" t="n">
        <v>599.9299999999999</v>
      </c>
      <c r="N2599">
        <f>(M2599-F2599)</f>
        <v/>
      </c>
    </row>
    <row r="2600" ht="21" customHeight="1">
      <c r="A2600" s="78" t="inlineStr">
        <is>
          <t>04.21.20</t>
        </is>
      </c>
      <c r="B2600" s="77" t="inlineStr">
        <is>
          <t>FCK &gt;= 20 MPA, BRITA CALCÁRIA, PREPARADO EM OBRA E LANÇADO EM FUNDAÇÃO</t>
        </is>
      </c>
      <c r="C2600" s="78" t="inlineStr">
        <is>
          <t>SUDECAP</t>
        </is>
      </c>
      <c r="D2600" s="78" t="inlineStr">
        <is>
          <t>M3</t>
        </is>
      </c>
      <c r="E2600" s="21" t="n">
        <v>0.05</v>
      </c>
      <c r="F2600" s="22">
        <f>'COMPOSICOES AUXILIARES'!G-1</f>
        <v/>
      </c>
      <c r="G2600" s="22">
        <f>ROUND(E2600*F2600, 2)</f>
        <v/>
      </c>
      <c r="L2600" t="n">
        <v>0.05</v>
      </c>
      <c r="M2600" t="n">
        <v>690.98</v>
      </c>
      <c r="N2600">
        <f>(M2600-F2600)</f>
        <v/>
      </c>
    </row>
    <row r="2601" ht="15" customHeight="1">
      <c r="A2601" s="78" t="inlineStr">
        <is>
          <t>03.17.01</t>
        </is>
      </c>
      <c r="B2601" s="77" t="inlineStr">
        <is>
          <t>H &lt;= 1,5 M</t>
        </is>
      </c>
      <c r="C2601" s="78" t="inlineStr">
        <is>
          <t>SUDECAP</t>
        </is>
      </c>
      <c r="D2601" s="78" t="inlineStr">
        <is>
          <t>M3</t>
        </is>
      </c>
      <c r="E2601" s="21" t="n">
        <v>0.05</v>
      </c>
      <c r="F2601" s="22">
        <f>'COMPOSICOES AUXILIARES'!G-1</f>
        <v/>
      </c>
      <c r="G2601" s="22">
        <f>ROUND(E2601*F2601, 2)</f>
        <v/>
      </c>
      <c r="L2601" t="n">
        <v>0.05</v>
      </c>
      <c r="M2601" t="n">
        <v>44.7</v>
      </c>
      <c r="N2601">
        <f>(M2601-F2601)</f>
        <v/>
      </c>
    </row>
    <row r="2602" ht="15" customHeight="1">
      <c r="A2602" s="2" t="n"/>
      <c r="B2602" s="2" t="n"/>
      <c r="C2602" s="2" t="n"/>
      <c r="D2602" s="2" t="n"/>
      <c r="E2602" s="74" t="inlineStr">
        <is>
          <t>TOTAL Serviço:</t>
        </is>
      </c>
      <c r="F2602" s="91" t="n"/>
      <c r="G2602" s="23">
        <f>SUM(G2599:G2601)</f>
        <v/>
      </c>
    </row>
    <row r="2603" ht="15" customHeight="1">
      <c r="A2603" s="2" t="n"/>
      <c r="B2603" s="2" t="n"/>
      <c r="C2603" s="2" t="n"/>
      <c r="D2603" s="2" t="n"/>
      <c r="E2603" s="75" t="inlineStr">
        <is>
          <t>VALOR:</t>
        </is>
      </c>
      <c r="F2603" s="91" t="n"/>
      <c r="G2603" s="5">
        <f>SUM(G2592,G2584,G2602,G2597)</f>
        <v/>
      </c>
    </row>
    <row r="2604" ht="15" customHeight="1">
      <c r="A2604" s="2" t="n"/>
      <c r="B2604" s="2" t="n"/>
      <c r="C2604" s="2" t="n"/>
      <c r="D2604" s="2" t="n"/>
      <c r="E2604" s="75" t="inlineStr">
        <is>
          <t>VALOR BDI (29.27%):</t>
        </is>
      </c>
      <c r="F2604" s="91" t="n"/>
      <c r="G2604" s="5">
        <f>ROUNDDOWN(G2603*BDI,2)</f>
        <v/>
      </c>
    </row>
    <row r="2605" ht="15" customHeight="1">
      <c r="A2605" s="2" t="n"/>
      <c r="B2605" s="2" t="n"/>
      <c r="C2605" s="2" t="n"/>
      <c r="D2605" s="2" t="n"/>
      <c r="E2605" s="75" t="inlineStr">
        <is>
          <t>VALOR COM BDI:</t>
        </is>
      </c>
      <c r="F2605" s="91" t="n"/>
      <c r="G2605" s="5">
        <f>G2604 + G2603</f>
        <v/>
      </c>
    </row>
    <row r="2606" ht="9.949999999999999" customHeight="1">
      <c r="A2606" s="2" t="n"/>
      <c r="B2606" s="2" t="n"/>
      <c r="C2606" s="71" t="n"/>
      <c r="E2606" s="2" t="n"/>
      <c r="F2606" s="2" t="n"/>
      <c r="G2606" s="2" t="n"/>
    </row>
    <row r="2607" ht="27" customHeight="1">
      <c r="A2607" s="72" t="inlineStr">
        <is>
          <t>12.1.2. CPU 13.31.62 FORNECIMENTO E INSTALAÇÃO DE PORTÃO EM TUBO GALVANIZADO Ø3" E Ø4" COM TELAGALVANIZADA #2" FIO 10, VÃO 3,70x2,50m, PINTADO COM FUNDO PREPARADOR E  ESMALTE ACRÍLICO BRILHANTE,  COR: ALUMÍNIO. REF.: CORALIT TRADICIONAL ESMALTE, OU EQUIVALENTE. (P2) (UN)</t>
        </is>
      </c>
      <c r="B2607" s="90" t="n"/>
      <c r="C2607" s="90" t="n"/>
      <c r="D2607" s="90" t="n"/>
      <c r="E2607" s="90" t="n"/>
      <c r="F2607" s="90" t="n"/>
      <c r="G2607" s="91" t="n"/>
    </row>
    <row r="2608" ht="15" customHeight="1">
      <c r="A2608" s="73" t="inlineStr">
        <is>
          <t>Equipamento Custo Horário</t>
        </is>
      </c>
      <c r="B2608" s="91" t="n"/>
      <c r="C2608" s="64" t="inlineStr">
        <is>
          <t>FONTE</t>
        </is>
      </c>
      <c r="D2608" s="64" t="inlineStr">
        <is>
          <t>UNID</t>
        </is>
      </c>
      <c r="E2608" s="64" t="inlineStr">
        <is>
          <t>COEFICIENTE</t>
        </is>
      </c>
      <c r="F2608" s="64" t="inlineStr">
        <is>
          <t>PREÇO UNITÁRIO</t>
        </is>
      </c>
      <c r="G2608" s="64" t="inlineStr">
        <is>
          <t>TOTAL</t>
        </is>
      </c>
    </row>
    <row r="2609" ht="29.1" customHeight="1">
      <c r="A2609" s="78" t="inlineStr">
        <is>
          <t>50.31.10</t>
        </is>
      </c>
      <c r="B2609" s="77" t="inlineStr">
        <is>
          <t>CHP/GRUPO DE SOLDAGEM C/GERADOR A DIESEL PARA SOLDA ELETRICA, SOBRE 02 RODAS, COM MOTOR 4 CILINDROS, 375A TN5 B/56 C/3 KVA, OU EQUIVALENTE</t>
        </is>
      </c>
      <c r="C2609" s="78" t="inlineStr">
        <is>
          <t>SUDECAP</t>
        </is>
      </c>
      <c r="D2609" s="78" t="inlineStr">
        <is>
          <t>H</t>
        </is>
      </c>
      <c r="E2609" s="21" t="n">
        <v>0.5</v>
      </c>
      <c r="F2609" s="22">
        <f>'COMPOSICOES AUXILIARES'!G-1</f>
        <v/>
      </c>
      <c r="G2609" s="22">
        <f>ROUND(E2609*F2609, 2)</f>
        <v/>
      </c>
      <c r="L2609" t="n">
        <v>0.5</v>
      </c>
      <c r="M2609" t="n">
        <v>93.98</v>
      </c>
      <c r="N2609">
        <f>(M2609-F2609)</f>
        <v/>
      </c>
    </row>
    <row r="2610" ht="18" customHeight="1">
      <c r="A2610" s="2" t="n"/>
      <c r="B2610" s="2" t="n"/>
      <c r="C2610" s="2" t="n"/>
      <c r="D2610" s="2" t="n"/>
      <c r="E2610" s="74" t="inlineStr">
        <is>
          <t>TOTAL Equipamento Custo Horário:</t>
        </is>
      </c>
      <c r="F2610" s="91" t="n"/>
      <c r="G2610" s="23">
        <f>SUM(G2609:G2609)</f>
        <v/>
      </c>
    </row>
    <row r="2611" ht="15" customHeight="1">
      <c r="A2611" s="73" t="inlineStr">
        <is>
          <t>Material</t>
        </is>
      </c>
      <c r="B2611" s="91" t="n"/>
      <c r="C2611" s="64" t="inlineStr">
        <is>
          <t>FONTE</t>
        </is>
      </c>
      <c r="D2611" s="64" t="inlineStr">
        <is>
          <t>UNID</t>
        </is>
      </c>
      <c r="E2611" s="64" t="inlineStr">
        <is>
          <t>COEFICIENTE</t>
        </is>
      </c>
      <c r="F2611" s="64" t="inlineStr">
        <is>
          <t>PREÇO UNITÁRIO</t>
        </is>
      </c>
      <c r="G2611" s="64" t="inlineStr">
        <is>
          <t>TOTAL</t>
        </is>
      </c>
    </row>
    <row r="2612" ht="29.1" customHeight="1">
      <c r="A2612" s="78" t="inlineStr">
        <is>
          <t>65.78.20</t>
        </is>
      </c>
      <c r="B2612" s="77" t="inlineStr">
        <is>
          <t>DOBRADIÇA CONVENCIONAL EM METAL CROMADO 3" X 2 1/2", COM ANEL E PARAFUSOS, LINHA MÉDIA (NBR 7178) E=2MM, OU EQUIVALENTE</t>
        </is>
      </c>
      <c r="C2612" s="78" t="inlineStr">
        <is>
          <t>SUDECAP</t>
        </is>
      </c>
      <c r="D2612" s="78" t="inlineStr">
        <is>
          <t>UN</t>
        </is>
      </c>
      <c r="E2612" s="21" t="n">
        <v>4</v>
      </c>
      <c r="F2612" s="22">
        <f>ROUND(M2612*FATOR, 2)</f>
        <v/>
      </c>
      <c r="G2612" s="22">
        <f>ROUND(E2612*F2612, 2)</f>
        <v/>
      </c>
      <c r="L2612" t="n">
        <v>4</v>
      </c>
      <c r="M2612" t="n">
        <v>8.130000000000001</v>
      </c>
      <c r="N2612">
        <f>(M2612-F2612)</f>
        <v/>
      </c>
    </row>
    <row r="2613" ht="21" customHeight="1">
      <c r="A2613" s="78" t="inlineStr">
        <is>
          <t>77.50.35</t>
        </is>
      </c>
      <c r="B2613" s="77" t="inlineStr">
        <is>
          <t>ELETRODO REVESTIDO AWS - E7018, DIAMETRO IGUAL A 4,00 MM</t>
        </is>
      </c>
      <c r="C2613" s="78" t="inlineStr">
        <is>
          <t>SUDECAP</t>
        </is>
      </c>
      <c r="D2613" s="78" t="inlineStr">
        <is>
          <t>KG</t>
        </is>
      </c>
      <c r="E2613" s="21" t="n">
        <v>0.5</v>
      </c>
      <c r="F2613" s="22">
        <f>ROUND(M2613*FATOR, 2)</f>
        <v/>
      </c>
      <c r="G2613" s="22">
        <f>ROUND(E2613*F2613, 2)</f>
        <v/>
      </c>
      <c r="L2613" t="n">
        <v>0.5</v>
      </c>
      <c r="M2613" t="n">
        <v>22.2</v>
      </c>
      <c r="N2613">
        <f>(M2613-F2613)</f>
        <v/>
      </c>
    </row>
    <row r="2614" ht="38.1" customHeight="1">
      <c r="A2614" s="78" t="inlineStr">
        <is>
          <t>90.78.50*</t>
        </is>
      </c>
      <c r="B2614" s="77" t="inlineStr">
        <is>
          <t>FERROLHO COM FECHO /TRINCO REDONDO, EM ACO GALVANIZADO / ZINCADO, DE SOBREPOR, COM COMPRIMENTO DE 10" A 12" E ESPESSURA MINIMA DA CHAPA DE 1,50 MM [SINAPI-11456]</t>
        </is>
      </c>
      <c r="C2614" s="78" t="inlineStr">
        <is>
          <t xml:space="preserve">Composições </t>
        </is>
      </c>
      <c r="D2614" s="78" t="inlineStr">
        <is>
          <t>UN</t>
        </is>
      </c>
      <c r="E2614" s="21" t="n">
        <v>3</v>
      </c>
      <c r="F2614" s="22">
        <f>ROUND(M2614*FATOR, 2)</f>
        <v/>
      </c>
      <c r="G2614" s="22">
        <f>ROUND(E2614*F2614, 2)</f>
        <v/>
      </c>
      <c r="L2614" t="n">
        <v>3</v>
      </c>
      <c r="M2614" t="n">
        <v>20.92</v>
      </c>
      <c r="N2614">
        <f>(M2614-F2614)</f>
        <v/>
      </c>
    </row>
    <row r="2615" ht="29.1" customHeight="1">
      <c r="A2615" s="78" t="inlineStr">
        <is>
          <t>90.78.51*</t>
        </is>
      </c>
      <c r="B2615" s="77" t="inlineStr">
        <is>
          <t>TELA DE ARAME GALVANIZADA QUADRANGULAR / LOSANGULAR, FIO 3,4 MM (10 BWG), MALHA 5 X 5 CM, H = 2 M [SINAPI-7162]</t>
        </is>
      </c>
      <c r="C2615" s="78" t="inlineStr">
        <is>
          <t xml:space="preserve">Composições </t>
        </is>
      </c>
      <c r="D2615" s="78" t="inlineStr">
        <is>
          <t>M2</t>
        </is>
      </c>
      <c r="E2615" s="21" t="n">
        <v>8.5</v>
      </c>
      <c r="F2615" s="22">
        <f>ROUND(M2615*FATOR, 2)</f>
        <v/>
      </c>
      <c r="G2615" s="22">
        <f>ROUND(E2615*F2615, 2)</f>
        <v/>
      </c>
      <c r="L2615" t="n">
        <v>8.5</v>
      </c>
      <c r="M2615" t="n">
        <v>59.46</v>
      </c>
      <c r="N2615">
        <f>(M2615-F2615)</f>
        <v/>
      </c>
    </row>
    <row r="2616" ht="21" customHeight="1">
      <c r="A2616" s="78" t="inlineStr">
        <is>
          <t>73.03.10</t>
        </is>
      </c>
      <c r="B2616" s="77" t="inlineStr">
        <is>
          <t>TUBO ACO GALV. DIN 2440 (NBR 5580) E= 4,00MM DN  3" C/COSTURA REF 7694</t>
        </is>
      </c>
      <c r="C2616" s="78" t="inlineStr">
        <is>
          <t>SUDECAP</t>
        </is>
      </c>
      <c r="D2616" s="78" t="inlineStr">
        <is>
          <t>M</t>
        </is>
      </c>
      <c r="E2616" s="21" t="n">
        <v>20.2</v>
      </c>
      <c r="F2616" s="22">
        <f>ROUND(M2616*FATOR, 2)</f>
        <v/>
      </c>
      <c r="G2616" s="22">
        <f>ROUND(E2616*F2616, 2)</f>
        <v/>
      </c>
      <c r="L2616" t="n">
        <v>20.2</v>
      </c>
      <c r="M2616" t="n">
        <v>108.43</v>
      </c>
      <c r="N2616">
        <f>(M2616-F2616)</f>
        <v/>
      </c>
    </row>
    <row r="2617" ht="21" customHeight="1">
      <c r="A2617" s="78" t="inlineStr">
        <is>
          <t>73.03.11</t>
        </is>
      </c>
      <c r="B2617" s="77" t="inlineStr">
        <is>
          <t>TUBO ACO GALV. DIN 2440 (NBR 5580) E= 4,50MM DN   4" C/ COSTURA</t>
        </is>
      </c>
      <c r="C2617" s="78" t="inlineStr">
        <is>
          <t>SUDECAP</t>
        </is>
      </c>
      <c r="D2617" s="78" t="inlineStr">
        <is>
          <t>M</t>
        </is>
      </c>
      <c r="E2617" s="21" t="n">
        <v>6</v>
      </c>
      <c r="F2617" s="22">
        <f>ROUND(M2617*FATOR, 2)</f>
        <v/>
      </c>
      <c r="G2617" s="22">
        <f>ROUND(E2617*F2617, 2)</f>
        <v/>
      </c>
      <c r="L2617" t="n">
        <v>6</v>
      </c>
      <c r="M2617" t="n">
        <v>156.93</v>
      </c>
      <c r="N2617">
        <f>(M2617-F2617)</f>
        <v/>
      </c>
    </row>
    <row r="2618" ht="15" customHeight="1">
      <c r="A2618" s="2" t="n"/>
      <c r="B2618" s="2" t="n"/>
      <c r="C2618" s="2" t="n"/>
      <c r="D2618" s="2" t="n"/>
      <c r="E2618" s="74" t="inlineStr">
        <is>
          <t>TOTAL Material:</t>
        </is>
      </c>
      <c r="F2618" s="91" t="n"/>
      <c r="G2618" s="23">
        <f>SUM(G2612:G2617)</f>
        <v/>
      </c>
    </row>
    <row r="2619" ht="15" customHeight="1">
      <c r="A2619" s="73" t="inlineStr">
        <is>
          <t>Mão de Obra</t>
        </is>
      </c>
      <c r="B2619" s="91" t="n"/>
      <c r="C2619" s="64" t="inlineStr">
        <is>
          <t>FONTE</t>
        </is>
      </c>
      <c r="D2619" s="64" t="inlineStr">
        <is>
          <t>UNID</t>
        </is>
      </c>
      <c r="E2619" s="64" t="inlineStr">
        <is>
          <t>COEFICIENTE</t>
        </is>
      </c>
      <c r="F2619" s="64" t="inlineStr">
        <is>
          <t>PREÇO UNITÁRIO</t>
        </is>
      </c>
      <c r="G2619" s="64" t="inlineStr">
        <is>
          <t>TOTAL</t>
        </is>
      </c>
    </row>
    <row r="2620" ht="15" customHeight="1">
      <c r="A2620" s="78" t="inlineStr">
        <is>
          <t>55.10.75</t>
        </is>
      </c>
      <c r="B2620" s="77" t="inlineStr">
        <is>
          <t>PEDREIRO</t>
        </is>
      </c>
      <c r="C2620" s="78" t="inlineStr">
        <is>
          <t>SUDECAP</t>
        </is>
      </c>
      <c r="D2620" s="78" t="inlineStr">
        <is>
          <t>H</t>
        </is>
      </c>
      <c r="E2620" s="21">
        <f>L2620*FATOR</f>
        <v/>
      </c>
      <c r="F2620" s="22" t="n">
        <v>21.08</v>
      </c>
      <c r="G2620" s="22">
        <f>ROUND(E2620*F2620, 2)</f>
        <v/>
      </c>
      <c r="L2620" t="n">
        <v>13.13</v>
      </c>
      <c r="M2620" t="n">
        <v>21.08</v>
      </c>
      <c r="N2620">
        <f>(M2620-F2620)</f>
        <v/>
      </c>
    </row>
    <row r="2621" ht="15" customHeight="1">
      <c r="A2621" s="78" t="inlineStr">
        <is>
          <t>55.10.86</t>
        </is>
      </c>
      <c r="B2621" s="77" t="inlineStr">
        <is>
          <t>SERRALHEIRO</t>
        </is>
      </c>
      <c r="C2621" s="78" t="inlineStr">
        <is>
          <t>SUDECAP</t>
        </is>
      </c>
      <c r="D2621" s="78" t="inlineStr">
        <is>
          <t>H</t>
        </is>
      </c>
      <c r="E2621" s="21">
        <f>L2621*FATOR</f>
        <v/>
      </c>
      <c r="F2621" s="22" t="n">
        <v>18.4</v>
      </c>
      <c r="G2621" s="22">
        <f>ROUND(E2621*F2621, 2)</f>
        <v/>
      </c>
      <c r="L2621" t="n">
        <v>15.84</v>
      </c>
      <c r="M2621" t="n">
        <v>18.4</v>
      </c>
      <c r="N2621">
        <f>(M2621-F2621)</f>
        <v/>
      </c>
    </row>
    <row r="2622" ht="15" customHeight="1">
      <c r="A2622" s="78" t="inlineStr">
        <is>
          <t>55.10.88</t>
        </is>
      </c>
      <c r="B2622" s="77" t="inlineStr">
        <is>
          <t>SERVENTE</t>
        </is>
      </c>
      <c r="C2622" s="78" t="inlineStr">
        <is>
          <t>SUDECAP</t>
        </is>
      </c>
      <c r="D2622" s="78" t="inlineStr">
        <is>
          <t>H</t>
        </is>
      </c>
      <c r="E2622" s="21">
        <f>L2622*FATOR</f>
        <v/>
      </c>
      <c r="F2622" s="22" t="n">
        <v>14.9</v>
      </c>
      <c r="G2622" s="22">
        <f>ROUND(E2622*F2622, 2)</f>
        <v/>
      </c>
      <c r="L2622" t="n">
        <v>5.47</v>
      </c>
      <c r="M2622" t="n">
        <v>14.9</v>
      </c>
      <c r="N2622">
        <f>(M2622-F2622)</f>
        <v/>
      </c>
    </row>
    <row r="2623" ht="15" customHeight="1">
      <c r="A2623" s="2" t="n"/>
      <c r="B2623" s="2" t="n"/>
      <c r="C2623" s="2" t="n"/>
      <c r="D2623" s="2" t="n"/>
      <c r="E2623" s="74" t="inlineStr">
        <is>
          <t>TOTAL Mão de Obra:</t>
        </is>
      </c>
      <c r="F2623" s="91" t="n"/>
      <c r="G2623" s="23">
        <f>SUM(G2620:G2622)</f>
        <v/>
      </c>
    </row>
    <row r="2624" ht="15" customHeight="1">
      <c r="A2624" s="73" t="inlineStr">
        <is>
          <t>Serviço</t>
        </is>
      </c>
      <c r="B2624" s="91" t="n"/>
      <c r="C2624" s="64" t="inlineStr">
        <is>
          <t>FONTE</t>
        </is>
      </c>
      <c r="D2624" s="64" t="inlineStr">
        <is>
          <t>UNID</t>
        </is>
      </c>
      <c r="E2624" s="64" t="inlineStr">
        <is>
          <t>COEFICIENTE</t>
        </is>
      </c>
      <c r="F2624" s="64" t="inlineStr">
        <is>
          <t>PREÇO UNITÁRIO</t>
        </is>
      </c>
      <c r="G2624" s="64" t="inlineStr">
        <is>
          <t>TOTAL</t>
        </is>
      </c>
    </row>
    <row r="2625" ht="15" customHeight="1">
      <c r="A2625" s="78" t="inlineStr">
        <is>
          <t>40.24.15</t>
        </is>
      </c>
      <c r="B2625" s="77" t="inlineStr">
        <is>
          <t>ARGAMASSA DE CIMENTO E AREIA 1:3</t>
        </is>
      </c>
      <c r="C2625" s="78" t="inlineStr">
        <is>
          <t>SUDECAP</t>
        </is>
      </c>
      <c r="D2625" s="78" t="inlineStr">
        <is>
          <t>M3</t>
        </is>
      </c>
      <c r="E2625" s="21" t="n">
        <v>0.11</v>
      </c>
      <c r="F2625" s="22">
        <f>'COMPOSICOES AUXILIARES'!G-1</f>
        <v/>
      </c>
      <c r="G2625" s="22">
        <f>ROUND(E2625*F2625, 2)</f>
        <v/>
      </c>
      <c r="L2625" t="n">
        <v>0.11</v>
      </c>
      <c r="M2625" t="n">
        <v>599.9299999999999</v>
      </c>
      <c r="N2625">
        <f>(M2625-F2625)</f>
        <v/>
      </c>
    </row>
    <row r="2626" ht="21" customHeight="1">
      <c r="A2626" s="78" t="inlineStr">
        <is>
          <t>04.21.20</t>
        </is>
      </c>
      <c r="B2626" s="77" t="inlineStr">
        <is>
          <t>FCK &gt;= 20 MPA, BRITA CALCÁRIA, PREPARADO EM OBRA E LANÇADO EM FUNDAÇÃO</t>
        </is>
      </c>
      <c r="C2626" s="78" t="inlineStr">
        <is>
          <t>SUDECAP</t>
        </is>
      </c>
      <c r="D2626" s="78" t="inlineStr">
        <is>
          <t>M3</t>
        </is>
      </c>
      <c r="E2626" s="21" t="n">
        <v>0.09</v>
      </c>
      <c r="F2626" s="22">
        <f>'COMPOSICOES AUXILIARES'!G-1</f>
        <v/>
      </c>
      <c r="G2626" s="22">
        <f>ROUND(E2626*F2626, 2)</f>
        <v/>
      </c>
      <c r="L2626" t="n">
        <v>0.09</v>
      </c>
      <c r="M2626" t="n">
        <v>690.98</v>
      </c>
      <c r="N2626">
        <f>(M2626-F2626)</f>
        <v/>
      </c>
    </row>
    <row r="2627" ht="15" customHeight="1">
      <c r="A2627" s="78" t="inlineStr">
        <is>
          <t>03.17.01</t>
        </is>
      </c>
      <c r="B2627" s="77" t="inlineStr">
        <is>
          <t>H &lt;= 1,5 M</t>
        </is>
      </c>
      <c r="C2627" s="78" t="inlineStr">
        <is>
          <t>SUDECAP</t>
        </is>
      </c>
      <c r="D2627" s="78" t="inlineStr">
        <is>
          <t>M3</t>
        </is>
      </c>
      <c r="E2627" s="21" t="n">
        <v>0.09</v>
      </c>
      <c r="F2627" s="22">
        <f>'COMPOSICOES AUXILIARES'!G-1</f>
        <v/>
      </c>
      <c r="G2627" s="22">
        <f>ROUND(E2627*F2627, 2)</f>
        <v/>
      </c>
      <c r="L2627" t="n">
        <v>0.09</v>
      </c>
      <c r="M2627" t="n">
        <v>44.7</v>
      </c>
      <c r="N2627">
        <f>(M2627-F2627)</f>
        <v/>
      </c>
    </row>
    <row r="2628" ht="15" customHeight="1">
      <c r="A2628" s="2" t="n"/>
      <c r="B2628" s="2" t="n"/>
      <c r="C2628" s="2" t="n"/>
      <c r="D2628" s="2" t="n"/>
      <c r="E2628" s="74" t="inlineStr">
        <is>
          <t>TOTAL Serviço:</t>
        </is>
      </c>
      <c r="F2628" s="91" t="n"/>
      <c r="G2628" s="23">
        <f>SUM(G2625:G2627)</f>
        <v/>
      </c>
    </row>
    <row r="2629" ht="15" customHeight="1">
      <c r="A2629" s="2" t="n"/>
      <c r="B2629" s="2" t="n"/>
      <c r="C2629" s="2" t="n"/>
      <c r="D2629" s="2" t="n"/>
      <c r="E2629" s="75" t="inlineStr">
        <is>
          <t>VALOR:</t>
        </is>
      </c>
      <c r="F2629" s="91" t="n"/>
      <c r="G2629" s="5">
        <f>SUM(G2618,G2610,G2628,G2623)</f>
        <v/>
      </c>
    </row>
    <row r="2630" ht="15" customHeight="1">
      <c r="A2630" s="2" t="n"/>
      <c r="B2630" s="2" t="n"/>
      <c r="C2630" s="2" t="n"/>
      <c r="D2630" s="2" t="n"/>
      <c r="E2630" s="75" t="inlineStr">
        <is>
          <t>VALOR BDI (29.27%):</t>
        </is>
      </c>
      <c r="F2630" s="91" t="n"/>
      <c r="G2630" s="5">
        <f>ROUNDDOWN(G2629*BDI,2)</f>
        <v/>
      </c>
    </row>
    <row r="2631" ht="15" customHeight="1">
      <c r="A2631" s="2" t="n"/>
      <c r="B2631" s="2" t="n"/>
      <c r="C2631" s="2" t="n"/>
      <c r="D2631" s="2" t="n"/>
      <c r="E2631" s="75" t="inlineStr">
        <is>
          <t>VALOR COM BDI:</t>
        </is>
      </c>
      <c r="F2631" s="91" t="n"/>
      <c r="G2631" s="5">
        <f>G2630 + G2629</f>
        <v/>
      </c>
    </row>
    <row r="2632" ht="9.949999999999999" customHeight="1">
      <c r="A2632" s="2" t="n"/>
      <c r="B2632" s="2" t="n"/>
      <c r="C2632" s="71" t="n"/>
      <c r="E2632" s="2" t="n"/>
      <c r="F2632" s="2" t="n"/>
      <c r="G2632" s="2" t="n"/>
    </row>
    <row r="2633" ht="27" customHeight="1">
      <c r="A2633" s="72" t="inlineStr">
        <is>
          <t>12.1.3. CPU 13.31.63 FORNECIMENTO E INSTALAÇÃO DE  PORTÃO EM TUBO GALVANIZADO Ø3" E Ø4" COM TELAGALVANIZADA #2" FIO 10, VÃO 4,40x2,50 m, PINTADO COM FUNDO PREPARADOR E  ESMALTE ACRÍLICO BRILHANTE,  COR: ALUMÍNIO. REF.: CORALIT TRADICIONAL ESMALTE, OU EQUIVALENTE. (P3) (UN)</t>
        </is>
      </c>
      <c r="B2633" s="90" t="n"/>
      <c r="C2633" s="90" t="n"/>
      <c r="D2633" s="90" t="n"/>
      <c r="E2633" s="90" t="n"/>
      <c r="F2633" s="90" t="n"/>
      <c r="G2633" s="91" t="n"/>
    </row>
    <row r="2634" ht="15" customHeight="1">
      <c r="A2634" s="73" t="inlineStr">
        <is>
          <t>Equipamento Custo Horário</t>
        </is>
      </c>
      <c r="B2634" s="91" t="n"/>
      <c r="C2634" s="64" t="inlineStr">
        <is>
          <t>FONTE</t>
        </is>
      </c>
      <c r="D2634" s="64" t="inlineStr">
        <is>
          <t>UNID</t>
        </is>
      </c>
      <c r="E2634" s="64" t="inlineStr">
        <is>
          <t>COEFICIENTE</t>
        </is>
      </c>
      <c r="F2634" s="64" t="inlineStr">
        <is>
          <t>PREÇO UNITÁRIO</t>
        </is>
      </c>
      <c r="G2634" s="64" t="inlineStr">
        <is>
          <t>TOTAL</t>
        </is>
      </c>
    </row>
    <row r="2635" ht="29.1" customHeight="1">
      <c r="A2635" s="78" t="inlineStr">
        <is>
          <t>50.31.10</t>
        </is>
      </c>
      <c r="B2635" s="77" t="inlineStr">
        <is>
          <t>CHP/GRUPO DE SOLDAGEM C/GERADOR A DIESEL PARA SOLDA ELETRICA, SOBRE 02 RODAS, COM MOTOR 4 CILINDROS, 375A TN5 B/56 C/3 KVA, OU EQUIVALENTE</t>
        </is>
      </c>
      <c r="C2635" s="78" t="inlineStr">
        <is>
          <t>SUDECAP</t>
        </is>
      </c>
      <c r="D2635" s="78" t="inlineStr">
        <is>
          <t>H</t>
        </is>
      </c>
      <c r="E2635" s="21" t="n">
        <v>0.58</v>
      </c>
      <c r="F2635" s="22">
        <f>'COMPOSICOES AUXILIARES'!G-1</f>
        <v/>
      </c>
      <c r="G2635" s="22">
        <f>ROUND(E2635*F2635, 2)</f>
        <v/>
      </c>
      <c r="L2635" t="n">
        <v>0.58</v>
      </c>
      <c r="M2635" t="n">
        <v>93.98</v>
      </c>
      <c r="N2635">
        <f>(M2635-F2635)</f>
        <v/>
      </c>
    </row>
    <row r="2636" ht="18" customHeight="1">
      <c r="A2636" s="2" t="n"/>
      <c r="B2636" s="2" t="n"/>
      <c r="C2636" s="2" t="n"/>
      <c r="D2636" s="2" t="n"/>
      <c r="E2636" s="74" t="inlineStr">
        <is>
          <t>TOTAL Equipamento Custo Horário:</t>
        </is>
      </c>
      <c r="F2636" s="91" t="n"/>
      <c r="G2636" s="23">
        <f>SUM(G2635:G2635)</f>
        <v/>
      </c>
    </row>
    <row r="2637" ht="15" customHeight="1">
      <c r="A2637" s="73" t="inlineStr">
        <is>
          <t>Material</t>
        </is>
      </c>
      <c r="B2637" s="91" t="n"/>
      <c r="C2637" s="64" t="inlineStr">
        <is>
          <t>FONTE</t>
        </is>
      </c>
      <c r="D2637" s="64" t="inlineStr">
        <is>
          <t>UNID</t>
        </is>
      </c>
      <c r="E2637" s="64" t="inlineStr">
        <is>
          <t>COEFICIENTE</t>
        </is>
      </c>
      <c r="F2637" s="64" t="inlineStr">
        <is>
          <t>PREÇO UNITÁRIO</t>
        </is>
      </c>
      <c r="G2637" s="64" t="inlineStr">
        <is>
          <t>TOTAL</t>
        </is>
      </c>
    </row>
    <row r="2638" ht="29.1" customHeight="1">
      <c r="A2638" s="78" t="inlineStr">
        <is>
          <t>65.78.20</t>
        </is>
      </c>
      <c r="B2638" s="77" t="inlineStr">
        <is>
          <t>DOBRADIÇA CONVENCIONAL EM METAL CROMADO 3" X 2 1/2", COM ANEL E PARAFUSOS, LINHA MÉDIA (NBR 7178) E=2MM, OU EQUIVALENTE</t>
        </is>
      </c>
      <c r="C2638" s="78" t="inlineStr">
        <is>
          <t>SUDECAP</t>
        </is>
      </c>
      <c r="D2638" s="78" t="inlineStr">
        <is>
          <t>UN</t>
        </is>
      </c>
      <c r="E2638" s="21" t="n">
        <v>4</v>
      </c>
      <c r="F2638" s="22">
        <f>ROUND(M2638*FATOR, 2)</f>
        <v/>
      </c>
      <c r="G2638" s="22">
        <f>ROUND(E2638*F2638, 2)</f>
        <v/>
      </c>
      <c r="L2638" t="n">
        <v>4</v>
      </c>
      <c r="M2638" t="n">
        <v>8.130000000000001</v>
      </c>
      <c r="N2638">
        <f>(M2638-F2638)</f>
        <v/>
      </c>
    </row>
    <row r="2639" ht="21" customHeight="1">
      <c r="A2639" s="78" t="inlineStr">
        <is>
          <t>77.50.35</t>
        </is>
      </c>
      <c r="B2639" s="77" t="inlineStr">
        <is>
          <t>ELETRODO REVESTIDO AWS - E7018, DIAMETRO IGUAL A 4,00 MM</t>
        </is>
      </c>
      <c r="C2639" s="78" t="inlineStr">
        <is>
          <t>SUDECAP</t>
        </is>
      </c>
      <c r="D2639" s="78" t="inlineStr">
        <is>
          <t>KG</t>
        </is>
      </c>
      <c r="E2639" s="21" t="n">
        <v>0.58</v>
      </c>
      <c r="F2639" s="22">
        <f>ROUND(M2639*FATOR, 2)</f>
        <v/>
      </c>
      <c r="G2639" s="22">
        <f>ROUND(E2639*F2639, 2)</f>
        <v/>
      </c>
      <c r="L2639" t="n">
        <v>0.58</v>
      </c>
      <c r="M2639" t="n">
        <v>22.2</v>
      </c>
      <c r="N2639">
        <f>(M2639-F2639)</f>
        <v/>
      </c>
    </row>
    <row r="2640" ht="38.1" customHeight="1">
      <c r="A2640" s="78" t="inlineStr">
        <is>
          <t>90.78.50*</t>
        </is>
      </c>
      <c r="B2640" s="77" t="inlineStr">
        <is>
          <t>FERROLHO COM FECHO /TRINCO REDONDO, EM ACO GALVANIZADO / ZINCADO, DE SOBREPOR, COM COMPRIMENTO DE 10" A 12" E ESPESSURA MINIMA DA CHAPA DE 1,50 MM [SINAPI-11456]</t>
        </is>
      </c>
      <c r="C2640" s="78" t="inlineStr">
        <is>
          <t xml:space="preserve">Composições </t>
        </is>
      </c>
      <c r="D2640" s="78" t="inlineStr">
        <is>
          <t>UN</t>
        </is>
      </c>
      <c r="E2640" s="21" t="n">
        <v>3</v>
      </c>
      <c r="F2640" s="22">
        <f>ROUND(M2640*FATOR, 2)</f>
        <v/>
      </c>
      <c r="G2640" s="22">
        <f>ROUND(E2640*F2640, 2)</f>
        <v/>
      </c>
      <c r="L2640" t="n">
        <v>3</v>
      </c>
      <c r="M2640" t="n">
        <v>20.92</v>
      </c>
      <c r="N2640">
        <f>(M2640-F2640)</f>
        <v/>
      </c>
    </row>
    <row r="2641" ht="29.1" customHeight="1">
      <c r="A2641" s="78" t="inlineStr">
        <is>
          <t>90.78.51*</t>
        </is>
      </c>
      <c r="B2641" s="77" t="inlineStr">
        <is>
          <t>TELA DE ARAME GALVANIZADA QUADRANGULAR / LOSANGULAR, FIO 3,4 MM (10 BWG), MALHA 5 X 5 CM, H = 2 M [SINAPI-7162]</t>
        </is>
      </c>
      <c r="C2641" s="78" t="inlineStr">
        <is>
          <t xml:space="preserve">Composições </t>
        </is>
      </c>
      <c r="D2641" s="78" t="inlineStr">
        <is>
          <t>M2</t>
        </is>
      </c>
      <c r="E2641" s="21" t="n">
        <v>10.25</v>
      </c>
      <c r="F2641" s="22">
        <f>ROUND(M2641*FATOR, 2)</f>
        <v/>
      </c>
      <c r="G2641" s="22">
        <f>ROUND(E2641*F2641, 2)</f>
        <v/>
      </c>
      <c r="L2641" t="n">
        <v>10.25</v>
      </c>
      <c r="M2641" t="n">
        <v>59.46</v>
      </c>
      <c r="N2641">
        <f>(M2641-F2641)</f>
        <v/>
      </c>
    </row>
    <row r="2642" ht="21" customHeight="1">
      <c r="A2642" s="78" t="inlineStr">
        <is>
          <t>73.03.10</t>
        </is>
      </c>
      <c r="B2642" s="77" t="inlineStr">
        <is>
          <t>TUBO ACO GALV. DIN 2440 (NBR 5580) E= 4,00MM DN  3" C/COSTURA REF 7694</t>
        </is>
      </c>
      <c r="C2642" s="78" t="inlineStr">
        <is>
          <t>SUDECAP</t>
        </is>
      </c>
      <c r="D2642" s="78" t="inlineStr">
        <is>
          <t>M</t>
        </is>
      </c>
      <c r="E2642" s="21" t="n">
        <v>22.3</v>
      </c>
      <c r="F2642" s="22">
        <f>ROUND(M2642*FATOR, 2)</f>
        <v/>
      </c>
      <c r="G2642" s="22">
        <f>ROUND(E2642*F2642, 2)</f>
        <v/>
      </c>
      <c r="L2642" t="n">
        <v>22.3</v>
      </c>
      <c r="M2642" t="n">
        <v>108.43</v>
      </c>
      <c r="N2642">
        <f>(M2642-F2642)</f>
        <v/>
      </c>
    </row>
    <row r="2643" ht="21" customHeight="1">
      <c r="A2643" s="78" t="inlineStr">
        <is>
          <t>73.03.11</t>
        </is>
      </c>
      <c r="B2643" s="77" t="inlineStr">
        <is>
          <t>TUBO ACO GALV. DIN 2440 (NBR 5580) E= 4,50MM DN   4" C/ COSTURA</t>
        </is>
      </c>
      <c r="C2643" s="78" t="inlineStr">
        <is>
          <t>SUDECAP</t>
        </is>
      </c>
      <c r="D2643" s="78" t="inlineStr">
        <is>
          <t>M</t>
        </is>
      </c>
      <c r="E2643" s="21" t="n">
        <v>6</v>
      </c>
      <c r="F2643" s="22">
        <f>ROUND(M2643*FATOR, 2)</f>
        <v/>
      </c>
      <c r="G2643" s="22">
        <f>ROUND(E2643*F2643, 2)</f>
        <v/>
      </c>
      <c r="L2643" t="n">
        <v>6</v>
      </c>
      <c r="M2643" t="n">
        <v>156.93</v>
      </c>
      <c r="N2643">
        <f>(M2643-F2643)</f>
        <v/>
      </c>
    </row>
    <row r="2644" ht="15" customHeight="1">
      <c r="A2644" s="2" t="n"/>
      <c r="B2644" s="2" t="n"/>
      <c r="C2644" s="2" t="n"/>
      <c r="D2644" s="2" t="n"/>
      <c r="E2644" s="74" t="inlineStr">
        <is>
          <t>TOTAL Material:</t>
        </is>
      </c>
      <c r="F2644" s="91" t="n"/>
      <c r="G2644" s="23">
        <f>SUM(G2638:G2643)</f>
        <v/>
      </c>
    </row>
    <row r="2645" ht="15" customHeight="1">
      <c r="A2645" s="73" t="inlineStr">
        <is>
          <t>Mão de Obra</t>
        </is>
      </c>
      <c r="B2645" s="91" t="n"/>
      <c r="C2645" s="64" t="inlineStr">
        <is>
          <t>FONTE</t>
        </is>
      </c>
      <c r="D2645" s="64" t="inlineStr">
        <is>
          <t>UNID</t>
        </is>
      </c>
      <c r="E2645" s="64" t="inlineStr">
        <is>
          <t>COEFICIENTE</t>
        </is>
      </c>
      <c r="F2645" s="64" t="inlineStr">
        <is>
          <t>PREÇO UNITÁRIO</t>
        </is>
      </c>
      <c r="G2645" s="64" t="inlineStr">
        <is>
          <t>TOTAL</t>
        </is>
      </c>
    </row>
    <row r="2646" ht="15" customHeight="1">
      <c r="A2646" s="78" t="inlineStr">
        <is>
          <t>55.10.75</t>
        </is>
      </c>
      <c r="B2646" s="77" t="inlineStr">
        <is>
          <t>PEDREIRO</t>
        </is>
      </c>
      <c r="C2646" s="78" t="inlineStr">
        <is>
          <t>SUDECAP</t>
        </is>
      </c>
      <c r="D2646" s="78" t="inlineStr">
        <is>
          <t>H</t>
        </is>
      </c>
      <c r="E2646" s="21">
        <f>L2646*FATOR</f>
        <v/>
      </c>
      <c r="F2646" s="22" t="n">
        <v>21.08</v>
      </c>
      <c r="G2646" s="22">
        <f>ROUND(E2646*F2646, 2)</f>
        <v/>
      </c>
      <c r="L2646" t="n">
        <v>15.22</v>
      </c>
      <c r="M2646" t="n">
        <v>21.08</v>
      </c>
      <c r="N2646">
        <f>(M2646-F2646)</f>
        <v/>
      </c>
    </row>
    <row r="2647" ht="15" customHeight="1">
      <c r="A2647" s="78" t="inlineStr">
        <is>
          <t>55.10.86</t>
        </is>
      </c>
      <c r="B2647" s="77" t="inlineStr">
        <is>
          <t>SERRALHEIRO</t>
        </is>
      </c>
      <c r="C2647" s="78" t="inlineStr">
        <is>
          <t>SUDECAP</t>
        </is>
      </c>
      <c r="D2647" s="78" t="inlineStr">
        <is>
          <t>H</t>
        </is>
      </c>
      <c r="E2647" s="21">
        <f>L2647*FATOR</f>
        <v/>
      </c>
      <c r="F2647" s="22" t="n">
        <v>18.4</v>
      </c>
      <c r="G2647" s="22">
        <f>ROUND(E2647*F2647, 2)</f>
        <v/>
      </c>
      <c r="L2647" t="n">
        <v>18.36</v>
      </c>
      <c r="M2647" t="n">
        <v>18.4</v>
      </c>
      <c r="N2647">
        <f>(M2647-F2647)</f>
        <v/>
      </c>
    </row>
    <row r="2648" ht="15" customHeight="1">
      <c r="A2648" s="78" t="inlineStr">
        <is>
          <t>55.10.88</t>
        </is>
      </c>
      <c r="B2648" s="77" t="inlineStr">
        <is>
          <t>SERVENTE</t>
        </is>
      </c>
      <c r="C2648" s="78" t="inlineStr">
        <is>
          <t>SUDECAP</t>
        </is>
      </c>
      <c r="D2648" s="78" t="inlineStr">
        <is>
          <t>H</t>
        </is>
      </c>
      <c r="E2648" s="21">
        <f>L2648*FATOR</f>
        <v/>
      </c>
      <c r="F2648" s="22" t="n">
        <v>14.9</v>
      </c>
      <c r="G2648" s="22">
        <f>ROUND(E2648*F2648, 2)</f>
        <v/>
      </c>
      <c r="L2648" t="n">
        <v>6.34</v>
      </c>
      <c r="M2648" t="n">
        <v>14.9</v>
      </c>
      <c r="N2648">
        <f>(M2648-F2648)</f>
        <v/>
      </c>
    </row>
    <row r="2649" ht="15" customHeight="1">
      <c r="A2649" s="2" t="n"/>
      <c r="B2649" s="2" t="n"/>
      <c r="C2649" s="2" t="n"/>
      <c r="D2649" s="2" t="n"/>
      <c r="E2649" s="74" t="inlineStr">
        <is>
          <t>TOTAL Mão de Obra:</t>
        </is>
      </c>
      <c r="F2649" s="91" t="n"/>
      <c r="G2649" s="23">
        <f>SUM(G2646:G2648)</f>
        <v/>
      </c>
    </row>
    <row r="2650" ht="15" customHeight="1">
      <c r="A2650" s="73" t="inlineStr">
        <is>
          <t>Serviço</t>
        </is>
      </c>
      <c r="B2650" s="91" t="n"/>
      <c r="C2650" s="64" t="inlineStr">
        <is>
          <t>FONTE</t>
        </is>
      </c>
      <c r="D2650" s="64" t="inlineStr">
        <is>
          <t>UNID</t>
        </is>
      </c>
      <c r="E2650" s="64" t="inlineStr">
        <is>
          <t>COEFICIENTE</t>
        </is>
      </c>
      <c r="F2650" s="64" t="inlineStr">
        <is>
          <t>PREÇO UNITÁRIO</t>
        </is>
      </c>
      <c r="G2650" s="64" t="inlineStr">
        <is>
          <t>TOTAL</t>
        </is>
      </c>
    </row>
    <row r="2651" ht="15" customHeight="1">
      <c r="A2651" s="78" t="inlineStr">
        <is>
          <t>40.24.15</t>
        </is>
      </c>
      <c r="B2651" s="77" t="inlineStr">
        <is>
          <t>ARGAMASSA DE CIMENTO E AREIA 1:3</t>
        </is>
      </c>
      <c r="C2651" s="78" t="inlineStr">
        <is>
          <t>SUDECAP</t>
        </is>
      </c>
      <c r="D2651" s="78" t="inlineStr">
        <is>
          <t>M3</t>
        </is>
      </c>
      <c r="E2651" s="21" t="n">
        <v>0.13</v>
      </c>
      <c r="F2651" s="22">
        <f>'COMPOSICOES AUXILIARES'!G-1</f>
        <v/>
      </c>
      <c r="G2651" s="22">
        <f>ROUND(E2651*F2651, 2)</f>
        <v/>
      </c>
      <c r="L2651" t="n">
        <v>0.13</v>
      </c>
      <c r="M2651" t="n">
        <v>599.9299999999999</v>
      </c>
      <c r="N2651">
        <f>(M2651-F2651)</f>
        <v/>
      </c>
    </row>
    <row r="2652" ht="21" customHeight="1">
      <c r="A2652" s="78" t="inlineStr">
        <is>
          <t>04.21.20</t>
        </is>
      </c>
      <c r="B2652" s="77" t="inlineStr">
        <is>
          <t>FCK &gt;= 20 MPA, BRITA CALCÁRIA, PREPARADO EM OBRA E LANÇADO EM FUNDAÇÃO</t>
        </is>
      </c>
      <c r="C2652" s="78" t="inlineStr">
        <is>
          <t>SUDECAP</t>
        </is>
      </c>
      <c r="D2652" s="78" t="inlineStr">
        <is>
          <t>M3</t>
        </is>
      </c>
      <c r="E2652" s="21" t="n">
        <v>0.1</v>
      </c>
      <c r="F2652" s="22">
        <f>'COMPOSICOES AUXILIARES'!G-1</f>
        <v/>
      </c>
      <c r="G2652" s="22">
        <f>ROUND(E2652*F2652, 2)</f>
        <v/>
      </c>
      <c r="L2652" t="n">
        <v>0.1</v>
      </c>
      <c r="M2652" t="n">
        <v>690.98</v>
      </c>
      <c r="N2652">
        <f>(M2652-F2652)</f>
        <v/>
      </c>
    </row>
    <row r="2653" ht="15" customHeight="1">
      <c r="A2653" s="78" t="inlineStr">
        <is>
          <t>03.17.01</t>
        </is>
      </c>
      <c r="B2653" s="77" t="inlineStr">
        <is>
          <t>H &lt;= 1,5 M</t>
        </is>
      </c>
      <c r="C2653" s="78" t="inlineStr">
        <is>
          <t>SUDECAP</t>
        </is>
      </c>
      <c r="D2653" s="78" t="inlineStr">
        <is>
          <t>M3</t>
        </is>
      </c>
      <c r="E2653" s="21" t="n">
        <v>0.1</v>
      </c>
      <c r="F2653" s="22">
        <f>'COMPOSICOES AUXILIARES'!G-1</f>
        <v/>
      </c>
      <c r="G2653" s="22">
        <f>ROUND(E2653*F2653, 2)</f>
        <v/>
      </c>
      <c r="L2653" t="n">
        <v>0.1</v>
      </c>
      <c r="M2653" t="n">
        <v>44.7</v>
      </c>
      <c r="N2653">
        <f>(M2653-F2653)</f>
        <v/>
      </c>
    </row>
    <row r="2654" ht="15" customHeight="1">
      <c r="A2654" s="2" t="n"/>
      <c r="B2654" s="2" t="n"/>
      <c r="C2654" s="2" t="n"/>
      <c r="D2654" s="2" t="n"/>
      <c r="E2654" s="74" t="inlineStr">
        <is>
          <t>TOTAL Serviço:</t>
        </is>
      </c>
      <c r="F2654" s="91" t="n"/>
      <c r="G2654" s="23">
        <f>SUM(G2651:G2653)</f>
        <v/>
      </c>
    </row>
    <row r="2655" ht="15" customHeight="1">
      <c r="A2655" s="2" t="n"/>
      <c r="B2655" s="2" t="n"/>
      <c r="C2655" s="2" t="n"/>
      <c r="D2655" s="2" t="n"/>
      <c r="E2655" s="75" t="inlineStr">
        <is>
          <t>VALOR:</t>
        </is>
      </c>
      <c r="F2655" s="91" t="n"/>
      <c r="G2655" s="5">
        <f>SUM(G2644,G2636,G2654,G2649)</f>
        <v/>
      </c>
    </row>
    <row r="2656" ht="15" customHeight="1">
      <c r="A2656" s="2" t="n"/>
      <c r="B2656" s="2" t="n"/>
      <c r="C2656" s="2" t="n"/>
      <c r="D2656" s="2" t="n"/>
      <c r="E2656" s="75" t="inlineStr">
        <is>
          <t>VALOR BDI (29.27%):</t>
        </is>
      </c>
      <c r="F2656" s="91" t="n"/>
      <c r="G2656" s="5">
        <f>ROUNDDOWN(G2655*BDI,2)</f>
        <v/>
      </c>
    </row>
    <row r="2657" ht="15" customHeight="1">
      <c r="A2657" s="2" t="n"/>
      <c r="B2657" s="2" t="n"/>
      <c r="C2657" s="2" t="n"/>
      <c r="D2657" s="2" t="n"/>
      <c r="E2657" s="75" t="inlineStr">
        <is>
          <t>VALOR COM BDI:</t>
        </is>
      </c>
      <c r="F2657" s="91" t="n"/>
      <c r="G2657" s="5">
        <f>G2656 + G2655</f>
        <v/>
      </c>
    </row>
    <row r="2658" ht="9.949999999999999" customHeight="1">
      <c r="A2658" s="2" t="n"/>
      <c r="B2658" s="2" t="n"/>
      <c r="C2658" s="71" t="n"/>
      <c r="E2658" s="2" t="n"/>
      <c r="F2658" s="2" t="n"/>
      <c r="G2658" s="2" t="n"/>
    </row>
    <row r="2659" ht="27" customHeight="1">
      <c r="A2659" s="72" t="inlineStr">
        <is>
          <t>12.1.4. CPU 13.31.64 FORNECIMENTO E INSTALAÇÃO DE PORTÃO EM METALON COM BARRAS DE FERRO MACIÇO,85X210m, PINTADO COM FUNDO PREPARADOR E  ESMALTE ACRÍLICO BRILHANTE,  COR: ALUMÍNIO. REF.: CORALIT TRADICIONAL ESMALTE, OU EQUIVALENTE. (P4) (UN)</t>
        </is>
      </c>
      <c r="B2659" s="90" t="n"/>
      <c r="C2659" s="90" t="n"/>
      <c r="D2659" s="90" t="n"/>
      <c r="E2659" s="90" t="n"/>
      <c r="F2659" s="90" t="n"/>
      <c r="G2659" s="91" t="n"/>
    </row>
    <row r="2660" ht="15" customHeight="1">
      <c r="A2660" s="73" t="inlineStr">
        <is>
          <t>Equipamento Custo Horário</t>
        </is>
      </c>
      <c r="B2660" s="91" t="n"/>
      <c r="C2660" s="64" t="inlineStr">
        <is>
          <t>FONTE</t>
        </is>
      </c>
      <c r="D2660" s="64" t="inlineStr">
        <is>
          <t>UNID</t>
        </is>
      </c>
      <c r="E2660" s="64" t="inlineStr">
        <is>
          <t>COEFICIENTE</t>
        </is>
      </c>
      <c r="F2660" s="64" t="inlineStr">
        <is>
          <t>PREÇO UNITÁRIO</t>
        </is>
      </c>
      <c r="G2660" s="64" t="inlineStr">
        <is>
          <t>TOTAL</t>
        </is>
      </c>
    </row>
    <row r="2661" ht="29.1" customHeight="1">
      <c r="A2661" s="78" t="inlineStr">
        <is>
          <t>50.31.10</t>
        </is>
      </c>
      <c r="B2661" s="77" t="inlineStr">
        <is>
          <t>CHP/GRUPO DE SOLDAGEM C/GERADOR A DIESEL PARA SOLDA ELETRICA, SOBRE 02 RODAS, COM MOTOR 4 CILINDROS, 375A TN5 B/56 C/3 KVA, OU EQUIVALENTE</t>
        </is>
      </c>
      <c r="C2661" s="78" t="inlineStr">
        <is>
          <t>SUDECAP</t>
        </is>
      </c>
      <c r="D2661" s="78" t="inlineStr">
        <is>
          <t>H</t>
        </is>
      </c>
      <c r="E2661" s="21" t="n">
        <v>0.385</v>
      </c>
      <c r="F2661" s="22">
        <f>'COMPOSICOES AUXILIARES'!G-1</f>
        <v/>
      </c>
      <c r="G2661" s="22">
        <f>ROUND(E2661*F2661, 2)</f>
        <v/>
      </c>
      <c r="L2661" t="n">
        <v>0.385</v>
      </c>
      <c r="M2661" t="n">
        <v>93.98</v>
      </c>
      <c r="N2661">
        <f>(M2661-F2661)</f>
        <v/>
      </c>
    </row>
    <row r="2662" ht="18" customHeight="1">
      <c r="A2662" s="2" t="n"/>
      <c r="B2662" s="2" t="n"/>
      <c r="C2662" s="2" t="n"/>
      <c r="D2662" s="2" t="n"/>
      <c r="E2662" s="74" t="inlineStr">
        <is>
          <t>TOTAL Equipamento Custo Horário:</t>
        </is>
      </c>
      <c r="F2662" s="91" t="n"/>
      <c r="G2662" s="23">
        <f>SUM(G2661:G2661)</f>
        <v/>
      </c>
    </row>
    <row r="2663" ht="15" customHeight="1">
      <c r="A2663" s="73" t="inlineStr">
        <is>
          <t>Material</t>
        </is>
      </c>
      <c r="B2663" s="91" t="n"/>
      <c r="C2663" s="64" t="inlineStr">
        <is>
          <t>FONTE</t>
        </is>
      </c>
      <c r="D2663" s="64" t="inlineStr">
        <is>
          <t>UNID</t>
        </is>
      </c>
      <c r="E2663" s="64" t="inlineStr">
        <is>
          <t>COEFICIENTE</t>
        </is>
      </c>
      <c r="F2663" s="64" t="inlineStr">
        <is>
          <t>PREÇO UNITÁRIO</t>
        </is>
      </c>
      <c r="G2663" s="64" t="inlineStr">
        <is>
          <t>TOTAL</t>
        </is>
      </c>
    </row>
    <row r="2664" ht="29.1" customHeight="1">
      <c r="A2664" s="78" t="inlineStr">
        <is>
          <t>65.78.20</t>
        </is>
      </c>
      <c r="B2664" s="77" t="inlineStr">
        <is>
          <t>DOBRADIÇA CONVENCIONAL EM METAL CROMADO 3" X 2 1/2", COM ANEL E PARAFUSOS, LINHA MÉDIA (NBR 7178) E=2MM, OU EQUIVALENTE</t>
        </is>
      </c>
      <c r="C2664" s="78" t="inlineStr">
        <is>
          <t>SUDECAP</t>
        </is>
      </c>
      <c r="D2664" s="78" t="inlineStr">
        <is>
          <t>UN</t>
        </is>
      </c>
      <c r="E2664" s="21" t="n">
        <v>3</v>
      </c>
      <c r="F2664" s="22">
        <f>ROUND(M2664*FATOR, 2)</f>
        <v/>
      </c>
      <c r="G2664" s="22">
        <f>ROUND(E2664*F2664, 2)</f>
        <v/>
      </c>
      <c r="L2664" t="n">
        <v>3</v>
      </c>
      <c r="M2664" t="n">
        <v>8.130000000000001</v>
      </c>
      <c r="N2664">
        <f>(M2664-F2664)</f>
        <v/>
      </c>
    </row>
    <row r="2665" ht="21" customHeight="1">
      <c r="A2665" s="78" t="inlineStr">
        <is>
          <t>77.50.35</t>
        </is>
      </c>
      <c r="B2665" s="77" t="inlineStr">
        <is>
          <t>ELETRODO REVESTIDO AWS - E7018, DIAMETRO IGUAL A 4,00 MM</t>
        </is>
      </c>
      <c r="C2665" s="78" t="inlineStr">
        <is>
          <t>SUDECAP</t>
        </is>
      </c>
      <c r="D2665" s="78" t="inlineStr">
        <is>
          <t>KG</t>
        </is>
      </c>
      <c r="E2665" s="21" t="n">
        <v>0.85</v>
      </c>
      <c r="F2665" s="22">
        <f>ROUND(M2665*FATOR, 2)</f>
        <v/>
      </c>
      <c r="G2665" s="22">
        <f>ROUND(E2665*F2665, 2)</f>
        <v/>
      </c>
      <c r="L2665" t="n">
        <v>0.85</v>
      </c>
      <c r="M2665" t="n">
        <v>22.2</v>
      </c>
      <c r="N2665">
        <f>(M2665-F2665)</f>
        <v/>
      </c>
    </row>
    <row r="2666" ht="38.1" customHeight="1">
      <c r="A2666" s="78" t="inlineStr">
        <is>
          <t>90.78.50*</t>
        </is>
      </c>
      <c r="B2666" s="77" t="inlineStr">
        <is>
          <t>FERROLHO COM FECHO /TRINCO REDONDO, EM ACO GALVANIZADO / ZINCADO, DE SOBREPOR, COM COMPRIMENTO DE 10" A 12" E ESPESSURA MINIMA DA CHAPA DE 1,50 MM [SINAPI-11456]</t>
        </is>
      </c>
      <c r="C2666" s="78" t="inlineStr">
        <is>
          <t xml:space="preserve">Composições </t>
        </is>
      </c>
      <c r="D2666" s="78" t="inlineStr">
        <is>
          <t>UN</t>
        </is>
      </c>
      <c r="E2666" s="21" t="n">
        <v>1</v>
      </c>
      <c r="F2666" s="22">
        <f>ROUND(M2666*FATOR, 2)</f>
        <v/>
      </c>
      <c r="G2666" s="22">
        <f>ROUND(E2666*F2666, 2)</f>
        <v/>
      </c>
      <c r="L2666" t="n">
        <v>1</v>
      </c>
      <c r="M2666" t="n">
        <v>20.92</v>
      </c>
      <c r="N2666">
        <f>(M2666-F2666)</f>
        <v/>
      </c>
    </row>
    <row r="2667" ht="15" customHeight="1">
      <c r="A2667" s="78" t="inlineStr">
        <is>
          <t>60.21.15</t>
        </is>
      </c>
      <c r="B2667" s="77" t="inlineStr">
        <is>
          <t>METALON CHAPA 18 - 30x20mm / (50X30MM)</t>
        </is>
      </c>
      <c r="C2667" s="78" t="inlineStr">
        <is>
          <t>SUDECAP</t>
        </is>
      </c>
      <c r="D2667" s="78" t="inlineStr">
        <is>
          <t>KG</t>
        </is>
      </c>
      <c r="E2667" s="21" t="n">
        <v>37.49</v>
      </c>
      <c r="F2667" s="22">
        <f>ROUND(M2667*FATOR, 2)</f>
        <v/>
      </c>
      <c r="G2667" s="22">
        <f>ROUND(E2667*F2667, 2)</f>
        <v/>
      </c>
      <c r="L2667" t="n">
        <v>37.49</v>
      </c>
      <c r="M2667" t="n">
        <v>6.4</v>
      </c>
      <c r="N2667">
        <f>(M2667-F2667)</f>
        <v/>
      </c>
    </row>
    <row r="2668" ht="21" customHeight="1">
      <c r="A2668" s="78" t="inlineStr">
        <is>
          <t>73.03.10</t>
        </is>
      </c>
      <c r="B2668" s="77" t="inlineStr">
        <is>
          <t>TUBO ACO GALV. DIN 2440 (NBR 5580) E= 4,00MM DN  3" C/COSTURA REF 7694</t>
        </is>
      </c>
      <c r="C2668" s="78" t="inlineStr">
        <is>
          <t>SUDECAP</t>
        </is>
      </c>
      <c r="D2668" s="78" t="inlineStr">
        <is>
          <t>M</t>
        </is>
      </c>
      <c r="E2668" s="21" t="n">
        <v>2.6</v>
      </c>
      <c r="F2668" s="22">
        <f>ROUND(M2668*FATOR, 2)</f>
        <v/>
      </c>
      <c r="G2668" s="22">
        <f>ROUND(E2668*F2668, 2)</f>
        <v/>
      </c>
      <c r="L2668" t="n">
        <v>2.6</v>
      </c>
      <c r="M2668" t="n">
        <v>108.43</v>
      </c>
      <c r="N2668">
        <f>(M2668-F2668)</f>
        <v/>
      </c>
    </row>
    <row r="2669" ht="21" customHeight="1">
      <c r="A2669" s="78" t="inlineStr">
        <is>
          <t>73.03.11</t>
        </is>
      </c>
      <c r="B2669" s="77" t="inlineStr">
        <is>
          <t>TUBO ACO GALV. DIN 2440 (NBR 5580) E= 4,50MM DN   4" C/ COSTURA</t>
        </is>
      </c>
      <c r="C2669" s="78" t="inlineStr">
        <is>
          <t>SUDECAP</t>
        </is>
      </c>
      <c r="D2669" s="78" t="inlineStr">
        <is>
          <t>M</t>
        </is>
      </c>
      <c r="E2669" s="21" t="n">
        <v>2.6</v>
      </c>
      <c r="F2669" s="22">
        <f>ROUND(M2669*FATOR, 2)</f>
        <v/>
      </c>
      <c r="G2669" s="22">
        <f>ROUND(E2669*F2669, 2)</f>
        <v/>
      </c>
      <c r="L2669" t="n">
        <v>2.6</v>
      </c>
      <c r="M2669" t="n">
        <v>156.93</v>
      </c>
      <c r="N2669">
        <f>(M2669-F2669)</f>
        <v/>
      </c>
    </row>
    <row r="2670" ht="15" customHeight="1">
      <c r="A2670" s="2" t="n"/>
      <c r="B2670" s="2" t="n"/>
      <c r="C2670" s="2" t="n"/>
      <c r="D2670" s="2" t="n"/>
      <c r="E2670" s="74" t="inlineStr">
        <is>
          <t>TOTAL Material:</t>
        </is>
      </c>
      <c r="F2670" s="91" t="n"/>
      <c r="G2670" s="23">
        <f>SUM(G2664:G2669)</f>
        <v/>
      </c>
    </row>
    <row r="2671" ht="15" customHeight="1">
      <c r="A2671" s="73" t="inlineStr">
        <is>
          <t>Mão de Obra</t>
        </is>
      </c>
      <c r="B2671" s="91" t="n"/>
      <c r="C2671" s="64" t="inlineStr">
        <is>
          <t>FONTE</t>
        </is>
      </c>
      <c r="D2671" s="64" t="inlineStr">
        <is>
          <t>UNID</t>
        </is>
      </c>
      <c r="E2671" s="64" t="inlineStr">
        <is>
          <t>COEFICIENTE</t>
        </is>
      </c>
      <c r="F2671" s="64" t="inlineStr">
        <is>
          <t>PREÇO UNITÁRIO</t>
        </is>
      </c>
      <c r="G2671" s="64" t="inlineStr">
        <is>
          <t>TOTAL</t>
        </is>
      </c>
    </row>
    <row r="2672" ht="15" customHeight="1">
      <c r="A2672" s="78" t="inlineStr">
        <is>
          <t>55.10.75</t>
        </is>
      </c>
      <c r="B2672" s="77" t="inlineStr">
        <is>
          <t>PEDREIRO</t>
        </is>
      </c>
      <c r="C2672" s="78" t="inlineStr">
        <is>
          <t>SUDECAP</t>
        </is>
      </c>
      <c r="D2672" s="78" t="inlineStr">
        <is>
          <t>H</t>
        </is>
      </c>
      <c r="E2672" s="21">
        <f>L2672*FATOR</f>
        <v/>
      </c>
      <c r="F2672" s="22" t="n">
        <v>21.08</v>
      </c>
      <c r="G2672" s="22">
        <f>ROUND(E2672*F2672, 2)</f>
        <v/>
      </c>
      <c r="L2672" t="n">
        <v>3.3</v>
      </c>
      <c r="M2672" t="n">
        <v>21.08</v>
      </c>
      <c r="N2672">
        <f>(M2672-F2672)</f>
        <v/>
      </c>
    </row>
    <row r="2673" ht="15" customHeight="1">
      <c r="A2673" s="78" t="inlineStr">
        <is>
          <t>55.10.86</t>
        </is>
      </c>
      <c r="B2673" s="77" t="inlineStr">
        <is>
          <t>SERRALHEIRO</t>
        </is>
      </c>
      <c r="C2673" s="78" t="inlineStr">
        <is>
          <t>SUDECAP</t>
        </is>
      </c>
      <c r="D2673" s="78" t="inlineStr">
        <is>
          <t>H</t>
        </is>
      </c>
      <c r="E2673" s="21">
        <f>L2673*FATOR</f>
        <v/>
      </c>
      <c r="F2673" s="22" t="n">
        <v>18.4</v>
      </c>
      <c r="G2673" s="22">
        <f>ROUND(E2673*F2673, 2)</f>
        <v/>
      </c>
      <c r="L2673" t="n">
        <v>7.08</v>
      </c>
      <c r="M2673" t="n">
        <v>18.4</v>
      </c>
      <c r="N2673">
        <f>(M2673-F2673)</f>
        <v/>
      </c>
    </row>
    <row r="2674" ht="15" customHeight="1">
      <c r="A2674" s="78" t="inlineStr">
        <is>
          <t>55.10.88</t>
        </is>
      </c>
      <c r="B2674" s="77" t="inlineStr">
        <is>
          <t>SERVENTE</t>
        </is>
      </c>
      <c r="C2674" s="78" t="inlineStr">
        <is>
          <t>SUDECAP</t>
        </is>
      </c>
      <c r="D2674" s="78" t="inlineStr">
        <is>
          <t>H</t>
        </is>
      </c>
      <c r="E2674" s="21">
        <f>L2674*FATOR</f>
        <v/>
      </c>
      <c r="F2674" s="22" t="n">
        <v>14.9</v>
      </c>
      <c r="G2674" s="22">
        <f>ROUND(E2674*F2674, 2)</f>
        <v/>
      </c>
      <c r="L2674" t="n">
        <v>8.029999999999999</v>
      </c>
      <c r="M2674" t="n">
        <v>14.9</v>
      </c>
      <c r="N2674">
        <f>(M2674-F2674)</f>
        <v/>
      </c>
    </row>
    <row r="2675" ht="15" customHeight="1">
      <c r="A2675" s="2" t="n"/>
      <c r="B2675" s="2" t="n"/>
      <c r="C2675" s="2" t="n"/>
      <c r="D2675" s="2" t="n"/>
      <c r="E2675" s="74" t="inlineStr">
        <is>
          <t>TOTAL Mão de Obra:</t>
        </is>
      </c>
      <c r="F2675" s="91" t="n"/>
      <c r="G2675" s="23">
        <f>SUM(G2672:G2674)</f>
        <v/>
      </c>
    </row>
    <row r="2676" ht="15" customHeight="1">
      <c r="A2676" s="73" t="inlineStr">
        <is>
          <t>Serviço</t>
        </is>
      </c>
      <c r="B2676" s="91" t="n"/>
      <c r="C2676" s="64" t="inlineStr">
        <is>
          <t>FONTE</t>
        </is>
      </c>
      <c r="D2676" s="64" t="inlineStr">
        <is>
          <t>UNID</t>
        </is>
      </c>
      <c r="E2676" s="64" t="inlineStr">
        <is>
          <t>COEFICIENTE</t>
        </is>
      </c>
      <c r="F2676" s="64" t="inlineStr">
        <is>
          <t>PREÇO UNITÁRIO</t>
        </is>
      </c>
      <c r="G2676" s="64" t="inlineStr">
        <is>
          <t>TOTAL</t>
        </is>
      </c>
    </row>
    <row r="2677" ht="15" customHeight="1">
      <c r="A2677" s="78" t="inlineStr">
        <is>
          <t>40.24.15</t>
        </is>
      </c>
      <c r="B2677" s="77" t="inlineStr">
        <is>
          <t>ARGAMASSA DE CIMENTO E AREIA 1:3</t>
        </is>
      </c>
      <c r="C2677" s="78" t="inlineStr">
        <is>
          <t>SUDECAP</t>
        </is>
      </c>
      <c r="D2677" s="78" t="inlineStr">
        <is>
          <t>M3</t>
        </is>
      </c>
      <c r="E2677" s="21" t="n">
        <v>0.0033</v>
      </c>
      <c r="F2677" s="22">
        <f>'COMPOSICOES AUXILIARES'!G-1</f>
        <v/>
      </c>
      <c r="G2677" s="22">
        <f>ROUND(E2677*F2677, 2)</f>
        <v/>
      </c>
      <c r="L2677" t="n">
        <v>0.0033</v>
      </c>
      <c r="M2677" t="n">
        <v>599.9299999999999</v>
      </c>
      <c r="N2677">
        <f>(M2677-F2677)</f>
        <v/>
      </c>
    </row>
    <row r="2678" ht="21" customHeight="1">
      <c r="A2678" s="78" t="inlineStr">
        <is>
          <t>04.21.20</t>
        </is>
      </c>
      <c r="B2678" s="77" t="inlineStr">
        <is>
          <t>FCK &gt;= 20 MPA, BRITA CALCÁRIA, PREPARADO EM OBRA E LANÇADO EM FUNDAÇÃO</t>
        </is>
      </c>
      <c r="C2678" s="78" t="inlineStr">
        <is>
          <t>SUDECAP</t>
        </is>
      </c>
      <c r="D2678" s="78" t="inlineStr">
        <is>
          <t>M3</t>
        </is>
      </c>
      <c r="E2678" s="21" t="n">
        <v>0.1</v>
      </c>
      <c r="F2678" s="22">
        <f>'COMPOSICOES AUXILIARES'!G-1</f>
        <v/>
      </c>
      <c r="G2678" s="22">
        <f>ROUND(E2678*F2678, 2)</f>
        <v/>
      </c>
      <c r="L2678" t="n">
        <v>0.1</v>
      </c>
      <c r="M2678" t="n">
        <v>690.98</v>
      </c>
      <c r="N2678">
        <f>(M2678-F2678)</f>
        <v/>
      </c>
    </row>
    <row r="2679" ht="15" customHeight="1">
      <c r="A2679" s="78" t="inlineStr">
        <is>
          <t>03.17.01</t>
        </is>
      </c>
      <c r="B2679" s="77" t="inlineStr">
        <is>
          <t>H &lt;= 1,5 M</t>
        </is>
      </c>
      <c r="C2679" s="78" t="inlineStr">
        <is>
          <t>SUDECAP</t>
        </is>
      </c>
      <c r="D2679" s="78" t="inlineStr">
        <is>
          <t>M3</t>
        </is>
      </c>
      <c r="E2679" s="21" t="n">
        <v>0.1</v>
      </c>
      <c r="F2679" s="22">
        <f>'COMPOSICOES AUXILIARES'!G-1</f>
        <v/>
      </c>
      <c r="G2679" s="22">
        <f>ROUND(E2679*F2679, 2)</f>
        <v/>
      </c>
      <c r="L2679" t="n">
        <v>0.1</v>
      </c>
      <c r="M2679" t="n">
        <v>44.7</v>
      </c>
      <c r="N2679">
        <f>(M2679-F2679)</f>
        <v/>
      </c>
    </row>
    <row r="2680" ht="15" customHeight="1">
      <c r="A2680" s="2" t="n"/>
      <c r="B2680" s="2" t="n"/>
      <c r="C2680" s="2" t="n"/>
      <c r="D2680" s="2" t="n"/>
      <c r="E2680" s="74" t="inlineStr">
        <is>
          <t>TOTAL Serviço:</t>
        </is>
      </c>
      <c r="F2680" s="91" t="n"/>
      <c r="G2680" s="23">
        <f>SUM(G2677:G2679)</f>
        <v/>
      </c>
    </row>
    <row r="2681" ht="15" customHeight="1">
      <c r="A2681" s="2" t="n"/>
      <c r="B2681" s="2" t="n"/>
      <c r="C2681" s="2" t="n"/>
      <c r="D2681" s="2" t="n"/>
      <c r="E2681" s="75" t="inlineStr">
        <is>
          <t>VALOR:</t>
        </is>
      </c>
      <c r="F2681" s="91" t="n"/>
      <c r="G2681" s="5">
        <f>SUM(G2670,G2662,G2680,G2675)</f>
        <v/>
      </c>
    </row>
    <row r="2682" ht="15" customHeight="1">
      <c r="A2682" s="2" t="n"/>
      <c r="B2682" s="2" t="n"/>
      <c r="C2682" s="2" t="n"/>
      <c r="D2682" s="2" t="n"/>
      <c r="E2682" s="75" t="inlineStr">
        <is>
          <t>VALOR BDI (29.27%):</t>
        </is>
      </c>
      <c r="F2682" s="91" t="n"/>
      <c r="G2682" s="5">
        <f>ROUNDDOWN(G2681*BDI,2)</f>
        <v/>
      </c>
    </row>
    <row r="2683" ht="15" customHeight="1">
      <c r="A2683" s="2" t="n"/>
      <c r="B2683" s="2" t="n"/>
      <c r="C2683" s="2" t="n"/>
      <c r="D2683" s="2" t="n"/>
      <c r="E2683" s="75" t="inlineStr">
        <is>
          <t>VALOR COM BDI:</t>
        </is>
      </c>
      <c r="F2683" s="91" t="n"/>
      <c r="G2683" s="5">
        <f>G2682 + G2681</f>
        <v/>
      </c>
    </row>
    <row r="2684" ht="9.949999999999999" customHeight="1">
      <c r="A2684" s="2" t="n"/>
      <c r="B2684" s="2" t="n"/>
      <c r="C2684" s="71" t="n"/>
      <c r="E2684" s="2" t="n"/>
      <c r="F2684" s="2" t="n"/>
      <c r="G2684" s="2" t="n"/>
    </row>
    <row r="2685" ht="20.1" customHeight="1">
      <c r="A2685" s="72" t="inlineStr">
        <is>
          <t>12.1.5. CPU 13.31.65 FORNECIMENTO E INSTALAÇÃO DE MONTANTE EM TUBO GALVANIZADO PORTÃO EM TUBOGALVANIZADO Ø3" E Ø4" COM  TELA GALVANIZADA #2" FIO 10, ENTRE P1 E P2, VÃO 30cm. 30x250 (UN)</t>
        </is>
      </c>
      <c r="B2685" s="90" t="n"/>
      <c r="C2685" s="90" t="n"/>
      <c r="D2685" s="90" t="n"/>
      <c r="E2685" s="90" t="n"/>
      <c r="F2685" s="90" t="n"/>
      <c r="G2685" s="91" t="n"/>
    </row>
    <row r="2686" ht="15" customHeight="1">
      <c r="A2686" s="73" t="inlineStr">
        <is>
          <t>Equipamento Custo Horário</t>
        </is>
      </c>
      <c r="B2686" s="91" t="n"/>
      <c r="C2686" s="64" t="inlineStr">
        <is>
          <t>FONTE</t>
        </is>
      </c>
      <c r="D2686" s="64" t="inlineStr">
        <is>
          <t>UNID</t>
        </is>
      </c>
      <c r="E2686" s="64" t="inlineStr">
        <is>
          <t>COEFICIENTE</t>
        </is>
      </c>
      <c r="F2686" s="64" t="inlineStr">
        <is>
          <t>PREÇO UNITÁRIO</t>
        </is>
      </c>
      <c r="G2686" s="64" t="inlineStr">
        <is>
          <t>TOTAL</t>
        </is>
      </c>
    </row>
    <row r="2687" ht="29.1" customHeight="1">
      <c r="A2687" s="78" t="inlineStr">
        <is>
          <t>50.31.10</t>
        </is>
      </c>
      <c r="B2687" s="77" t="inlineStr">
        <is>
          <t>CHP/GRUPO DE SOLDAGEM C/GERADOR A DIESEL PARA SOLDA ELETRICA, SOBRE 02 RODAS, COM MOTOR 4 CILINDROS, 375A TN5 B/56 C/3 KVA, OU EQUIVALENTE</t>
        </is>
      </c>
      <c r="C2687" s="78" t="inlineStr">
        <is>
          <t>SUDECAP</t>
        </is>
      </c>
      <c r="D2687" s="78" t="inlineStr">
        <is>
          <t>H</t>
        </is>
      </c>
      <c r="E2687" s="21" t="n">
        <v>0.099231</v>
      </c>
      <c r="F2687" s="22">
        <f>'COMPOSICOES AUXILIARES'!G-1</f>
        <v/>
      </c>
      <c r="G2687" s="22">
        <f>ROUND(E2687*F2687, 2)</f>
        <v/>
      </c>
      <c r="L2687" t="n">
        <v>0.099231</v>
      </c>
      <c r="M2687" t="n">
        <v>93.98</v>
      </c>
      <c r="N2687">
        <f>(M2687-F2687)</f>
        <v/>
      </c>
    </row>
    <row r="2688" ht="18" customHeight="1">
      <c r="A2688" s="2" t="n"/>
      <c r="B2688" s="2" t="n"/>
      <c r="C2688" s="2" t="n"/>
      <c r="D2688" s="2" t="n"/>
      <c r="E2688" s="74" t="inlineStr">
        <is>
          <t>TOTAL Equipamento Custo Horário:</t>
        </is>
      </c>
      <c r="F2688" s="91" t="n"/>
      <c r="G2688" s="23">
        <f>SUM(G2687:G2687)</f>
        <v/>
      </c>
    </row>
    <row r="2689" ht="15" customHeight="1">
      <c r="A2689" s="73" t="inlineStr">
        <is>
          <t>Material</t>
        </is>
      </c>
      <c r="B2689" s="91" t="n"/>
      <c r="C2689" s="64" t="inlineStr">
        <is>
          <t>FONTE</t>
        </is>
      </c>
      <c r="D2689" s="64" t="inlineStr">
        <is>
          <t>UNID</t>
        </is>
      </c>
      <c r="E2689" s="64" t="inlineStr">
        <is>
          <t>COEFICIENTE</t>
        </is>
      </c>
      <c r="F2689" s="64" t="inlineStr">
        <is>
          <t>PREÇO UNITÁRIO</t>
        </is>
      </c>
      <c r="G2689" s="64" t="inlineStr">
        <is>
          <t>TOTAL</t>
        </is>
      </c>
    </row>
    <row r="2690" ht="21" customHeight="1">
      <c r="A2690" s="78" t="inlineStr">
        <is>
          <t>77.50.35</t>
        </is>
      </c>
      <c r="B2690" s="77" t="inlineStr">
        <is>
          <t>ELETRODO REVESTIDO AWS - E7018, DIAMETRO IGUAL A 4,00 MM</t>
        </is>
      </c>
      <c r="C2690" s="78" t="inlineStr">
        <is>
          <t>SUDECAP</t>
        </is>
      </c>
      <c r="D2690" s="78" t="inlineStr">
        <is>
          <t>KG</t>
        </is>
      </c>
      <c r="E2690" s="21" t="n">
        <v>0.099231</v>
      </c>
      <c r="F2690" s="22">
        <f>ROUND(M2690*FATOR, 2)</f>
        <v/>
      </c>
      <c r="G2690" s="22">
        <f>ROUND(E2690*F2690, 2)</f>
        <v/>
      </c>
      <c r="L2690" t="n">
        <v>0.099231</v>
      </c>
      <c r="M2690" t="n">
        <v>22.2</v>
      </c>
      <c r="N2690">
        <f>(M2690-F2690)</f>
        <v/>
      </c>
    </row>
    <row r="2691" ht="29.1" customHeight="1">
      <c r="A2691" s="78" t="inlineStr">
        <is>
          <t>90.78.51*</t>
        </is>
      </c>
      <c r="B2691" s="77" t="inlineStr">
        <is>
          <t>TELA DE ARAME GALVANIZADA QUADRANGULAR / LOSANGULAR, FIO 3,4 MM (10 BWG), MALHA 5 X 5 CM, H = 2 M [SINAPI-7162]</t>
        </is>
      </c>
      <c r="C2691" s="78" t="inlineStr">
        <is>
          <t xml:space="preserve">Composições </t>
        </is>
      </c>
      <c r="D2691" s="78" t="inlineStr">
        <is>
          <t>M2</t>
        </is>
      </c>
      <c r="E2691" s="21" t="n">
        <v>0.75</v>
      </c>
      <c r="F2691" s="22">
        <f>ROUND(M2691*FATOR, 2)</f>
        <v/>
      </c>
      <c r="G2691" s="22">
        <f>ROUND(E2691*F2691, 2)</f>
        <v/>
      </c>
      <c r="L2691" t="n">
        <v>0.75</v>
      </c>
      <c r="M2691" t="n">
        <v>59.46</v>
      </c>
      <c r="N2691">
        <f>(M2691-F2691)</f>
        <v/>
      </c>
    </row>
    <row r="2692" ht="21" customHeight="1">
      <c r="A2692" s="78" t="inlineStr">
        <is>
          <t>73.03.10</t>
        </is>
      </c>
      <c r="B2692" s="77" t="inlineStr">
        <is>
          <t>TUBO ACO GALV. DIN 2440 (NBR 5580) E= 4,00MM DN  3" C/COSTURA REF 7694</t>
        </is>
      </c>
      <c r="C2692" s="78" t="inlineStr">
        <is>
          <t>SUDECAP</t>
        </is>
      </c>
      <c r="D2692" s="78" t="inlineStr">
        <is>
          <t>M</t>
        </is>
      </c>
      <c r="E2692" s="21" t="n">
        <v>0.6</v>
      </c>
      <c r="F2692" s="22">
        <f>ROUND(M2692*FATOR, 2)</f>
        <v/>
      </c>
      <c r="G2692" s="22">
        <f>ROUND(E2692*F2692, 2)</f>
        <v/>
      </c>
      <c r="L2692" t="n">
        <v>0.6</v>
      </c>
      <c r="M2692" t="n">
        <v>108.43</v>
      </c>
      <c r="N2692">
        <f>(M2692-F2692)</f>
        <v/>
      </c>
    </row>
    <row r="2693" ht="15" customHeight="1">
      <c r="A2693" s="2" t="n"/>
      <c r="B2693" s="2" t="n"/>
      <c r="C2693" s="2" t="n"/>
      <c r="D2693" s="2" t="n"/>
      <c r="E2693" s="74" t="inlineStr">
        <is>
          <t>TOTAL Material:</t>
        </is>
      </c>
      <c r="F2693" s="91" t="n"/>
      <c r="G2693" s="23">
        <f>SUM(G2690:G2692)</f>
        <v/>
      </c>
    </row>
    <row r="2694" ht="15" customHeight="1">
      <c r="A2694" s="73" t="inlineStr">
        <is>
          <t>Mão de Obra</t>
        </is>
      </c>
      <c r="B2694" s="91" t="n"/>
      <c r="C2694" s="64" t="inlineStr">
        <is>
          <t>FONTE</t>
        </is>
      </c>
      <c r="D2694" s="64" t="inlineStr">
        <is>
          <t>UNID</t>
        </is>
      </c>
      <c r="E2694" s="64" t="inlineStr">
        <is>
          <t>COEFICIENTE</t>
        </is>
      </c>
      <c r="F2694" s="64" t="inlineStr">
        <is>
          <t>PREÇO UNITÁRIO</t>
        </is>
      </c>
      <c r="G2694" s="64" t="inlineStr">
        <is>
          <t>TOTAL</t>
        </is>
      </c>
    </row>
    <row r="2695" ht="15" customHeight="1">
      <c r="A2695" s="78" t="inlineStr">
        <is>
          <t>55.10.86</t>
        </is>
      </c>
      <c r="B2695" s="77" t="inlineStr">
        <is>
          <t>SERRALHEIRO</t>
        </is>
      </c>
      <c r="C2695" s="78" t="inlineStr">
        <is>
          <t>SUDECAP</t>
        </is>
      </c>
      <c r="D2695" s="78" t="inlineStr">
        <is>
          <t>H</t>
        </is>
      </c>
      <c r="E2695" s="21">
        <f>L2695*FATOR</f>
        <v/>
      </c>
      <c r="F2695" s="22" t="n">
        <v>18.4</v>
      </c>
      <c r="G2695" s="22">
        <f>ROUND(E2695*F2695, 2)</f>
        <v/>
      </c>
      <c r="L2695" t="n">
        <v>1.269231</v>
      </c>
      <c r="M2695" t="n">
        <v>18.4</v>
      </c>
      <c r="N2695">
        <f>(M2695-F2695)</f>
        <v/>
      </c>
    </row>
    <row r="2696" ht="15" customHeight="1">
      <c r="A2696" s="78" t="inlineStr">
        <is>
          <t>55.10.88</t>
        </is>
      </c>
      <c r="B2696" s="77" t="inlineStr">
        <is>
          <t>SERVENTE</t>
        </is>
      </c>
      <c r="C2696" s="78" t="inlineStr">
        <is>
          <t>SUDECAP</t>
        </is>
      </c>
      <c r="D2696" s="78" t="inlineStr">
        <is>
          <t>H</t>
        </is>
      </c>
      <c r="E2696" s="21">
        <f>L2696*FATOR</f>
        <v/>
      </c>
      <c r="F2696" s="22" t="n">
        <v>14.9</v>
      </c>
      <c r="G2696" s="22">
        <f>ROUND(E2696*F2696, 2)</f>
        <v/>
      </c>
      <c r="L2696" t="n">
        <v>0.431538</v>
      </c>
      <c r="M2696" t="n">
        <v>14.9</v>
      </c>
      <c r="N2696">
        <f>(M2696-F2696)</f>
        <v/>
      </c>
    </row>
    <row r="2697" ht="15" customHeight="1">
      <c r="A2697" s="2" t="n"/>
      <c r="B2697" s="2" t="n"/>
      <c r="C2697" s="2" t="n"/>
      <c r="D2697" s="2" t="n"/>
      <c r="E2697" s="74" t="inlineStr">
        <is>
          <t>TOTAL Mão de Obra:</t>
        </is>
      </c>
      <c r="F2697" s="91" t="n"/>
      <c r="G2697" s="23">
        <f>SUM(G2695:G2696)</f>
        <v/>
      </c>
    </row>
    <row r="2698" ht="15" customHeight="1">
      <c r="A2698" s="73" t="inlineStr">
        <is>
          <t>Serviço</t>
        </is>
      </c>
      <c r="B2698" s="91" t="n"/>
      <c r="C2698" s="64" t="inlineStr">
        <is>
          <t>FONTE</t>
        </is>
      </c>
      <c r="D2698" s="64" t="inlineStr">
        <is>
          <t>UNID</t>
        </is>
      </c>
      <c r="E2698" s="64" t="inlineStr">
        <is>
          <t>COEFICIENTE</t>
        </is>
      </c>
      <c r="F2698" s="64" t="inlineStr">
        <is>
          <t>PREÇO UNITÁRIO</t>
        </is>
      </c>
      <c r="G2698" s="64" t="inlineStr">
        <is>
          <t>TOTAL</t>
        </is>
      </c>
    </row>
    <row r="2699" ht="15" customHeight="1">
      <c r="A2699" s="78" t="inlineStr">
        <is>
          <t>40.24.15</t>
        </is>
      </c>
      <c r="B2699" s="77" t="inlineStr">
        <is>
          <t>ARGAMASSA DE CIMENTO E AREIA 1:3</t>
        </is>
      </c>
      <c r="C2699" s="78" t="inlineStr">
        <is>
          <t>SUDECAP</t>
        </is>
      </c>
      <c r="D2699" s="78" t="inlineStr">
        <is>
          <t>M3</t>
        </is>
      </c>
      <c r="E2699" s="21" t="n">
        <v>0.027692</v>
      </c>
      <c r="F2699" s="22">
        <f>'COMPOSICOES AUXILIARES'!G-1</f>
        <v/>
      </c>
      <c r="G2699" s="22">
        <f>ROUND(E2699*F2699, 2)</f>
        <v/>
      </c>
      <c r="L2699" t="n">
        <v>0.027692</v>
      </c>
      <c r="M2699" t="n">
        <v>599.9299999999999</v>
      </c>
      <c r="N2699">
        <f>(M2699-F2699)</f>
        <v/>
      </c>
    </row>
    <row r="2700" ht="15" customHeight="1">
      <c r="A2700" s="2" t="n"/>
      <c r="B2700" s="2" t="n"/>
      <c r="C2700" s="2" t="n"/>
      <c r="D2700" s="2" t="n"/>
      <c r="E2700" s="74" t="inlineStr">
        <is>
          <t>TOTAL Serviço:</t>
        </is>
      </c>
      <c r="F2700" s="91" t="n"/>
      <c r="G2700" s="23">
        <f>SUM(G2699:G2699)</f>
        <v/>
      </c>
    </row>
    <row r="2701" ht="15" customHeight="1">
      <c r="A2701" s="2" t="n"/>
      <c r="B2701" s="2" t="n"/>
      <c r="C2701" s="2" t="n"/>
      <c r="D2701" s="2" t="n"/>
      <c r="E2701" s="75" t="inlineStr">
        <is>
          <t>VALOR:</t>
        </is>
      </c>
      <c r="F2701" s="91" t="n"/>
      <c r="G2701" s="5">
        <f>SUM(G2693,G2688,G2700,G2697)</f>
        <v/>
      </c>
    </row>
    <row r="2702" ht="15" customHeight="1">
      <c r="A2702" s="2" t="n"/>
      <c r="B2702" s="2" t="n"/>
      <c r="C2702" s="2" t="n"/>
      <c r="D2702" s="2" t="n"/>
      <c r="E2702" s="75" t="inlineStr">
        <is>
          <t>VALOR BDI (29.27%):</t>
        </is>
      </c>
      <c r="F2702" s="91" t="n"/>
      <c r="G2702" s="5">
        <f>ROUNDDOWN(G2701*BDI,2)</f>
        <v/>
      </c>
    </row>
    <row r="2703" ht="15" customHeight="1">
      <c r="A2703" s="2" t="n"/>
      <c r="B2703" s="2" t="n"/>
      <c r="C2703" s="2" t="n"/>
      <c r="D2703" s="2" t="n"/>
      <c r="E2703" s="75" t="inlineStr">
        <is>
          <t>VALOR COM BDI:</t>
        </is>
      </c>
      <c r="F2703" s="91" t="n"/>
      <c r="G2703" s="5">
        <f>G2702 + G2701</f>
        <v/>
      </c>
    </row>
    <row r="2704" ht="9.949999999999999" customHeight="1">
      <c r="A2704" s="2" t="n"/>
      <c r="B2704" s="2" t="n"/>
      <c r="C2704" s="71" t="n"/>
      <c r="E2704" s="2" t="n"/>
      <c r="F2704" s="2" t="n"/>
      <c r="G2704" s="2" t="n"/>
    </row>
    <row r="2705" ht="20.1" customHeight="1">
      <c r="A2705" s="72" t="inlineStr">
        <is>
          <t>12.1.6. CPU 13.31.66 FORNECIMENTO E INSTALAÇÃO DE MONTANTE EM TUBO GALVANIZADO PORTÃO EM TUBOGALVANIZADO Ø3" E Ø4" E TELA GALVANIZADA #2" FIO 10, ENTRE P1 E P2, VÃO 45cm. 45x250 (UN)</t>
        </is>
      </c>
      <c r="B2705" s="90" t="n"/>
      <c r="C2705" s="90" t="n"/>
      <c r="D2705" s="90" t="n"/>
      <c r="E2705" s="90" t="n"/>
      <c r="F2705" s="90" t="n"/>
      <c r="G2705" s="91" t="n"/>
    </row>
    <row r="2706" ht="15" customHeight="1">
      <c r="A2706" s="73" t="inlineStr">
        <is>
          <t>Equipamento Custo Horário</t>
        </is>
      </c>
      <c r="B2706" s="91" t="n"/>
      <c r="C2706" s="64" t="inlineStr">
        <is>
          <t>FONTE</t>
        </is>
      </c>
      <c r="D2706" s="64" t="inlineStr">
        <is>
          <t>UNID</t>
        </is>
      </c>
      <c r="E2706" s="64" t="inlineStr">
        <is>
          <t>COEFICIENTE</t>
        </is>
      </c>
      <c r="F2706" s="64" t="inlineStr">
        <is>
          <t>PREÇO UNITÁRIO</t>
        </is>
      </c>
      <c r="G2706" s="64" t="inlineStr">
        <is>
          <t>TOTAL</t>
        </is>
      </c>
    </row>
    <row r="2707" ht="29.1" customHeight="1">
      <c r="A2707" s="78" t="inlineStr">
        <is>
          <t>50.31.10</t>
        </is>
      </c>
      <c r="B2707" s="77" t="inlineStr">
        <is>
          <t>CHP/GRUPO DE SOLDAGEM C/GERADOR A DIESEL PARA SOLDA ELETRICA, SOBRE 02 RODAS, COM MOTOR 4 CILINDROS, 375A TN5 B/56 C/3 KVA, OU EQUIVALENTE</t>
        </is>
      </c>
      <c r="C2707" s="78" t="inlineStr">
        <is>
          <t>SUDECAP</t>
        </is>
      </c>
      <c r="D2707" s="78" t="inlineStr">
        <is>
          <t>H</t>
        </is>
      </c>
      <c r="E2707" s="21" t="n">
        <v>0.099231</v>
      </c>
      <c r="F2707" s="22">
        <f>'COMPOSICOES AUXILIARES'!G-1</f>
        <v/>
      </c>
      <c r="G2707" s="22">
        <f>ROUND(E2707*F2707, 2)</f>
        <v/>
      </c>
      <c r="L2707" t="n">
        <v>0.099231</v>
      </c>
      <c r="M2707" t="n">
        <v>93.98</v>
      </c>
      <c r="N2707">
        <f>(M2707-F2707)</f>
        <v/>
      </c>
    </row>
    <row r="2708" ht="18" customHeight="1">
      <c r="A2708" s="2" t="n"/>
      <c r="B2708" s="2" t="n"/>
      <c r="C2708" s="2" t="n"/>
      <c r="D2708" s="2" t="n"/>
      <c r="E2708" s="74" t="inlineStr">
        <is>
          <t>TOTAL Equipamento Custo Horário:</t>
        </is>
      </c>
      <c r="F2708" s="91" t="n"/>
      <c r="G2708" s="23">
        <f>SUM(G2707:G2707)</f>
        <v/>
      </c>
    </row>
    <row r="2709" ht="15" customHeight="1">
      <c r="A2709" s="73" t="inlineStr">
        <is>
          <t>Material</t>
        </is>
      </c>
      <c r="B2709" s="91" t="n"/>
      <c r="C2709" s="64" t="inlineStr">
        <is>
          <t>FONTE</t>
        </is>
      </c>
      <c r="D2709" s="64" t="inlineStr">
        <is>
          <t>UNID</t>
        </is>
      </c>
      <c r="E2709" s="64" t="inlineStr">
        <is>
          <t>COEFICIENTE</t>
        </is>
      </c>
      <c r="F2709" s="64" t="inlineStr">
        <is>
          <t>PREÇO UNITÁRIO</t>
        </is>
      </c>
      <c r="G2709" s="64" t="inlineStr">
        <is>
          <t>TOTAL</t>
        </is>
      </c>
    </row>
    <row r="2710" ht="21" customHeight="1">
      <c r="A2710" s="78" t="inlineStr">
        <is>
          <t>77.50.35</t>
        </is>
      </c>
      <c r="B2710" s="77" t="inlineStr">
        <is>
          <t>ELETRODO REVESTIDO AWS - E7018, DIAMETRO IGUAL A 4,00 MM</t>
        </is>
      </c>
      <c r="C2710" s="78" t="inlineStr">
        <is>
          <t>SUDECAP</t>
        </is>
      </c>
      <c r="D2710" s="78" t="inlineStr">
        <is>
          <t>KG</t>
        </is>
      </c>
      <c r="E2710" s="21" t="n">
        <v>0.099231</v>
      </c>
      <c r="F2710" s="22">
        <f>ROUND(M2710*FATOR, 2)</f>
        <v/>
      </c>
      <c r="G2710" s="22">
        <f>ROUND(E2710*F2710, 2)</f>
        <v/>
      </c>
      <c r="L2710" t="n">
        <v>0.099231</v>
      </c>
      <c r="M2710" t="n">
        <v>22.2</v>
      </c>
      <c r="N2710">
        <f>(M2710-F2710)</f>
        <v/>
      </c>
    </row>
    <row r="2711" ht="29.1" customHeight="1">
      <c r="A2711" s="78" t="inlineStr">
        <is>
          <t>90.78.51*</t>
        </is>
      </c>
      <c r="B2711" s="77" t="inlineStr">
        <is>
          <t>TELA DE ARAME GALVANIZADA QUADRANGULAR / LOSANGULAR, FIO 3,4 MM (10 BWG), MALHA 5 X 5 CM, H = 2 M [SINAPI-7162]</t>
        </is>
      </c>
      <c r="C2711" s="78" t="inlineStr">
        <is>
          <t xml:space="preserve">Composições </t>
        </is>
      </c>
      <c r="D2711" s="78" t="inlineStr">
        <is>
          <t>M2</t>
        </is>
      </c>
      <c r="E2711" s="21" t="n">
        <v>1.125</v>
      </c>
      <c r="F2711" s="22">
        <f>ROUND(M2711*FATOR, 2)</f>
        <v/>
      </c>
      <c r="G2711" s="22">
        <f>ROUND(E2711*F2711, 2)</f>
        <v/>
      </c>
      <c r="L2711" t="n">
        <v>1.125</v>
      </c>
      <c r="M2711" t="n">
        <v>59.46</v>
      </c>
      <c r="N2711">
        <f>(M2711-F2711)</f>
        <v/>
      </c>
    </row>
    <row r="2712" ht="21" customHeight="1">
      <c r="A2712" s="78" t="inlineStr">
        <is>
          <t>73.03.10</t>
        </is>
      </c>
      <c r="B2712" s="77" t="inlineStr">
        <is>
          <t>TUBO ACO GALV. DIN 2440 (NBR 5580) E= 4,00MM DN  3" C/COSTURA REF 7694</t>
        </is>
      </c>
      <c r="C2712" s="78" t="inlineStr">
        <is>
          <t>SUDECAP</t>
        </is>
      </c>
      <c r="D2712" s="78" t="inlineStr">
        <is>
          <t>M</t>
        </is>
      </c>
      <c r="E2712" s="21" t="n">
        <v>0.9</v>
      </c>
      <c r="F2712" s="22">
        <f>ROUND(M2712*FATOR, 2)</f>
        <v/>
      </c>
      <c r="G2712" s="22">
        <f>ROUND(E2712*F2712, 2)</f>
        <v/>
      </c>
      <c r="L2712" t="n">
        <v>0.9</v>
      </c>
      <c r="M2712" t="n">
        <v>108.43</v>
      </c>
      <c r="N2712">
        <f>(M2712-F2712)</f>
        <v/>
      </c>
    </row>
    <row r="2713" ht="15" customHeight="1">
      <c r="A2713" s="2" t="n"/>
      <c r="B2713" s="2" t="n"/>
      <c r="C2713" s="2" t="n"/>
      <c r="D2713" s="2" t="n"/>
      <c r="E2713" s="74" t="inlineStr">
        <is>
          <t>TOTAL Material:</t>
        </is>
      </c>
      <c r="F2713" s="91" t="n"/>
      <c r="G2713" s="23">
        <f>SUM(G2710:G2712)</f>
        <v/>
      </c>
    </row>
    <row r="2714" ht="15" customHeight="1">
      <c r="A2714" s="73" t="inlineStr">
        <is>
          <t>Mão de Obra</t>
        </is>
      </c>
      <c r="B2714" s="91" t="n"/>
      <c r="C2714" s="64" t="inlineStr">
        <is>
          <t>FONTE</t>
        </is>
      </c>
      <c r="D2714" s="64" t="inlineStr">
        <is>
          <t>UNID</t>
        </is>
      </c>
      <c r="E2714" s="64" t="inlineStr">
        <is>
          <t>COEFICIENTE</t>
        </is>
      </c>
      <c r="F2714" s="64" t="inlineStr">
        <is>
          <t>PREÇO UNITÁRIO</t>
        </is>
      </c>
      <c r="G2714" s="64" t="inlineStr">
        <is>
          <t>TOTAL</t>
        </is>
      </c>
    </row>
    <row r="2715" ht="15" customHeight="1">
      <c r="A2715" s="78" t="inlineStr">
        <is>
          <t>55.10.86</t>
        </is>
      </c>
      <c r="B2715" s="77" t="inlineStr">
        <is>
          <t>SERRALHEIRO</t>
        </is>
      </c>
      <c r="C2715" s="78" t="inlineStr">
        <is>
          <t>SUDECAP</t>
        </is>
      </c>
      <c r="D2715" s="78" t="inlineStr">
        <is>
          <t>H</t>
        </is>
      </c>
      <c r="E2715" s="21">
        <f>L2715*FATOR</f>
        <v/>
      </c>
      <c r="F2715" s="22" t="n">
        <v>18.4</v>
      </c>
      <c r="G2715" s="22">
        <f>ROUND(E2715*F2715, 2)</f>
        <v/>
      </c>
      <c r="L2715" t="n">
        <v>1.269231</v>
      </c>
      <c r="M2715" t="n">
        <v>18.4</v>
      </c>
      <c r="N2715">
        <f>(M2715-F2715)</f>
        <v/>
      </c>
    </row>
    <row r="2716" ht="15" customHeight="1">
      <c r="A2716" s="78" t="inlineStr">
        <is>
          <t>55.10.88</t>
        </is>
      </c>
      <c r="B2716" s="77" t="inlineStr">
        <is>
          <t>SERVENTE</t>
        </is>
      </c>
      <c r="C2716" s="78" t="inlineStr">
        <is>
          <t>SUDECAP</t>
        </is>
      </c>
      <c r="D2716" s="78" t="inlineStr">
        <is>
          <t>H</t>
        </is>
      </c>
      <c r="E2716" s="21">
        <f>L2716*FATOR</f>
        <v/>
      </c>
      <c r="F2716" s="22" t="n">
        <v>14.9</v>
      </c>
      <c r="G2716" s="22">
        <f>ROUND(E2716*F2716, 2)</f>
        <v/>
      </c>
      <c r="L2716" t="n">
        <v>0.431538</v>
      </c>
      <c r="M2716" t="n">
        <v>14.9</v>
      </c>
      <c r="N2716">
        <f>(M2716-F2716)</f>
        <v/>
      </c>
    </row>
    <row r="2717" ht="15" customHeight="1">
      <c r="A2717" s="2" t="n"/>
      <c r="B2717" s="2" t="n"/>
      <c r="C2717" s="2" t="n"/>
      <c r="D2717" s="2" t="n"/>
      <c r="E2717" s="74" t="inlineStr">
        <is>
          <t>TOTAL Mão de Obra:</t>
        </is>
      </c>
      <c r="F2717" s="91" t="n"/>
      <c r="G2717" s="23">
        <f>SUM(G2715:G2716)</f>
        <v/>
      </c>
    </row>
    <row r="2718" ht="15" customHeight="1">
      <c r="A2718" s="73" t="inlineStr">
        <is>
          <t>Serviço</t>
        </is>
      </c>
      <c r="B2718" s="91" t="n"/>
      <c r="C2718" s="64" t="inlineStr">
        <is>
          <t>FONTE</t>
        </is>
      </c>
      <c r="D2718" s="64" t="inlineStr">
        <is>
          <t>UNID</t>
        </is>
      </c>
      <c r="E2718" s="64" t="inlineStr">
        <is>
          <t>COEFICIENTE</t>
        </is>
      </c>
      <c r="F2718" s="64" t="inlineStr">
        <is>
          <t>PREÇO UNITÁRIO</t>
        </is>
      </c>
      <c r="G2718" s="64" t="inlineStr">
        <is>
          <t>TOTAL</t>
        </is>
      </c>
    </row>
    <row r="2719" ht="15" customHeight="1">
      <c r="A2719" s="78" t="inlineStr">
        <is>
          <t>40.24.15</t>
        </is>
      </c>
      <c r="B2719" s="77" t="inlineStr">
        <is>
          <t>ARGAMASSA DE CIMENTO E AREIA 1:3</t>
        </is>
      </c>
      <c r="C2719" s="78" t="inlineStr">
        <is>
          <t>SUDECAP</t>
        </is>
      </c>
      <c r="D2719" s="78" t="inlineStr">
        <is>
          <t>M3</t>
        </is>
      </c>
      <c r="E2719" s="21" t="n">
        <v>0.027692</v>
      </c>
      <c r="F2719" s="22">
        <f>'COMPOSICOES AUXILIARES'!G-1</f>
        <v/>
      </c>
      <c r="G2719" s="22">
        <f>ROUND(E2719*F2719, 2)</f>
        <v/>
      </c>
      <c r="L2719" t="n">
        <v>0.027692</v>
      </c>
      <c r="M2719" t="n">
        <v>599.9299999999999</v>
      </c>
      <c r="N2719">
        <f>(M2719-F2719)</f>
        <v/>
      </c>
    </row>
    <row r="2720" ht="15" customHeight="1">
      <c r="A2720" s="2" t="n"/>
      <c r="B2720" s="2" t="n"/>
      <c r="C2720" s="2" t="n"/>
      <c r="D2720" s="2" t="n"/>
      <c r="E2720" s="74" t="inlineStr">
        <is>
          <t>TOTAL Serviço:</t>
        </is>
      </c>
      <c r="F2720" s="91" t="n"/>
      <c r="G2720" s="23">
        <f>SUM(G2719:G2719)</f>
        <v/>
      </c>
    </row>
    <row r="2721" ht="15" customHeight="1">
      <c r="A2721" s="2" t="n"/>
      <c r="B2721" s="2" t="n"/>
      <c r="C2721" s="2" t="n"/>
      <c r="D2721" s="2" t="n"/>
      <c r="E2721" s="75" t="inlineStr">
        <is>
          <t>VALOR:</t>
        </is>
      </c>
      <c r="F2721" s="91" t="n"/>
      <c r="G2721" s="5">
        <f>SUM(G2713,G2708,G2720,G2717)</f>
        <v/>
      </c>
    </row>
    <row r="2722" ht="15" customHeight="1">
      <c r="A2722" s="2" t="n"/>
      <c r="B2722" s="2" t="n"/>
      <c r="C2722" s="2" t="n"/>
      <c r="D2722" s="2" t="n"/>
      <c r="E2722" s="75" t="inlineStr">
        <is>
          <t>VALOR BDI (29.27%):</t>
        </is>
      </c>
      <c r="F2722" s="91" t="n"/>
      <c r="G2722" s="5">
        <f>ROUNDDOWN(G2721*BDI,2)</f>
        <v/>
      </c>
    </row>
    <row r="2723" ht="15" customHeight="1">
      <c r="A2723" s="2" t="n"/>
      <c r="B2723" s="2" t="n"/>
      <c r="C2723" s="2" t="n"/>
      <c r="D2723" s="2" t="n"/>
      <c r="E2723" s="75" t="inlineStr">
        <is>
          <t>VALOR COM BDI:</t>
        </is>
      </c>
      <c r="F2723" s="91" t="n"/>
      <c r="G2723" s="5">
        <f>G2722 + G2721</f>
        <v/>
      </c>
    </row>
    <row r="2724" ht="9.949999999999999" customHeight="1">
      <c r="A2724" s="2" t="n"/>
      <c r="B2724" s="2" t="n"/>
      <c r="C2724" s="71" t="n"/>
      <c r="E2724" s="2" t="n"/>
      <c r="F2724" s="2" t="n"/>
      <c r="G2724" s="2" t="n"/>
    </row>
    <row r="2725" ht="20.1" customHeight="1">
      <c r="A2725" s="72" t="inlineStr">
        <is>
          <t>12.2.1. CPU 13.38.51 FORNECIMENTO E INSTALAÇÃO DE GRADE DE FERRO 120 x 100 CM - CONFORME PROJETO (UN)</t>
        </is>
      </c>
      <c r="B2725" s="90" t="n"/>
      <c r="C2725" s="90" t="n"/>
      <c r="D2725" s="90" t="n"/>
      <c r="E2725" s="90" t="n"/>
      <c r="F2725" s="90" t="n"/>
      <c r="G2725" s="91" t="n"/>
    </row>
    <row r="2726" ht="15" customHeight="1">
      <c r="A2726" s="73" t="inlineStr">
        <is>
          <t>Material</t>
        </is>
      </c>
      <c r="B2726" s="91" t="n"/>
      <c r="C2726" s="64" t="inlineStr">
        <is>
          <t>FONTE</t>
        </is>
      </c>
      <c r="D2726" s="64" t="inlineStr">
        <is>
          <t>UNID</t>
        </is>
      </c>
      <c r="E2726" s="64" t="inlineStr">
        <is>
          <t>COEFICIENTE</t>
        </is>
      </c>
      <c r="F2726" s="64" t="inlineStr">
        <is>
          <t>PREÇO UNITÁRIO</t>
        </is>
      </c>
      <c r="G2726" s="64" t="inlineStr">
        <is>
          <t>TOTAL</t>
        </is>
      </c>
    </row>
    <row r="2727" ht="29.1" customHeight="1">
      <c r="A2727" s="78" t="inlineStr">
        <is>
          <t>90.89.50*</t>
        </is>
      </c>
      <c r="B2727" s="77" t="inlineStr">
        <is>
          <t>FORNECIMENTO DE GRADE FIXA DE FERRO, PARA PROTEÇÃO DE JANELA, INCLUSIVE ASSENTAMENTO, FERRAGENS E ACESSÓRIOS [SETOPED50951- SERVIÇO]</t>
        </is>
      </c>
      <c r="C2727" s="78" t="inlineStr">
        <is>
          <t xml:space="preserve">Composições </t>
        </is>
      </c>
      <c r="D2727" s="78" t="inlineStr">
        <is>
          <t>M2</t>
        </is>
      </c>
      <c r="E2727" s="21" t="n">
        <v>1.2</v>
      </c>
      <c r="F2727" s="22">
        <f>ROUND(M2727*FATOR, 2)</f>
        <v/>
      </c>
      <c r="G2727" s="22">
        <f>ROUND(E2727*F2727, 2)</f>
        <v/>
      </c>
      <c r="L2727" t="n">
        <v>1.2</v>
      </c>
      <c r="M2727" t="n">
        <v>344.98</v>
      </c>
      <c r="N2727">
        <f>(M2727-F2727)</f>
        <v/>
      </c>
    </row>
    <row r="2728" ht="15" customHeight="1">
      <c r="A2728" s="2" t="n"/>
      <c r="B2728" s="2" t="n"/>
      <c r="C2728" s="2" t="n"/>
      <c r="D2728" s="2" t="n"/>
      <c r="E2728" s="74" t="inlineStr">
        <is>
          <t>TOTAL Material:</t>
        </is>
      </c>
      <c r="F2728" s="91" t="n"/>
      <c r="G2728" s="23">
        <f>SUM(G2727:G2727)</f>
        <v/>
      </c>
    </row>
    <row r="2729" ht="15" customHeight="1">
      <c r="A2729" s="2" t="n"/>
      <c r="B2729" s="2" t="n"/>
      <c r="C2729" s="2" t="n"/>
      <c r="D2729" s="2" t="n"/>
      <c r="E2729" s="75" t="inlineStr">
        <is>
          <t>VALOR:</t>
        </is>
      </c>
      <c r="F2729" s="91" t="n"/>
      <c r="G2729" s="5">
        <f>SUM(G2728)</f>
        <v/>
      </c>
    </row>
    <row r="2730" ht="15" customHeight="1">
      <c r="A2730" s="2" t="n"/>
      <c r="B2730" s="2" t="n"/>
      <c r="C2730" s="2" t="n"/>
      <c r="D2730" s="2" t="n"/>
      <c r="E2730" s="75" t="inlineStr">
        <is>
          <t>VALOR BDI (29.27%):</t>
        </is>
      </c>
      <c r="F2730" s="91" t="n"/>
      <c r="G2730" s="5">
        <f>ROUNDDOWN(G2729*BDI,2)</f>
        <v/>
      </c>
    </row>
    <row r="2731" ht="15" customHeight="1">
      <c r="A2731" s="2" t="n"/>
      <c r="B2731" s="2" t="n"/>
      <c r="C2731" s="2" t="n"/>
      <c r="D2731" s="2" t="n"/>
      <c r="E2731" s="75" t="inlineStr">
        <is>
          <t>VALOR COM BDI:</t>
        </is>
      </c>
      <c r="F2731" s="91" t="n"/>
      <c r="G2731" s="5">
        <f>G2730 + G2729</f>
        <v/>
      </c>
    </row>
    <row r="2732" ht="9.949999999999999" customHeight="1">
      <c r="A2732" s="2" t="n"/>
      <c r="B2732" s="2" t="n"/>
      <c r="C2732" s="71" t="n"/>
      <c r="E2732" s="2" t="n"/>
      <c r="F2732" s="2" t="n"/>
      <c r="G2732" s="2" t="n"/>
    </row>
    <row r="2733" ht="20.1" customHeight="1">
      <c r="A2733" s="72" t="inlineStr">
        <is>
          <t>12.2.2. CPU 13.38.52 FORNECIMENTO E INSTALAÇÃO DE GRADE DE FERRO 80 x 70 CM - CONFORME PROJETO (UN)</t>
        </is>
      </c>
      <c r="B2733" s="90" t="n"/>
      <c r="C2733" s="90" t="n"/>
      <c r="D2733" s="90" t="n"/>
      <c r="E2733" s="90" t="n"/>
      <c r="F2733" s="90" t="n"/>
      <c r="G2733" s="91" t="n"/>
    </row>
    <row r="2734" ht="15" customHeight="1">
      <c r="A2734" s="73" t="inlineStr">
        <is>
          <t>Material</t>
        </is>
      </c>
      <c r="B2734" s="91" t="n"/>
      <c r="C2734" s="64" t="inlineStr">
        <is>
          <t>FONTE</t>
        </is>
      </c>
      <c r="D2734" s="64" t="inlineStr">
        <is>
          <t>UNID</t>
        </is>
      </c>
      <c r="E2734" s="64" t="inlineStr">
        <is>
          <t>COEFICIENTE</t>
        </is>
      </c>
      <c r="F2734" s="64" t="inlineStr">
        <is>
          <t>PREÇO UNITÁRIO</t>
        </is>
      </c>
      <c r="G2734" s="64" t="inlineStr">
        <is>
          <t>TOTAL</t>
        </is>
      </c>
    </row>
    <row r="2735" ht="29.1" customHeight="1">
      <c r="A2735" s="78" t="inlineStr">
        <is>
          <t>90.89.50*</t>
        </is>
      </c>
      <c r="B2735" s="77" t="inlineStr">
        <is>
          <t>FORNECIMENTO DE GRADE FIXA DE FERRO, PARA PROTEÇÃO DE JANELA, INCLUSIVE ASSENTAMENTO, FERRAGENS E ACESSÓRIOS [SETOPED50951- SERVIÇO]</t>
        </is>
      </c>
      <c r="C2735" s="78" t="inlineStr">
        <is>
          <t xml:space="preserve">Composições </t>
        </is>
      </c>
      <c r="D2735" s="78" t="inlineStr">
        <is>
          <t>M2</t>
        </is>
      </c>
      <c r="E2735" s="21" t="n">
        <v>0.5600000000000001</v>
      </c>
      <c r="F2735" s="22">
        <f>ROUND(M2735*FATOR, 2)</f>
        <v/>
      </c>
      <c r="G2735" s="22">
        <f>ROUND(E2735*F2735, 2)</f>
        <v/>
      </c>
      <c r="L2735" t="n">
        <v>0.5600000000000001</v>
      </c>
      <c r="M2735" t="n">
        <v>344.98</v>
      </c>
      <c r="N2735">
        <f>(M2735-F2735)</f>
        <v/>
      </c>
    </row>
    <row r="2736" ht="15" customHeight="1">
      <c r="A2736" s="2" t="n"/>
      <c r="B2736" s="2" t="n"/>
      <c r="C2736" s="2" t="n"/>
      <c r="D2736" s="2" t="n"/>
      <c r="E2736" s="74" t="inlineStr">
        <is>
          <t>TOTAL Material:</t>
        </is>
      </c>
      <c r="F2736" s="91" t="n"/>
      <c r="G2736" s="23">
        <f>SUM(G2735:G2735)</f>
        <v/>
      </c>
    </row>
    <row r="2737" ht="15" customHeight="1">
      <c r="A2737" s="2" t="n"/>
      <c r="B2737" s="2" t="n"/>
      <c r="C2737" s="2" t="n"/>
      <c r="D2737" s="2" t="n"/>
      <c r="E2737" s="75" t="inlineStr">
        <is>
          <t>VALOR:</t>
        </is>
      </c>
      <c r="F2737" s="91" t="n"/>
      <c r="G2737" s="5">
        <f>SUM(G2736)</f>
        <v/>
      </c>
    </row>
    <row r="2738" ht="15" customHeight="1">
      <c r="A2738" s="2" t="n"/>
      <c r="B2738" s="2" t="n"/>
      <c r="C2738" s="2" t="n"/>
      <c r="D2738" s="2" t="n"/>
      <c r="E2738" s="75" t="inlineStr">
        <is>
          <t>VALOR BDI (29.27%):</t>
        </is>
      </c>
      <c r="F2738" s="91" t="n"/>
      <c r="G2738" s="5">
        <f>ROUNDDOWN(G2737*BDI,2)</f>
        <v/>
      </c>
    </row>
    <row r="2739" ht="15" customHeight="1">
      <c r="A2739" s="2" t="n"/>
      <c r="B2739" s="2" t="n"/>
      <c r="C2739" s="2" t="n"/>
      <c r="D2739" s="2" t="n"/>
      <c r="E2739" s="75" t="inlineStr">
        <is>
          <t>VALOR COM BDI:</t>
        </is>
      </c>
      <c r="F2739" s="91" t="n"/>
      <c r="G2739" s="5">
        <f>G2738 + G2737</f>
        <v/>
      </c>
    </row>
    <row r="2740" ht="9.949999999999999" customHeight="1">
      <c r="A2740" s="2" t="n"/>
      <c r="B2740" s="2" t="n"/>
      <c r="C2740" s="71" t="n"/>
      <c r="E2740" s="2" t="n"/>
      <c r="F2740" s="2" t="n"/>
      <c r="G2740" s="2" t="n"/>
    </row>
    <row r="2741" ht="20.1" customHeight="1">
      <c r="A2741" s="72" t="inlineStr">
        <is>
          <t>12.2.3. CPU 13.38.53 FORNECIMENTO E INSTALAÇÃO DE GRADE DE FERRO 90 x 210 CM - CONFORME PROJETO (UN)</t>
        </is>
      </c>
      <c r="B2741" s="90" t="n"/>
      <c r="C2741" s="90" t="n"/>
      <c r="D2741" s="90" t="n"/>
      <c r="E2741" s="90" t="n"/>
      <c r="F2741" s="90" t="n"/>
      <c r="G2741" s="91" t="n"/>
    </row>
    <row r="2742" ht="15" customHeight="1">
      <c r="A2742" s="73" t="inlineStr">
        <is>
          <t>Material</t>
        </is>
      </c>
      <c r="B2742" s="91" t="n"/>
      <c r="C2742" s="64" t="inlineStr">
        <is>
          <t>FONTE</t>
        </is>
      </c>
      <c r="D2742" s="64" t="inlineStr">
        <is>
          <t>UNID</t>
        </is>
      </c>
      <c r="E2742" s="64" t="inlineStr">
        <is>
          <t>COEFICIENTE</t>
        </is>
      </c>
      <c r="F2742" s="64" t="inlineStr">
        <is>
          <t>PREÇO UNITÁRIO</t>
        </is>
      </c>
      <c r="G2742" s="64" t="inlineStr">
        <is>
          <t>TOTAL</t>
        </is>
      </c>
    </row>
    <row r="2743" ht="29.1" customHeight="1">
      <c r="A2743" s="78" t="inlineStr">
        <is>
          <t>90.89.50*</t>
        </is>
      </c>
      <c r="B2743" s="77" t="inlineStr">
        <is>
          <t>FORNECIMENTO DE GRADE FIXA DE FERRO, PARA PROTEÇÃO DE JANELA, INCLUSIVE ASSENTAMENTO, FERRAGENS E ACESSÓRIOS [SETOPED50951- SERVIÇO]</t>
        </is>
      </c>
      <c r="C2743" s="78" t="inlineStr">
        <is>
          <t xml:space="preserve">Composições </t>
        </is>
      </c>
      <c r="D2743" s="78" t="inlineStr">
        <is>
          <t>M2</t>
        </is>
      </c>
      <c r="E2743" s="21" t="n">
        <v>1.89</v>
      </c>
      <c r="F2743" s="22">
        <f>ROUND(M2743*FATOR, 2)</f>
        <v/>
      </c>
      <c r="G2743" s="22">
        <f>ROUND(E2743*F2743, 2)</f>
        <v/>
      </c>
      <c r="L2743" t="n">
        <v>1.89</v>
      </c>
      <c r="M2743" t="n">
        <v>344.98</v>
      </c>
      <c r="N2743">
        <f>(M2743-F2743)</f>
        <v/>
      </c>
    </row>
    <row r="2744" ht="15" customHeight="1">
      <c r="A2744" s="2" t="n"/>
      <c r="B2744" s="2" t="n"/>
      <c r="C2744" s="2" t="n"/>
      <c r="D2744" s="2" t="n"/>
      <c r="E2744" s="74" t="inlineStr">
        <is>
          <t>TOTAL Material:</t>
        </is>
      </c>
      <c r="F2744" s="91" t="n"/>
      <c r="G2744" s="23">
        <f>SUM(G2743:G2743)</f>
        <v/>
      </c>
    </row>
    <row r="2745" ht="15" customHeight="1">
      <c r="A2745" s="2" t="n"/>
      <c r="B2745" s="2" t="n"/>
      <c r="C2745" s="2" t="n"/>
      <c r="D2745" s="2" t="n"/>
      <c r="E2745" s="75" t="inlineStr">
        <is>
          <t>VALOR:</t>
        </is>
      </c>
      <c r="F2745" s="91" t="n"/>
      <c r="G2745" s="5">
        <f>SUM(G2744)</f>
        <v/>
      </c>
    </row>
    <row r="2746" ht="15" customHeight="1">
      <c r="A2746" s="2" t="n"/>
      <c r="B2746" s="2" t="n"/>
      <c r="C2746" s="2" t="n"/>
      <c r="D2746" s="2" t="n"/>
      <c r="E2746" s="75" t="inlineStr">
        <is>
          <t>VALOR BDI (29.27%):</t>
        </is>
      </c>
      <c r="F2746" s="91" t="n"/>
      <c r="G2746" s="5">
        <f>ROUNDDOWN(G2745*BDI,2)</f>
        <v/>
      </c>
    </row>
    <row r="2747" ht="15" customHeight="1">
      <c r="A2747" s="2" t="n"/>
      <c r="B2747" s="2" t="n"/>
      <c r="C2747" s="2" t="n"/>
      <c r="D2747" s="2" t="n"/>
      <c r="E2747" s="75" t="inlineStr">
        <is>
          <t>VALOR COM BDI:</t>
        </is>
      </c>
      <c r="F2747" s="91" t="n"/>
      <c r="G2747" s="5">
        <f>G2746 + G2745</f>
        <v/>
      </c>
    </row>
    <row r="2748" ht="9.949999999999999" customHeight="1">
      <c r="A2748" s="2" t="n"/>
      <c r="B2748" s="2" t="n"/>
      <c r="C2748" s="71" t="n"/>
      <c r="E2748" s="2" t="n"/>
      <c r="F2748" s="2" t="n"/>
      <c r="G2748" s="2" t="n"/>
    </row>
    <row r="2749" ht="20.1" customHeight="1">
      <c r="A2749" s="72" t="inlineStr">
        <is>
          <t>12.2.4. CPU 13.38.54 FORNECIMENTO E INSTALAÇÃO DE GRADE DE FERRO 60 x 210 CM - CONFORME PROJETO (UN)</t>
        </is>
      </c>
      <c r="B2749" s="90" t="n"/>
      <c r="C2749" s="90" t="n"/>
      <c r="D2749" s="90" t="n"/>
      <c r="E2749" s="90" t="n"/>
      <c r="F2749" s="90" t="n"/>
      <c r="G2749" s="91" t="n"/>
    </row>
    <row r="2750" ht="15" customHeight="1">
      <c r="A2750" s="73" t="inlineStr">
        <is>
          <t>Material</t>
        </is>
      </c>
      <c r="B2750" s="91" t="n"/>
      <c r="C2750" s="64" t="inlineStr">
        <is>
          <t>FONTE</t>
        </is>
      </c>
      <c r="D2750" s="64" t="inlineStr">
        <is>
          <t>UNID</t>
        </is>
      </c>
      <c r="E2750" s="64" t="inlineStr">
        <is>
          <t>COEFICIENTE</t>
        </is>
      </c>
      <c r="F2750" s="64" t="inlineStr">
        <is>
          <t>PREÇO UNITÁRIO</t>
        </is>
      </c>
      <c r="G2750" s="64" t="inlineStr">
        <is>
          <t>TOTAL</t>
        </is>
      </c>
    </row>
    <row r="2751" ht="29.1" customHeight="1">
      <c r="A2751" s="78" t="inlineStr">
        <is>
          <t>90.89.50*</t>
        </is>
      </c>
      <c r="B2751" s="77" t="inlineStr">
        <is>
          <t>FORNECIMENTO DE GRADE FIXA DE FERRO, PARA PROTEÇÃO DE JANELA, INCLUSIVE ASSENTAMENTO, FERRAGENS E ACESSÓRIOS [SETOPED50951- SERVIÇO]</t>
        </is>
      </c>
      <c r="C2751" s="78" t="inlineStr">
        <is>
          <t xml:space="preserve">Composições </t>
        </is>
      </c>
      <c r="D2751" s="78" t="inlineStr">
        <is>
          <t>M2</t>
        </is>
      </c>
      <c r="E2751" s="21" t="n">
        <v>1.26</v>
      </c>
      <c r="F2751" s="22">
        <f>ROUND(M2751*FATOR, 2)</f>
        <v/>
      </c>
      <c r="G2751" s="22">
        <f>ROUND(E2751*F2751, 2)</f>
        <v/>
      </c>
      <c r="L2751" t="n">
        <v>1.26</v>
      </c>
      <c r="M2751" t="n">
        <v>344.98</v>
      </c>
      <c r="N2751">
        <f>(M2751-F2751)</f>
        <v/>
      </c>
    </row>
    <row r="2752" ht="15" customHeight="1">
      <c r="A2752" s="2" t="n"/>
      <c r="B2752" s="2" t="n"/>
      <c r="C2752" s="2" t="n"/>
      <c r="D2752" s="2" t="n"/>
      <c r="E2752" s="74" t="inlineStr">
        <is>
          <t>TOTAL Material:</t>
        </is>
      </c>
      <c r="F2752" s="91" t="n"/>
      <c r="G2752" s="23">
        <f>SUM(G2751:G2751)</f>
        <v/>
      </c>
    </row>
    <row r="2753" ht="15" customHeight="1">
      <c r="A2753" s="2" t="n"/>
      <c r="B2753" s="2" t="n"/>
      <c r="C2753" s="2" t="n"/>
      <c r="D2753" s="2" t="n"/>
      <c r="E2753" s="75" t="inlineStr">
        <is>
          <t>VALOR:</t>
        </is>
      </c>
      <c r="F2753" s="91" t="n"/>
      <c r="G2753" s="5">
        <f>SUM(G2752)</f>
        <v/>
      </c>
    </row>
    <row r="2754" ht="15" customHeight="1">
      <c r="A2754" s="2" t="n"/>
      <c r="B2754" s="2" t="n"/>
      <c r="C2754" s="2" t="n"/>
      <c r="D2754" s="2" t="n"/>
      <c r="E2754" s="75" t="inlineStr">
        <is>
          <t>VALOR BDI (29.27%):</t>
        </is>
      </c>
      <c r="F2754" s="91" t="n"/>
      <c r="G2754" s="5">
        <f>ROUNDDOWN(G2753*BDI,2)</f>
        <v/>
      </c>
    </row>
    <row r="2755" ht="15" customHeight="1">
      <c r="A2755" s="2" t="n"/>
      <c r="B2755" s="2" t="n"/>
      <c r="C2755" s="2" t="n"/>
      <c r="D2755" s="2" t="n"/>
      <c r="E2755" s="75" t="inlineStr">
        <is>
          <t>VALOR COM BDI:</t>
        </is>
      </c>
      <c r="F2755" s="91" t="n"/>
      <c r="G2755" s="5">
        <f>G2754 + G2753</f>
        <v/>
      </c>
    </row>
    <row r="2756" ht="9.949999999999999" customHeight="1">
      <c r="A2756" s="2" t="n"/>
      <c r="B2756" s="2" t="n"/>
      <c r="C2756" s="71" t="n"/>
      <c r="E2756" s="2" t="n"/>
      <c r="F2756" s="2" t="n"/>
      <c r="G2756" s="2" t="n"/>
    </row>
    <row r="2757" ht="20.1" customHeight="1">
      <c r="A2757" s="72" t="inlineStr">
        <is>
          <t>12.3.1. 13.40.56 BARRA DE APOIO EM AÇO INOX RETA D=32MM L=80CM E=1,5MM (ABNT NBR 9050:2020) (UN)</t>
        </is>
      </c>
      <c r="B2757" s="90" t="n"/>
      <c r="C2757" s="90" t="n"/>
      <c r="D2757" s="90" t="n"/>
      <c r="E2757" s="90" t="n"/>
      <c r="F2757" s="90" t="n"/>
      <c r="G2757" s="91" t="n"/>
    </row>
    <row r="2758" ht="15" customHeight="1">
      <c r="A2758" s="73" t="inlineStr">
        <is>
          <t>Material</t>
        </is>
      </c>
      <c r="B2758" s="91" t="n"/>
      <c r="C2758" s="64" t="inlineStr">
        <is>
          <t>FONTE</t>
        </is>
      </c>
      <c r="D2758" s="64" t="inlineStr">
        <is>
          <t>UNID</t>
        </is>
      </c>
      <c r="E2758" s="64" t="inlineStr">
        <is>
          <t>COEFICIENTE</t>
        </is>
      </c>
      <c r="F2758" s="64" t="inlineStr">
        <is>
          <t>PREÇO UNITÁRIO</t>
        </is>
      </c>
      <c r="G2758" s="64" t="inlineStr">
        <is>
          <t>TOTAL</t>
        </is>
      </c>
    </row>
    <row r="2759" ht="21" customHeight="1">
      <c r="A2759" s="78" t="inlineStr">
        <is>
          <t>60.06.91</t>
        </is>
      </c>
      <c r="B2759" s="77" t="inlineStr">
        <is>
          <t>BARRA DE APOIO EM AÇO INOX RETA D=32MM L=80CM E=1,5MM (ABNT NBR 9050:2020)</t>
        </is>
      </c>
      <c r="C2759" s="78" t="inlineStr">
        <is>
          <t>SUDECAP</t>
        </is>
      </c>
      <c r="D2759" s="78" t="inlineStr">
        <is>
          <t>UN</t>
        </is>
      </c>
      <c r="E2759" s="21" t="n">
        <v>1</v>
      </c>
      <c r="F2759" s="22">
        <f>ROUND(M2759*FATOR, 2)</f>
        <v/>
      </c>
      <c r="G2759" s="22">
        <f>ROUND(E2759*F2759, 2)</f>
        <v/>
      </c>
      <c r="L2759" t="n">
        <v>1</v>
      </c>
      <c r="M2759" t="n">
        <v>100</v>
      </c>
      <c r="N2759">
        <f>(M2759-F2759)</f>
        <v/>
      </c>
    </row>
    <row r="2760" ht="15" customHeight="1">
      <c r="A2760" s="2" t="n"/>
      <c r="B2760" s="2" t="n"/>
      <c r="C2760" s="2" t="n"/>
      <c r="D2760" s="2" t="n"/>
      <c r="E2760" s="74" t="inlineStr">
        <is>
          <t>TOTAL Material:</t>
        </is>
      </c>
      <c r="F2760" s="91" t="n"/>
      <c r="G2760" s="23">
        <f>SUM(G2759:G2759)</f>
        <v/>
      </c>
    </row>
    <row r="2761" ht="15" customHeight="1">
      <c r="A2761" s="73" t="inlineStr">
        <is>
          <t>Mão de Obra</t>
        </is>
      </c>
      <c r="B2761" s="91" t="n"/>
      <c r="C2761" s="64" t="inlineStr">
        <is>
          <t>FONTE</t>
        </is>
      </c>
      <c r="D2761" s="64" t="inlineStr">
        <is>
          <t>UNID</t>
        </is>
      </c>
      <c r="E2761" s="64" t="inlineStr">
        <is>
          <t>COEFICIENTE</t>
        </is>
      </c>
      <c r="F2761" s="64" t="inlineStr">
        <is>
          <t>PREÇO UNITÁRIO</t>
        </is>
      </c>
      <c r="G2761" s="64" t="inlineStr">
        <is>
          <t>TOTAL</t>
        </is>
      </c>
    </row>
    <row r="2762" ht="15" customHeight="1">
      <c r="A2762" s="78" t="inlineStr">
        <is>
          <t>55.10.75</t>
        </is>
      </c>
      <c r="B2762" s="77" t="inlineStr">
        <is>
          <t>PEDREIRO</t>
        </is>
      </c>
      <c r="C2762" s="78" t="inlineStr">
        <is>
          <t>SUDECAP</t>
        </is>
      </c>
      <c r="D2762" s="78" t="inlineStr">
        <is>
          <t>H</t>
        </is>
      </c>
      <c r="E2762" s="21">
        <f>L2762*FATOR</f>
        <v/>
      </c>
      <c r="F2762" s="22" t="n">
        <v>21.08</v>
      </c>
      <c r="G2762" s="22">
        <f>ROUND(E2762*F2762, 2)</f>
        <v/>
      </c>
      <c r="L2762" t="n">
        <v>0.5</v>
      </c>
      <c r="M2762" t="n">
        <v>21.08</v>
      </c>
      <c r="N2762">
        <f>(M2762-F2762)</f>
        <v/>
      </c>
    </row>
    <row r="2763" ht="15" customHeight="1">
      <c r="A2763" s="78" t="inlineStr">
        <is>
          <t>55.10.88</t>
        </is>
      </c>
      <c r="B2763" s="77" t="inlineStr">
        <is>
          <t>SERVENTE</t>
        </is>
      </c>
      <c r="C2763" s="78" t="inlineStr">
        <is>
          <t>SUDECAP</t>
        </is>
      </c>
      <c r="D2763" s="78" t="inlineStr">
        <is>
          <t>H</t>
        </is>
      </c>
      <c r="E2763" s="21">
        <f>L2763*FATOR</f>
        <v/>
      </c>
      <c r="F2763" s="22" t="n">
        <v>14.9</v>
      </c>
      <c r="G2763" s="22">
        <f>ROUND(E2763*F2763, 2)</f>
        <v/>
      </c>
      <c r="L2763" t="n">
        <v>0.5</v>
      </c>
      <c r="M2763" t="n">
        <v>14.9</v>
      </c>
      <c r="N2763">
        <f>(M2763-F2763)</f>
        <v/>
      </c>
    </row>
    <row r="2764" ht="15" customHeight="1">
      <c r="A2764" s="2" t="n"/>
      <c r="B2764" s="2" t="n"/>
      <c r="C2764" s="2" t="n"/>
      <c r="D2764" s="2" t="n"/>
      <c r="E2764" s="74" t="inlineStr">
        <is>
          <t>TOTAL Mão de Obra:</t>
        </is>
      </c>
      <c r="F2764" s="91" t="n"/>
      <c r="G2764" s="23">
        <f>SUM(G2762:G2763)</f>
        <v/>
      </c>
    </row>
    <row r="2765" ht="15" customHeight="1">
      <c r="A2765" s="2" t="n"/>
      <c r="B2765" s="2" t="n"/>
      <c r="C2765" s="2" t="n"/>
      <c r="D2765" s="2" t="n"/>
      <c r="E2765" s="75" t="inlineStr">
        <is>
          <t>VALOR:</t>
        </is>
      </c>
      <c r="F2765" s="91" t="n"/>
      <c r="G2765" s="5">
        <f>SUM(G2760,G2764)</f>
        <v/>
      </c>
    </row>
    <row r="2766" ht="15" customHeight="1">
      <c r="A2766" s="2" t="n"/>
      <c r="B2766" s="2" t="n"/>
      <c r="C2766" s="2" t="n"/>
      <c r="D2766" s="2" t="n"/>
      <c r="E2766" s="75" t="inlineStr">
        <is>
          <t>VALOR BDI (29.27%):</t>
        </is>
      </c>
      <c r="F2766" s="91" t="n"/>
      <c r="G2766" s="5">
        <f>ROUNDDOWN(G2765*BDI,2)</f>
        <v/>
      </c>
    </row>
    <row r="2767" ht="15" customHeight="1">
      <c r="A2767" s="2" t="n"/>
      <c r="B2767" s="2" t="n"/>
      <c r="C2767" s="2" t="n"/>
      <c r="D2767" s="2" t="n"/>
      <c r="E2767" s="75" t="inlineStr">
        <is>
          <t>VALOR COM BDI:</t>
        </is>
      </c>
      <c r="F2767" s="91" t="n"/>
      <c r="G2767" s="5">
        <f>G2766 + G2765</f>
        <v/>
      </c>
    </row>
    <row r="2768" ht="9.949999999999999" customHeight="1">
      <c r="A2768" s="2" t="n"/>
      <c r="B2768" s="2" t="n"/>
      <c r="C2768" s="71" t="n"/>
      <c r="E2768" s="2" t="n"/>
      <c r="F2768" s="2" t="n"/>
      <c r="G2768" s="2" t="n"/>
    </row>
    <row r="2769" ht="20.1" customHeight="1">
      <c r="A2769" s="72" t="inlineStr">
        <is>
          <t>12.3.2. 13.40.58 BARRA DE APOIO EM AÇO INOX EM "L" D=32MM 70X70CM E=1,5MM (ABNT NBR 9050:2020) (UN)</t>
        </is>
      </c>
      <c r="B2769" s="90" t="n"/>
      <c r="C2769" s="90" t="n"/>
      <c r="D2769" s="90" t="n"/>
      <c r="E2769" s="90" t="n"/>
      <c r="F2769" s="90" t="n"/>
      <c r="G2769" s="91" t="n"/>
    </row>
    <row r="2770" ht="15" customHeight="1">
      <c r="A2770" s="73" t="inlineStr">
        <is>
          <t>Material</t>
        </is>
      </c>
      <c r="B2770" s="91" t="n"/>
      <c r="C2770" s="64" t="inlineStr">
        <is>
          <t>FONTE</t>
        </is>
      </c>
      <c r="D2770" s="64" t="inlineStr">
        <is>
          <t>UNID</t>
        </is>
      </c>
      <c r="E2770" s="64" t="inlineStr">
        <is>
          <t>COEFICIENTE</t>
        </is>
      </c>
      <c r="F2770" s="64" t="inlineStr">
        <is>
          <t>PREÇO UNITÁRIO</t>
        </is>
      </c>
      <c r="G2770" s="64" t="inlineStr">
        <is>
          <t>TOTAL</t>
        </is>
      </c>
    </row>
    <row r="2771" ht="21" customHeight="1">
      <c r="A2771" s="78" t="inlineStr">
        <is>
          <t>60.06.95</t>
        </is>
      </c>
      <c r="B2771" s="77" t="inlineStr">
        <is>
          <t>BARRA DE APOIO EM AÇO INOX EM "L" D=32MM 70X70CM E=1,5MM (ABNT NBR 9050:2020)</t>
        </is>
      </c>
      <c r="C2771" s="78" t="inlineStr">
        <is>
          <t>SUDECAP</t>
        </is>
      </c>
      <c r="D2771" s="78" t="inlineStr">
        <is>
          <t>UN</t>
        </is>
      </c>
      <c r="E2771" s="21" t="n">
        <v>1</v>
      </c>
      <c r="F2771" s="22">
        <f>ROUND(M2771*FATOR, 2)</f>
        <v/>
      </c>
      <c r="G2771" s="22">
        <f>ROUND(E2771*F2771, 2)</f>
        <v/>
      </c>
      <c r="L2771" t="n">
        <v>1</v>
      </c>
      <c r="M2771" t="n">
        <v>200.16</v>
      </c>
      <c r="N2771">
        <f>(M2771-F2771)</f>
        <v/>
      </c>
    </row>
    <row r="2772" ht="15" customHeight="1">
      <c r="A2772" s="2" t="n"/>
      <c r="B2772" s="2" t="n"/>
      <c r="C2772" s="2" t="n"/>
      <c r="D2772" s="2" t="n"/>
      <c r="E2772" s="74" t="inlineStr">
        <is>
          <t>TOTAL Material:</t>
        </is>
      </c>
      <c r="F2772" s="91" t="n"/>
      <c r="G2772" s="23">
        <f>SUM(G2771:G2771)</f>
        <v/>
      </c>
    </row>
    <row r="2773" ht="15" customHeight="1">
      <c r="A2773" s="73" t="inlineStr">
        <is>
          <t>Mão de Obra</t>
        </is>
      </c>
      <c r="B2773" s="91" t="n"/>
      <c r="C2773" s="64" t="inlineStr">
        <is>
          <t>FONTE</t>
        </is>
      </c>
      <c r="D2773" s="64" t="inlineStr">
        <is>
          <t>UNID</t>
        </is>
      </c>
      <c r="E2773" s="64" t="inlineStr">
        <is>
          <t>COEFICIENTE</t>
        </is>
      </c>
      <c r="F2773" s="64" t="inlineStr">
        <is>
          <t>PREÇO UNITÁRIO</t>
        </is>
      </c>
      <c r="G2773" s="64" t="inlineStr">
        <is>
          <t>TOTAL</t>
        </is>
      </c>
    </row>
    <row r="2774" ht="15" customHeight="1">
      <c r="A2774" s="78" t="inlineStr">
        <is>
          <t>55.10.75</t>
        </is>
      </c>
      <c r="B2774" s="77" t="inlineStr">
        <is>
          <t>PEDREIRO</t>
        </is>
      </c>
      <c r="C2774" s="78" t="inlineStr">
        <is>
          <t>SUDECAP</t>
        </is>
      </c>
      <c r="D2774" s="78" t="inlineStr">
        <is>
          <t>H</t>
        </is>
      </c>
      <c r="E2774" s="21">
        <f>L2774*FATOR</f>
        <v/>
      </c>
      <c r="F2774" s="22" t="n">
        <v>21.08</v>
      </c>
      <c r="G2774" s="22">
        <f>ROUND(E2774*F2774, 2)</f>
        <v/>
      </c>
      <c r="L2774" t="n">
        <v>0.5</v>
      </c>
      <c r="M2774" t="n">
        <v>21.08</v>
      </c>
      <c r="N2774">
        <f>(M2774-F2774)</f>
        <v/>
      </c>
    </row>
    <row r="2775" ht="15" customHeight="1">
      <c r="A2775" s="78" t="inlineStr">
        <is>
          <t>55.10.88</t>
        </is>
      </c>
      <c r="B2775" s="77" t="inlineStr">
        <is>
          <t>SERVENTE</t>
        </is>
      </c>
      <c r="C2775" s="78" t="inlineStr">
        <is>
          <t>SUDECAP</t>
        </is>
      </c>
      <c r="D2775" s="78" t="inlineStr">
        <is>
          <t>H</t>
        </is>
      </c>
      <c r="E2775" s="21">
        <f>L2775*FATOR</f>
        <v/>
      </c>
      <c r="F2775" s="22" t="n">
        <v>14.9</v>
      </c>
      <c r="G2775" s="22">
        <f>ROUND(E2775*F2775, 2)</f>
        <v/>
      </c>
      <c r="L2775" t="n">
        <v>0.5</v>
      </c>
      <c r="M2775" t="n">
        <v>14.9</v>
      </c>
      <c r="N2775">
        <f>(M2775-F2775)</f>
        <v/>
      </c>
    </row>
    <row r="2776" ht="15" customHeight="1">
      <c r="A2776" s="2" t="n"/>
      <c r="B2776" s="2" t="n"/>
      <c r="C2776" s="2" t="n"/>
      <c r="D2776" s="2" t="n"/>
      <c r="E2776" s="74" t="inlineStr">
        <is>
          <t>TOTAL Mão de Obra:</t>
        </is>
      </c>
      <c r="F2776" s="91" t="n"/>
      <c r="G2776" s="23">
        <f>SUM(G2774:G2775)</f>
        <v/>
      </c>
    </row>
    <row r="2777" ht="15" customHeight="1">
      <c r="A2777" s="2" t="n"/>
      <c r="B2777" s="2" t="n"/>
      <c r="C2777" s="2" t="n"/>
      <c r="D2777" s="2" t="n"/>
      <c r="E2777" s="75" t="inlineStr">
        <is>
          <t>VALOR:</t>
        </is>
      </c>
      <c r="F2777" s="91" t="n"/>
      <c r="G2777" s="5">
        <f>SUM(G2772,G2776)</f>
        <v/>
      </c>
    </row>
    <row r="2778" ht="15" customHeight="1">
      <c r="A2778" s="2" t="n"/>
      <c r="B2778" s="2" t="n"/>
      <c r="C2778" s="2" t="n"/>
      <c r="D2778" s="2" t="n"/>
      <c r="E2778" s="75" t="inlineStr">
        <is>
          <t>VALOR BDI (29.27%):</t>
        </is>
      </c>
      <c r="F2778" s="91" t="n"/>
      <c r="G2778" s="5">
        <f>ROUNDDOWN(G2777*BDI,2)</f>
        <v/>
      </c>
    </row>
    <row r="2779" ht="15" customHeight="1">
      <c r="A2779" s="2" t="n"/>
      <c r="B2779" s="2" t="n"/>
      <c r="C2779" s="2" t="n"/>
      <c r="D2779" s="2" t="n"/>
      <c r="E2779" s="75" t="inlineStr">
        <is>
          <t>VALOR COM BDI:</t>
        </is>
      </c>
      <c r="F2779" s="91" t="n"/>
      <c r="G2779" s="5">
        <f>G2778 + G2777</f>
        <v/>
      </c>
    </row>
    <row r="2780" ht="9.949999999999999" customHeight="1">
      <c r="A2780" s="2" t="n"/>
      <c r="B2780" s="2" t="n"/>
      <c r="C2780" s="71" t="n"/>
      <c r="E2780" s="2" t="n"/>
      <c r="F2780" s="2" t="n"/>
      <c r="G2780" s="2" t="n"/>
    </row>
    <row r="2781" ht="20.1" customHeight="1">
      <c r="A2781" s="72" t="inlineStr">
        <is>
          <t>12.3.3. 13.40.59 BARRA DE APOIO EM AÇO INOX RETA D=32MM L=40CM E=1,5MM (ABNT NBR 9050:2020) (UN)</t>
        </is>
      </c>
      <c r="B2781" s="90" t="n"/>
      <c r="C2781" s="90" t="n"/>
      <c r="D2781" s="90" t="n"/>
      <c r="E2781" s="90" t="n"/>
      <c r="F2781" s="90" t="n"/>
      <c r="G2781" s="91" t="n"/>
    </row>
    <row r="2782" ht="15" customHeight="1">
      <c r="A2782" s="73" t="inlineStr">
        <is>
          <t>Material</t>
        </is>
      </c>
      <c r="B2782" s="91" t="n"/>
      <c r="C2782" s="64" t="inlineStr">
        <is>
          <t>FONTE</t>
        </is>
      </c>
      <c r="D2782" s="64" t="inlineStr">
        <is>
          <t>UNID</t>
        </is>
      </c>
      <c r="E2782" s="64" t="inlineStr">
        <is>
          <t>COEFICIENTE</t>
        </is>
      </c>
      <c r="F2782" s="64" t="inlineStr">
        <is>
          <t>PREÇO UNITÁRIO</t>
        </is>
      </c>
      <c r="G2782" s="64" t="inlineStr">
        <is>
          <t>TOTAL</t>
        </is>
      </c>
    </row>
    <row r="2783" ht="21" customHeight="1">
      <c r="A2783" s="78" t="inlineStr">
        <is>
          <t>60.06.10</t>
        </is>
      </c>
      <c r="B2783" s="77" t="inlineStr">
        <is>
          <t>BARRA DE APOIO EM AÇO INOX RETA D=32MM L=40CM E=1,5MM (ABNT NBR 9050:2020)</t>
        </is>
      </c>
      <c r="C2783" s="78" t="inlineStr">
        <is>
          <t>SUDECAP</t>
        </is>
      </c>
      <c r="D2783" s="78" t="inlineStr">
        <is>
          <t>UN</t>
        </is>
      </c>
      <c r="E2783" s="21" t="n">
        <v>1</v>
      </c>
      <c r="F2783" s="22">
        <f>ROUND(M2783*FATOR, 2)</f>
        <v/>
      </c>
      <c r="G2783" s="22">
        <f>ROUND(E2783*F2783, 2)</f>
        <v/>
      </c>
      <c r="L2783" t="n">
        <v>1</v>
      </c>
      <c r="M2783" t="n">
        <v>55</v>
      </c>
      <c r="N2783">
        <f>(M2783-F2783)</f>
        <v/>
      </c>
    </row>
    <row r="2784" ht="15" customHeight="1">
      <c r="A2784" s="2" t="n"/>
      <c r="B2784" s="2" t="n"/>
      <c r="C2784" s="2" t="n"/>
      <c r="D2784" s="2" t="n"/>
      <c r="E2784" s="74" t="inlineStr">
        <is>
          <t>TOTAL Material:</t>
        </is>
      </c>
      <c r="F2784" s="91" t="n"/>
      <c r="G2784" s="23">
        <f>SUM(G2783:G2783)</f>
        <v/>
      </c>
    </row>
    <row r="2785" ht="15" customHeight="1">
      <c r="A2785" s="73" t="inlineStr">
        <is>
          <t>Mão de Obra</t>
        </is>
      </c>
      <c r="B2785" s="91" t="n"/>
      <c r="C2785" s="64" t="inlineStr">
        <is>
          <t>FONTE</t>
        </is>
      </c>
      <c r="D2785" s="64" t="inlineStr">
        <is>
          <t>UNID</t>
        </is>
      </c>
      <c r="E2785" s="64" t="inlineStr">
        <is>
          <t>COEFICIENTE</t>
        </is>
      </c>
      <c r="F2785" s="64" t="inlineStr">
        <is>
          <t>PREÇO UNITÁRIO</t>
        </is>
      </c>
      <c r="G2785" s="64" t="inlineStr">
        <is>
          <t>TOTAL</t>
        </is>
      </c>
    </row>
    <row r="2786" ht="15" customHeight="1">
      <c r="A2786" s="78" t="inlineStr">
        <is>
          <t>55.10.75</t>
        </is>
      </c>
      <c r="B2786" s="77" t="inlineStr">
        <is>
          <t>PEDREIRO</t>
        </is>
      </c>
      <c r="C2786" s="78" t="inlineStr">
        <is>
          <t>SUDECAP</t>
        </is>
      </c>
      <c r="D2786" s="78" t="inlineStr">
        <is>
          <t>H</t>
        </is>
      </c>
      <c r="E2786" s="21">
        <f>L2786*FATOR</f>
        <v/>
      </c>
      <c r="F2786" s="22" t="n">
        <v>21.08</v>
      </c>
      <c r="G2786" s="22">
        <f>ROUND(E2786*F2786, 2)</f>
        <v/>
      </c>
      <c r="L2786" t="n">
        <v>0.5</v>
      </c>
      <c r="M2786" t="n">
        <v>21.08</v>
      </c>
      <c r="N2786">
        <f>(M2786-F2786)</f>
        <v/>
      </c>
    </row>
    <row r="2787" ht="15" customHeight="1">
      <c r="A2787" s="78" t="inlineStr">
        <is>
          <t>55.10.88</t>
        </is>
      </c>
      <c r="B2787" s="77" t="inlineStr">
        <is>
          <t>SERVENTE</t>
        </is>
      </c>
      <c r="C2787" s="78" t="inlineStr">
        <is>
          <t>SUDECAP</t>
        </is>
      </c>
      <c r="D2787" s="78" t="inlineStr">
        <is>
          <t>H</t>
        </is>
      </c>
      <c r="E2787" s="21">
        <f>L2787*FATOR</f>
        <v/>
      </c>
      <c r="F2787" s="22" t="n">
        <v>14.9</v>
      </c>
      <c r="G2787" s="22">
        <f>ROUND(E2787*F2787, 2)</f>
        <v/>
      </c>
      <c r="L2787" t="n">
        <v>0.5</v>
      </c>
      <c r="M2787" t="n">
        <v>14.9</v>
      </c>
      <c r="N2787">
        <f>(M2787-F2787)</f>
        <v/>
      </c>
    </row>
    <row r="2788" ht="15" customHeight="1">
      <c r="A2788" s="2" t="n"/>
      <c r="B2788" s="2" t="n"/>
      <c r="C2788" s="2" t="n"/>
      <c r="D2788" s="2" t="n"/>
      <c r="E2788" s="74" t="inlineStr">
        <is>
          <t>TOTAL Mão de Obra:</t>
        </is>
      </c>
      <c r="F2788" s="91" t="n"/>
      <c r="G2788" s="23">
        <f>SUM(G2786:G2787)</f>
        <v/>
      </c>
    </row>
    <row r="2789" ht="15" customHeight="1">
      <c r="A2789" s="2" t="n"/>
      <c r="B2789" s="2" t="n"/>
      <c r="C2789" s="2" t="n"/>
      <c r="D2789" s="2" t="n"/>
      <c r="E2789" s="75" t="inlineStr">
        <is>
          <t>VALOR:</t>
        </is>
      </c>
      <c r="F2789" s="91" t="n"/>
      <c r="G2789" s="5">
        <f>SUM(G2784,G2788)</f>
        <v/>
      </c>
    </row>
    <row r="2790" ht="15" customHeight="1">
      <c r="A2790" s="2" t="n"/>
      <c r="B2790" s="2" t="n"/>
      <c r="C2790" s="2" t="n"/>
      <c r="D2790" s="2" t="n"/>
      <c r="E2790" s="75" t="inlineStr">
        <is>
          <t>VALOR BDI (29.27%):</t>
        </is>
      </c>
      <c r="F2790" s="91" t="n"/>
      <c r="G2790" s="5">
        <f>ROUNDDOWN(G2789*BDI,2)</f>
        <v/>
      </c>
    </row>
    <row r="2791" ht="15" customHeight="1">
      <c r="A2791" s="2" t="n"/>
      <c r="B2791" s="2" t="n"/>
      <c r="C2791" s="2" t="n"/>
      <c r="D2791" s="2" t="n"/>
      <c r="E2791" s="75" t="inlineStr">
        <is>
          <t>VALOR COM BDI:</t>
        </is>
      </c>
      <c r="F2791" s="91" t="n"/>
      <c r="G2791" s="5">
        <f>G2790 + G2789</f>
        <v/>
      </c>
    </row>
    <row r="2792" ht="9.949999999999999" customHeight="1">
      <c r="A2792" s="2" t="n"/>
      <c r="B2792" s="2" t="n"/>
      <c r="C2792" s="71" t="n"/>
      <c r="E2792" s="2" t="n"/>
      <c r="F2792" s="2" t="n"/>
      <c r="G2792" s="2" t="n"/>
    </row>
    <row r="2793" ht="20.1" customHeight="1">
      <c r="A2793" s="72" t="inlineStr">
        <is>
          <t>12.3.4. 13.40.65 BARRA APOIO DEFICIENTE TUBO METAL.CROMADO D=1 1/2" (M)</t>
        </is>
      </c>
      <c r="B2793" s="90" t="n"/>
      <c r="C2793" s="90" t="n"/>
      <c r="D2793" s="90" t="n"/>
      <c r="E2793" s="90" t="n"/>
      <c r="F2793" s="90" t="n"/>
      <c r="G2793" s="91" t="n"/>
    </row>
    <row r="2794" ht="15" customHeight="1">
      <c r="A2794" s="73" t="inlineStr">
        <is>
          <t>Material</t>
        </is>
      </c>
      <c r="B2794" s="91" t="n"/>
      <c r="C2794" s="64" t="inlineStr">
        <is>
          <t>FONTE</t>
        </is>
      </c>
      <c r="D2794" s="64" t="inlineStr">
        <is>
          <t>UNID</t>
        </is>
      </c>
      <c r="E2794" s="64" t="inlineStr">
        <is>
          <t>COEFICIENTE</t>
        </is>
      </c>
      <c r="F2794" s="64" t="inlineStr">
        <is>
          <t>PREÇO UNITÁRIO</t>
        </is>
      </c>
      <c r="G2794" s="64" t="inlineStr">
        <is>
          <t>TOTAL</t>
        </is>
      </c>
    </row>
    <row r="2795" ht="15" customHeight="1">
      <c r="A2795" s="78" t="inlineStr">
        <is>
          <t>78.50.01</t>
        </is>
      </c>
      <c r="B2795" s="77" t="inlineStr">
        <is>
          <t>BARRA APOIO DEFIC.FISICO TUBO D=1 1/2" - CROMADA</t>
        </is>
      </c>
      <c r="C2795" s="78" t="inlineStr">
        <is>
          <t>SUDECAP</t>
        </is>
      </c>
      <c r="D2795" s="78" t="inlineStr">
        <is>
          <t>M</t>
        </is>
      </c>
      <c r="E2795" s="21" t="n">
        <v>1</v>
      </c>
      <c r="F2795" s="22">
        <f>ROUND(M2795*FATOR, 2)</f>
        <v/>
      </c>
      <c r="G2795" s="22">
        <f>ROUND(E2795*F2795, 2)</f>
        <v/>
      </c>
      <c r="L2795" t="n">
        <v>1</v>
      </c>
      <c r="M2795" t="n">
        <v>72.56999999999999</v>
      </c>
      <c r="N2795">
        <f>(M2795-F2795)</f>
        <v/>
      </c>
    </row>
    <row r="2796" ht="15" customHeight="1">
      <c r="A2796" s="2" t="n"/>
      <c r="B2796" s="2" t="n"/>
      <c r="C2796" s="2" t="n"/>
      <c r="D2796" s="2" t="n"/>
      <c r="E2796" s="74" t="inlineStr">
        <is>
          <t>TOTAL Material:</t>
        </is>
      </c>
      <c r="F2796" s="91" t="n"/>
      <c r="G2796" s="23">
        <f>SUM(G2795:G2795)</f>
        <v/>
      </c>
    </row>
    <row r="2797" ht="15" customHeight="1">
      <c r="A2797" s="73" t="inlineStr">
        <is>
          <t>Mão de Obra</t>
        </is>
      </c>
      <c r="B2797" s="91" t="n"/>
      <c r="C2797" s="64" t="inlineStr">
        <is>
          <t>FONTE</t>
        </is>
      </c>
      <c r="D2797" s="64" t="inlineStr">
        <is>
          <t>UNID</t>
        </is>
      </c>
      <c r="E2797" s="64" t="inlineStr">
        <is>
          <t>COEFICIENTE</t>
        </is>
      </c>
      <c r="F2797" s="64" t="inlineStr">
        <is>
          <t>PREÇO UNITÁRIO</t>
        </is>
      </c>
      <c r="G2797" s="64" t="inlineStr">
        <is>
          <t>TOTAL</t>
        </is>
      </c>
    </row>
    <row r="2798" ht="15" customHeight="1">
      <c r="A2798" s="78" t="inlineStr">
        <is>
          <t>55.10.75</t>
        </is>
      </c>
      <c r="B2798" s="77" t="inlineStr">
        <is>
          <t>PEDREIRO</t>
        </is>
      </c>
      <c r="C2798" s="78" t="inlineStr">
        <is>
          <t>SUDECAP</t>
        </is>
      </c>
      <c r="D2798" s="78" t="inlineStr">
        <is>
          <t>H</t>
        </is>
      </c>
      <c r="E2798" s="21">
        <f>L2798*FATOR</f>
        <v/>
      </c>
      <c r="F2798" s="22" t="n">
        <v>21.08</v>
      </c>
      <c r="G2798" s="22">
        <f>ROUND(E2798*F2798, 2)</f>
        <v/>
      </c>
      <c r="L2798" t="n">
        <v>0.5</v>
      </c>
      <c r="M2798" t="n">
        <v>21.08</v>
      </c>
      <c r="N2798">
        <f>(M2798-F2798)</f>
        <v/>
      </c>
    </row>
    <row r="2799" ht="15" customHeight="1">
      <c r="A2799" s="78" t="inlineStr">
        <is>
          <t>55.10.88</t>
        </is>
      </c>
      <c r="B2799" s="77" t="inlineStr">
        <is>
          <t>SERVENTE</t>
        </is>
      </c>
      <c r="C2799" s="78" t="inlineStr">
        <is>
          <t>SUDECAP</t>
        </is>
      </c>
      <c r="D2799" s="78" t="inlineStr">
        <is>
          <t>H</t>
        </is>
      </c>
      <c r="E2799" s="21">
        <f>L2799*FATOR</f>
        <v/>
      </c>
      <c r="F2799" s="22" t="n">
        <v>14.9</v>
      </c>
      <c r="G2799" s="22">
        <f>ROUND(E2799*F2799, 2)</f>
        <v/>
      </c>
      <c r="L2799" t="n">
        <v>0.5</v>
      </c>
      <c r="M2799" t="n">
        <v>14.9</v>
      </c>
      <c r="N2799">
        <f>(M2799-F2799)</f>
        <v/>
      </c>
    </row>
    <row r="2800" ht="15" customHeight="1">
      <c r="A2800" s="2" t="n"/>
      <c r="B2800" s="2" t="n"/>
      <c r="C2800" s="2" t="n"/>
      <c r="D2800" s="2" t="n"/>
      <c r="E2800" s="74" t="inlineStr">
        <is>
          <t>TOTAL Mão de Obra:</t>
        </is>
      </c>
      <c r="F2800" s="91" t="n"/>
      <c r="G2800" s="23">
        <f>SUM(G2798:G2799)</f>
        <v/>
      </c>
    </row>
    <row r="2801" ht="15" customHeight="1">
      <c r="A2801" s="2" t="n"/>
      <c r="B2801" s="2" t="n"/>
      <c r="C2801" s="2" t="n"/>
      <c r="D2801" s="2" t="n"/>
      <c r="E2801" s="75" t="inlineStr">
        <is>
          <t>VALOR:</t>
        </is>
      </c>
      <c r="F2801" s="91" t="n"/>
      <c r="G2801" s="5">
        <f>SUM(G2796,G2800)</f>
        <v/>
      </c>
    </row>
    <row r="2802" ht="15" customHeight="1">
      <c r="A2802" s="2" t="n"/>
      <c r="B2802" s="2" t="n"/>
      <c r="C2802" s="2" t="n"/>
      <c r="D2802" s="2" t="n"/>
      <c r="E2802" s="75" t="inlineStr">
        <is>
          <t>VALOR BDI (29.27%):</t>
        </is>
      </c>
      <c r="F2802" s="91" t="n"/>
      <c r="G2802" s="5">
        <f>ROUNDDOWN(G2801*BDI,2)</f>
        <v/>
      </c>
    </row>
    <row r="2803" ht="15" customHeight="1">
      <c r="A2803" s="2" t="n"/>
      <c r="B2803" s="2" t="n"/>
      <c r="C2803" s="2" t="n"/>
      <c r="D2803" s="2" t="n"/>
      <c r="E2803" s="75" t="inlineStr">
        <is>
          <t>VALOR COM BDI:</t>
        </is>
      </c>
      <c r="F2803" s="91" t="n"/>
      <c r="G2803" s="5">
        <f>G2802 + G2801</f>
        <v/>
      </c>
    </row>
    <row r="2804" ht="9.949999999999999" customHeight="1">
      <c r="A2804" s="2" t="n"/>
      <c r="B2804" s="2" t="n"/>
      <c r="C2804" s="71" t="n"/>
      <c r="E2804" s="2" t="n"/>
      <c r="F2804" s="2" t="n"/>
      <c r="G2804" s="2" t="n"/>
    </row>
    <row r="2805" ht="20.1" customHeight="1">
      <c r="A2805" s="72" t="inlineStr">
        <is>
          <t>12.3.5. CPU 13.40.91 GUARDA-CORPO EXTERNO,  EM TUBO GALVANIZADO, COM COSTURA, DIÂMETRO 2", ESP. 3MM, GRADIL COM QUADRO EM BARRA CHATA (1.1/4"X3/16") E DIVISÃO EM BARRA CHATA (1.1/2"X3/16"), INCLUSIVE CORRIMÃO DUPLO, INCLUSIVE PINTURA (M)</t>
        </is>
      </c>
      <c r="B2805" s="90" t="n"/>
      <c r="C2805" s="90" t="n"/>
      <c r="D2805" s="90" t="n"/>
      <c r="E2805" s="90" t="n"/>
      <c r="F2805" s="90" t="n"/>
      <c r="G2805" s="91" t="n"/>
    </row>
    <row r="2806" ht="15" customHeight="1">
      <c r="A2806" s="73" t="inlineStr">
        <is>
          <t>Serviço</t>
        </is>
      </c>
      <c r="B2806" s="91" t="n"/>
      <c r="C2806" s="64" t="inlineStr">
        <is>
          <t>FONTE</t>
        </is>
      </c>
      <c r="D2806" s="64" t="inlineStr">
        <is>
          <t>UNID</t>
        </is>
      </c>
      <c r="E2806" s="64" t="inlineStr">
        <is>
          <t>COEFICIENTE</t>
        </is>
      </c>
      <c r="F2806" s="64" t="inlineStr">
        <is>
          <t>PREÇO UNITÁRIO</t>
        </is>
      </c>
      <c r="G2806" s="64" t="inlineStr">
        <is>
          <t>TOTAL</t>
        </is>
      </c>
    </row>
    <row r="2807" ht="38.1" customHeight="1">
      <c r="A2807" s="78" t="inlineStr">
        <is>
          <t>13.40.83</t>
        </is>
      </c>
      <c r="B2807" s="77" t="inlineStr">
        <is>
          <t>GUARDA CORPO MOD. “TUBOS VERTICAIS”, COM MONTANTES D=2”, FIXAÇÃO A CADA 144 CM, TUBOS VERTICAIS INTERMEDIÁRIOS D= 1 1/4", CORRIMÃO DUPLO, TUBO INDUSTRIAL CHAPA 16 - 1,50 MM (NBR 6591)</t>
        </is>
      </c>
      <c r="C2807" s="78" t="inlineStr">
        <is>
          <t>SUDECAP</t>
        </is>
      </c>
      <c r="D2807" s="78" t="inlineStr">
        <is>
          <t>M</t>
        </is>
      </c>
      <c r="E2807" s="21" t="n">
        <v>1</v>
      </c>
      <c r="F2807" s="22">
        <f>'COMPOSICOES AUXILIARES'!G-1</f>
        <v/>
      </c>
      <c r="G2807" s="22">
        <f>ROUND(E2807*F2807, 2)</f>
        <v/>
      </c>
      <c r="L2807" t="n">
        <v>1</v>
      </c>
      <c r="M2807" t="n">
        <v>397.23</v>
      </c>
      <c r="N2807">
        <f>(M2807-F2807)</f>
        <v/>
      </c>
    </row>
    <row r="2808" ht="15" customHeight="1">
      <c r="A2808" s="2" t="n"/>
      <c r="B2808" s="2" t="n"/>
      <c r="C2808" s="2" t="n"/>
      <c r="D2808" s="2" t="n"/>
      <c r="E2808" s="74" t="inlineStr">
        <is>
          <t>TOTAL Serviço:</t>
        </is>
      </c>
      <c r="F2808" s="91" t="n"/>
      <c r="G2808" s="23">
        <f>SUM(G2807:G2807)</f>
        <v/>
      </c>
    </row>
    <row r="2809" ht="15" customHeight="1">
      <c r="A2809" s="2" t="n"/>
      <c r="B2809" s="2" t="n"/>
      <c r="C2809" s="2" t="n"/>
      <c r="D2809" s="2" t="n"/>
      <c r="E2809" s="75" t="inlineStr">
        <is>
          <t>VALOR:</t>
        </is>
      </c>
      <c r="F2809" s="91" t="n"/>
      <c r="G2809" s="5">
        <f>SUM(G2808)</f>
        <v/>
      </c>
    </row>
    <row r="2810" ht="15" customHeight="1">
      <c r="A2810" s="2" t="n"/>
      <c r="B2810" s="2" t="n"/>
      <c r="C2810" s="2" t="n"/>
      <c r="D2810" s="2" t="n"/>
      <c r="E2810" s="75" t="inlineStr">
        <is>
          <t>VALOR BDI (29.27%):</t>
        </is>
      </c>
      <c r="F2810" s="91" t="n"/>
      <c r="G2810" s="5">
        <f>ROUNDDOWN(G2809*BDI,2)</f>
        <v/>
      </c>
    </row>
    <row r="2811" ht="15" customHeight="1">
      <c r="A2811" s="2" t="n"/>
      <c r="B2811" s="2" t="n"/>
      <c r="C2811" s="2" t="n"/>
      <c r="D2811" s="2" t="n"/>
      <c r="E2811" s="75" t="inlineStr">
        <is>
          <t>VALOR COM BDI:</t>
        </is>
      </c>
      <c r="F2811" s="91" t="n"/>
      <c r="G2811" s="5">
        <f>G2810 + G2809</f>
        <v/>
      </c>
    </row>
    <row r="2812" ht="9.949999999999999" customHeight="1">
      <c r="A2812" s="2" t="n"/>
      <c r="B2812" s="2" t="n"/>
      <c r="C2812" s="71" t="n"/>
      <c r="E2812" s="2" t="n"/>
      <c r="F2812" s="2" t="n"/>
      <c r="G2812" s="2" t="n"/>
    </row>
    <row r="2813" ht="20.1" customHeight="1">
      <c r="A2813" s="72" t="inlineStr">
        <is>
          <t>12.3.6. CPU 13.40.92 CORRIMÃO DUPLO EM TUBO GALVANIZADO, COM COSTURA, DIÂMETRO 1.1/2", ESP. 3MM, FIXADO EM PISO COM MONTANTE VERTICAL, DIÂMETRO 1.1/2", INCLUSIVE SUPORTE PARA CORRIMÃO EM BARRA CHATA (1"X1/2"), INCLUSIVE PINTURA (M)</t>
        </is>
      </c>
      <c r="B2813" s="90" t="n"/>
      <c r="C2813" s="90" t="n"/>
      <c r="D2813" s="90" t="n"/>
      <c r="E2813" s="90" t="n"/>
      <c r="F2813" s="90" t="n"/>
      <c r="G2813" s="91" t="n"/>
    </row>
    <row r="2814" ht="15" customHeight="1">
      <c r="A2814" s="73" t="inlineStr">
        <is>
          <t>Material</t>
        </is>
      </c>
      <c r="B2814" s="91" t="n"/>
      <c r="C2814" s="64" t="inlineStr">
        <is>
          <t>FONTE</t>
        </is>
      </c>
      <c r="D2814" s="64" t="inlineStr">
        <is>
          <t>UNID</t>
        </is>
      </c>
      <c r="E2814" s="64" t="inlineStr">
        <is>
          <t>COEFICIENTE</t>
        </is>
      </c>
      <c r="F2814" s="64" t="inlineStr">
        <is>
          <t>PREÇO UNITÁRIO</t>
        </is>
      </c>
      <c r="G2814" s="64" t="inlineStr">
        <is>
          <t>TOTAL</t>
        </is>
      </c>
    </row>
    <row r="2815" ht="45.95" customHeight="1">
      <c r="A2815" s="78" t="inlineStr">
        <is>
          <t>90.89.51*</t>
        </is>
      </c>
      <c r="B2815" s="77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2815" s="78" t="inlineStr">
        <is>
          <t xml:space="preserve">Composições </t>
        </is>
      </c>
      <c r="D2815" s="78" t="inlineStr">
        <is>
          <t>M</t>
        </is>
      </c>
      <c r="E2815" s="21" t="n">
        <v>1</v>
      </c>
      <c r="F2815" s="22">
        <f>ROUND(M2815*FATOR, 2)</f>
        <v/>
      </c>
      <c r="G2815" s="22">
        <f>ROUND(E2815*F2815, 2)</f>
        <v/>
      </c>
      <c r="L2815" t="n">
        <v>1</v>
      </c>
      <c r="M2815" t="n">
        <v>291.26</v>
      </c>
      <c r="N2815">
        <f>(M2815-F2815)</f>
        <v/>
      </c>
    </row>
    <row r="2816" ht="29.1" customHeight="1">
      <c r="A2816" s="78" t="inlineStr">
        <is>
          <t>90.89.53*</t>
        </is>
      </c>
      <c r="B2816" s="77" t="inlineStr">
        <is>
          <t>PINTURA ESMALTE EM TUBO GALVANIZADO, DUAS (2) DEMÃOS, INCLUSIVE UMA (1) DEMÃO DE FUNDO ANTICORROSIVO [SETOP-ED50496SERVIÇO]</t>
        </is>
      </c>
      <c r="C2816" s="78" t="inlineStr">
        <is>
          <t xml:space="preserve">Composições </t>
        </is>
      </c>
      <c r="D2816" s="78" t="inlineStr">
        <is>
          <t>M</t>
        </is>
      </c>
      <c r="E2816" s="21" t="n">
        <v>1</v>
      </c>
      <c r="F2816" s="22">
        <f>ROUND(M2816*FATOR, 2)</f>
        <v/>
      </c>
      <c r="G2816" s="22">
        <f>ROUND(E2816*F2816, 2)</f>
        <v/>
      </c>
      <c r="L2816" t="n">
        <v>1</v>
      </c>
      <c r="M2816" t="n">
        <v>23.28</v>
      </c>
      <c r="N2816">
        <f>(M2816-F2816)</f>
        <v/>
      </c>
    </row>
    <row r="2817" ht="15" customHeight="1">
      <c r="A2817" s="2" t="n"/>
      <c r="B2817" s="2" t="n"/>
      <c r="C2817" s="2" t="n"/>
      <c r="D2817" s="2" t="n"/>
      <c r="E2817" s="74" t="inlineStr">
        <is>
          <t>TOTAL Material:</t>
        </is>
      </c>
      <c r="F2817" s="91" t="n"/>
      <c r="G2817" s="23">
        <f>SUM(G2815:G2816)</f>
        <v/>
      </c>
    </row>
    <row r="2818" ht="15" customHeight="1">
      <c r="A2818" s="2" t="n"/>
      <c r="B2818" s="2" t="n"/>
      <c r="C2818" s="2" t="n"/>
      <c r="D2818" s="2" t="n"/>
      <c r="E2818" s="75" t="inlineStr">
        <is>
          <t>VALOR:</t>
        </is>
      </c>
      <c r="F2818" s="91" t="n"/>
      <c r="G2818" s="5">
        <f>SUM(G2817)</f>
        <v/>
      </c>
    </row>
    <row r="2819" ht="15" customHeight="1">
      <c r="A2819" s="2" t="n"/>
      <c r="B2819" s="2" t="n"/>
      <c r="C2819" s="2" t="n"/>
      <c r="D2819" s="2" t="n"/>
      <c r="E2819" s="75" t="inlineStr">
        <is>
          <t>VALOR BDI (29.27%):</t>
        </is>
      </c>
      <c r="F2819" s="91" t="n"/>
      <c r="G2819" s="5">
        <f>ROUNDDOWN(G2818*BDI,2)</f>
        <v/>
      </c>
    </row>
    <row r="2820" ht="15" customHeight="1">
      <c r="A2820" s="2" t="n"/>
      <c r="B2820" s="2" t="n"/>
      <c r="C2820" s="2" t="n"/>
      <c r="D2820" s="2" t="n"/>
      <c r="E2820" s="75" t="inlineStr">
        <is>
          <t>VALOR COM BDI:</t>
        </is>
      </c>
      <c r="F2820" s="91" t="n"/>
      <c r="G2820" s="5">
        <f>G2819 + G2818</f>
        <v/>
      </c>
    </row>
    <row r="2821" ht="9.949999999999999" customHeight="1">
      <c r="A2821" s="2" t="n"/>
      <c r="B2821" s="2" t="n"/>
      <c r="C2821" s="71" t="n"/>
      <c r="E2821" s="2" t="n"/>
      <c r="F2821" s="2" t="n"/>
      <c r="G2821" s="2" t="n"/>
    </row>
    <row r="2822" ht="20.1" customHeight="1">
      <c r="A2822" s="72" t="inlineStr">
        <is>
          <t>12.3.7. CPU 13.40.93 CORRIMÃO DUPLO EM TUBO GALVANIZADO, COM COSTURA, DIÂMETRO 1.1/2", ESP. 3MM, FIXADO EM ALVENARIA, INCLUSIVE SUPORTE PARA CORRIMÃO EM BARRA CHATA (1"X1/2"), INCLUSIVE PINTURA (M)</t>
        </is>
      </c>
      <c r="B2822" s="90" t="n"/>
      <c r="C2822" s="90" t="n"/>
      <c r="D2822" s="90" t="n"/>
      <c r="E2822" s="90" t="n"/>
      <c r="F2822" s="90" t="n"/>
      <c r="G2822" s="91" t="n"/>
    </row>
    <row r="2823" ht="15" customHeight="1">
      <c r="A2823" s="73" t="inlineStr">
        <is>
          <t>Material</t>
        </is>
      </c>
      <c r="B2823" s="91" t="n"/>
      <c r="C2823" s="64" t="inlineStr">
        <is>
          <t>FONTE</t>
        </is>
      </c>
      <c r="D2823" s="64" t="inlineStr">
        <is>
          <t>UNID</t>
        </is>
      </c>
      <c r="E2823" s="64" t="inlineStr">
        <is>
          <t>COEFICIENTE</t>
        </is>
      </c>
      <c r="F2823" s="64" t="inlineStr">
        <is>
          <t>PREÇO UNITÁRIO</t>
        </is>
      </c>
      <c r="G2823" s="64" t="inlineStr">
        <is>
          <t>TOTAL</t>
        </is>
      </c>
    </row>
    <row r="2824" ht="38.1" customHeight="1">
      <c r="A2824" s="78" t="inlineStr">
        <is>
          <t>90.89.52*</t>
        </is>
      </c>
      <c r="B2824" s="77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2824" s="78" t="inlineStr">
        <is>
          <t xml:space="preserve">Composições </t>
        </is>
      </c>
      <c r="D2824" s="78" t="inlineStr">
        <is>
          <t>M</t>
        </is>
      </c>
      <c r="E2824" s="21" t="n">
        <v>1</v>
      </c>
      <c r="F2824" s="22">
        <f>ROUND(M2824*FATOR, 2)</f>
        <v/>
      </c>
      <c r="G2824" s="22">
        <f>ROUND(E2824*F2824, 2)</f>
        <v/>
      </c>
      <c r="L2824" t="n">
        <v>1</v>
      </c>
      <c r="M2824" t="n">
        <v>209.77</v>
      </c>
      <c r="N2824">
        <f>(M2824-F2824)</f>
        <v/>
      </c>
    </row>
    <row r="2825" ht="29.1" customHeight="1">
      <c r="A2825" s="78" t="inlineStr">
        <is>
          <t>90.89.53*</t>
        </is>
      </c>
      <c r="B2825" s="77" t="inlineStr">
        <is>
          <t>PINTURA ESMALTE EM TUBO GALVANIZADO, DUAS (2) DEMÃOS, INCLUSIVE UMA (1) DEMÃO DE FUNDO ANTICORROSIVO [SETOP-ED50496SERVIÇO]</t>
        </is>
      </c>
      <c r="C2825" s="78" t="inlineStr">
        <is>
          <t xml:space="preserve">Composições </t>
        </is>
      </c>
      <c r="D2825" s="78" t="inlineStr">
        <is>
          <t>M</t>
        </is>
      </c>
      <c r="E2825" s="21" t="n">
        <v>1</v>
      </c>
      <c r="F2825" s="22">
        <f>ROUND(M2825*FATOR, 2)</f>
        <v/>
      </c>
      <c r="G2825" s="22">
        <f>ROUND(E2825*F2825, 2)</f>
        <v/>
      </c>
      <c r="L2825" t="n">
        <v>1</v>
      </c>
      <c r="M2825" t="n">
        <v>23.28</v>
      </c>
      <c r="N2825">
        <f>(M2825-F2825)</f>
        <v/>
      </c>
    </row>
    <row r="2826" ht="15" customHeight="1">
      <c r="A2826" s="2" t="n"/>
      <c r="B2826" s="2" t="n"/>
      <c r="C2826" s="2" t="n"/>
      <c r="D2826" s="2" t="n"/>
      <c r="E2826" s="74" t="inlineStr">
        <is>
          <t>TOTAL Material:</t>
        </is>
      </c>
      <c r="F2826" s="91" t="n"/>
      <c r="G2826" s="23">
        <f>SUM(G2824:G2825)</f>
        <v/>
      </c>
    </row>
    <row r="2827" ht="15" customHeight="1">
      <c r="A2827" s="2" t="n"/>
      <c r="B2827" s="2" t="n"/>
      <c r="C2827" s="2" t="n"/>
      <c r="D2827" s="2" t="n"/>
      <c r="E2827" s="75" t="inlineStr">
        <is>
          <t>VALOR:</t>
        </is>
      </c>
      <c r="F2827" s="91" t="n"/>
      <c r="G2827" s="5">
        <f>SUM(G2826)</f>
        <v/>
      </c>
    </row>
    <row r="2828" ht="15" customHeight="1">
      <c r="A2828" s="2" t="n"/>
      <c r="B2828" s="2" t="n"/>
      <c r="C2828" s="2" t="n"/>
      <c r="D2828" s="2" t="n"/>
      <c r="E2828" s="75" t="inlineStr">
        <is>
          <t>VALOR BDI (29.27%):</t>
        </is>
      </c>
      <c r="F2828" s="91" t="n"/>
      <c r="G2828" s="5">
        <f>ROUNDDOWN(G2827*BDI,2)</f>
        <v/>
      </c>
    </row>
    <row r="2829" ht="15" customHeight="1">
      <c r="A2829" s="2" t="n"/>
      <c r="B2829" s="2" t="n"/>
      <c r="C2829" s="2" t="n"/>
      <c r="D2829" s="2" t="n"/>
      <c r="E2829" s="75" t="inlineStr">
        <is>
          <t>VALOR COM BDI:</t>
        </is>
      </c>
      <c r="F2829" s="91" t="n"/>
      <c r="G2829" s="5">
        <f>G2828 + G2827</f>
        <v/>
      </c>
    </row>
    <row r="2830" ht="9.949999999999999" customHeight="1">
      <c r="A2830" s="2" t="n"/>
      <c r="B2830" s="2" t="n"/>
      <c r="C2830" s="71" t="n"/>
      <c r="E2830" s="2" t="n"/>
      <c r="F2830" s="2" t="n"/>
      <c r="G2830" s="2" t="n"/>
    </row>
    <row r="2831" ht="20.1" customHeight="1">
      <c r="A2831" s="72" t="inlineStr">
        <is>
          <t>12.4.1. 13.55.01 ALÇAPAO - 60X60 CM, CAIXILHO CHAPA 18 (UN)</t>
        </is>
      </c>
      <c r="B2831" s="90" t="n"/>
      <c r="C2831" s="90" t="n"/>
      <c r="D2831" s="90" t="n"/>
      <c r="E2831" s="90" t="n"/>
      <c r="F2831" s="90" t="n"/>
      <c r="G2831" s="91" t="n"/>
    </row>
    <row r="2832" ht="15" customHeight="1">
      <c r="A2832" s="73" t="inlineStr">
        <is>
          <t>Material</t>
        </is>
      </c>
      <c r="B2832" s="91" t="n"/>
      <c r="C2832" s="64" t="inlineStr">
        <is>
          <t>FONTE</t>
        </is>
      </c>
      <c r="D2832" s="64" t="inlineStr">
        <is>
          <t>UNID</t>
        </is>
      </c>
      <c r="E2832" s="64" t="inlineStr">
        <is>
          <t>COEFICIENTE</t>
        </is>
      </c>
      <c r="F2832" s="64" t="inlineStr">
        <is>
          <t>PREÇO UNITÁRIO</t>
        </is>
      </c>
      <c r="G2832" s="64" t="inlineStr">
        <is>
          <t>TOTAL</t>
        </is>
      </c>
    </row>
    <row r="2833" ht="21" customHeight="1">
      <c r="A2833" s="78" t="inlineStr">
        <is>
          <t>60.17.15</t>
        </is>
      </c>
      <c r="B2833" s="77" t="inlineStr">
        <is>
          <t>CANTONEIRA FERRO GALVANIZADO DE ABAS IGUAIS, 1" X 1/8" (L X E) , 1,20KG/M</t>
        </is>
      </c>
      <c r="C2833" s="78" t="inlineStr">
        <is>
          <t>SUDECAP</t>
        </is>
      </c>
      <c r="D2833" s="78" t="inlineStr">
        <is>
          <t>KG</t>
        </is>
      </c>
      <c r="E2833" s="21" t="n">
        <v>5.8293</v>
      </c>
      <c r="F2833" s="22">
        <f>ROUND(M2833*FATOR, 2)</f>
        <v/>
      </c>
      <c r="G2833" s="22">
        <f>ROUND(E2833*F2833, 2)</f>
        <v/>
      </c>
      <c r="L2833" t="n">
        <v>5.8293</v>
      </c>
      <c r="M2833" t="n">
        <v>8.789999999999999</v>
      </c>
      <c r="N2833">
        <f>(M2833-F2833)</f>
        <v/>
      </c>
    </row>
    <row r="2834" ht="21" customHeight="1">
      <c r="A2834" s="78" t="inlineStr">
        <is>
          <t>66.05.55</t>
        </is>
      </c>
      <c r="B2834" s="77" t="inlineStr">
        <is>
          <t>CHAPA DE ACO GALVANIZADA BITOLA GSG 18, E = 1,25 MM (10,00 KG/M2)</t>
        </is>
      </c>
      <c r="C2834" s="78" t="inlineStr">
        <is>
          <t>SUDECAP</t>
        </is>
      </c>
      <c r="D2834" s="78" t="inlineStr">
        <is>
          <t>KG</t>
        </is>
      </c>
      <c r="E2834" s="21" t="n">
        <v>6.0435</v>
      </c>
      <c r="F2834" s="22">
        <f>ROUND(M2834*FATOR, 2)</f>
        <v/>
      </c>
      <c r="G2834" s="22">
        <f>ROUND(E2834*F2834, 2)</f>
        <v/>
      </c>
      <c r="L2834" t="n">
        <v>6.0435</v>
      </c>
      <c r="M2834" t="n">
        <v>12.41</v>
      </c>
      <c r="N2834">
        <f>(M2834-F2834)</f>
        <v/>
      </c>
    </row>
    <row r="2835" ht="15" customHeight="1">
      <c r="A2835" s="78" t="inlineStr">
        <is>
          <t>65.78.90</t>
        </is>
      </c>
      <c r="B2835" s="77" t="inlineStr">
        <is>
          <t>DOBRADIÇA GONZO COM ABA D=1/2"</t>
        </is>
      </c>
      <c r="C2835" s="78" t="inlineStr">
        <is>
          <t>SUDECAP</t>
        </is>
      </c>
      <c r="D2835" s="78" t="inlineStr">
        <is>
          <t>UN</t>
        </is>
      </c>
      <c r="E2835" s="21" t="n">
        <v>3.06</v>
      </c>
      <c r="F2835" s="22">
        <f>ROUND(M2835*FATOR, 2)</f>
        <v/>
      </c>
      <c r="G2835" s="22">
        <f>ROUND(E2835*F2835, 2)</f>
        <v/>
      </c>
      <c r="L2835" t="n">
        <v>3.06</v>
      </c>
      <c r="M2835" t="n">
        <v>2.94</v>
      </c>
      <c r="N2835">
        <f>(M2835-F2835)</f>
        <v/>
      </c>
    </row>
    <row r="2836" ht="15" customHeight="1">
      <c r="A2836" s="2" t="n"/>
      <c r="B2836" s="2" t="n"/>
      <c r="C2836" s="2" t="n"/>
      <c r="D2836" s="2" t="n"/>
      <c r="E2836" s="74" t="inlineStr">
        <is>
          <t>TOTAL Material:</t>
        </is>
      </c>
      <c r="F2836" s="91" t="n"/>
      <c r="G2836" s="23">
        <f>SUM(G2833:G2835)</f>
        <v/>
      </c>
    </row>
    <row r="2837" ht="15" customHeight="1">
      <c r="A2837" s="73" t="inlineStr">
        <is>
          <t>Mão de Obra</t>
        </is>
      </c>
      <c r="B2837" s="91" t="n"/>
      <c r="C2837" s="64" t="inlineStr">
        <is>
          <t>FONTE</t>
        </is>
      </c>
      <c r="D2837" s="64" t="inlineStr">
        <is>
          <t>UNID</t>
        </is>
      </c>
      <c r="E2837" s="64" t="inlineStr">
        <is>
          <t>COEFICIENTE</t>
        </is>
      </c>
      <c r="F2837" s="64" t="inlineStr">
        <is>
          <t>PREÇO UNITÁRIO</t>
        </is>
      </c>
      <c r="G2837" s="64" t="inlineStr">
        <is>
          <t>TOTAL</t>
        </is>
      </c>
    </row>
    <row r="2838" ht="15" customHeight="1">
      <c r="A2838" s="78" t="inlineStr">
        <is>
          <t>55.10.05</t>
        </is>
      </c>
      <c r="B2838" s="77" t="inlineStr">
        <is>
          <t>AJUDANTE</t>
        </is>
      </c>
      <c r="C2838" s="78" t="inlineStr">
        <is>
          <t>SUDECAP</t>
        </is>
      </c>
      <c r="D2838" s="78" t="inlineStr">
        <is>
          <t>H</t>
        </is>
      </c>
      <c r="E2838" s="21">
        <f>L2838*FATOR</f>
        <v/>
      </c>
      <c r="F2838" s="22" t="n">
        <v>14.89</v>
      </c>
      <c r="G2838" s="22">
        <f>ROUND(E2838*F2838, 2)</f>
        <v/>
      </c>
      <c r="L2838" t="n">
        <v>0.67</v>
      </c>
      <c r="M2838" t="n">
        <v>14.89</v>
      </c>
      <c r="N2838">
        <f>(M2838-F2838)</f>
        <v/>
      </c>
    </row>
    <row r="2839" ht="15" customHeight="1">
      <c r="A2839" s="78" t="inlineStr">
        <is>
          <t>55.10.75</t>
        </is>
      </c>
      <c r="B2839" s="77" t="inlineStr">
        <is>
          <t>PEDREIRO</t>
        </is>
      </c>
      <c r="C2839" s="78" t="inlineStr">
        <is>
          <t>SUDECAP</t>
        </is>
      </c>
      <c r="D2839" s="78" t="inlineStr">
        <is>
          <t>H</t>
        </is>
      </c>
      <c r="E2839" s="21">
        <f>L2839*FATOR</f>
        <v/>
      </c>
      <c r="F2839" s="22" t="n">
        <v>21.08</v>
      </c>
      <c r="G2839" s="22">
        <f>ROUND(E2839*F2839, 2)</f>
        <v/>
      </c>
      <c r="L2839" t="n">
        <v>1</v>
      </c>
      <c r="M2839" t="n">
        <v>21.08</v>
      </c>
      <c r="N2839">
        <f>(M2839-F2839)</f>
        <v/>
      </c>
    </row>
    <row r="2840" ht="15" customHeight="1">
      <c r="A2840" s="78" t="inlineStr">
        <is>
          <t>55.10.86</t>
        </is>
      </c>
      <c r="B2840" s="77" t="inlineStr">
        <is>
          <t>SERRALHEIRO</t>
        </is>
      </c>
      <c r="C2840" s="78" t="inlineStr">
        <is>
          <t>SUDECAP</t>
        </is>
      </c>
      <c r="D2840" s="78" t="inlineStr">
        <is>
          <t>H</t>
        </is>
      </c>
      <c r="E2840" s="21">
        <f>L2840*FATOR</f>
        <v/>
      </c>
      <c r="F2840" s="22" t="n">
        <v>18.4</v>
      </c>
      <c r="G2840" s="22">
        <f>ROUND(E2840*F2840, 2)</f>
        <v/>
      </c>
      <c r="L2840" t="n">
        <v>4.23</v>
      </c>
      <c r="M2840" t="n">
        <v>18.4</v>
      </c>
      <c r="N2840">
        <f>(M2840-F2840)</f>
        <v/>
      </c>
    </row>
    <row r="2841" ht="15" customHeight="1">
      <c r="A2841" s="78" t="inlineStr">
        <is>
          <t>55.10.88</t>
        </is>
      </c>
      <c r="B2841" s="77" t="inlineStr">
        <is>
          <t>SERVENTE</t>
        </is>
      </c>
      <c r="C2841" s="78" t="inlineStr">
        <is>
          <t>SUDECAP</t>
        </is>
      </c>
      <c r="D2841" s="78" t="inlineStr">
        <is>
          <t>H</t>
        </is>
      </c>
      <c r="E2841" s="21">
        <f>L2841*FATOR</f>
        <v/>
      </c>
      <c r="F2841" s="22" t="n">
        <v>14.9</v>
      </c>
      <c r="G2841" s="22">
        <f>ROUND(E2841*F2841, 2)</f>
        <v/>
      </c>
      <c r="L2841" t="n">
        <v>1</v>
      </c>
      <c r="M2841" t="n">
        <v>14.9</v>
      </c>
      <c r="N2841">
        <f>(M2841-F2841)</f>
        <v/>
      </c>
    </row>
    <row r="2842" ht="15" customHeight="1">
      <c r="A2842" s="2" t="n"/>
      <c r="B2842" s="2" t="n"/>
      <c r="C2842" s="2" t="n"/>
      <c r="D2842" s="2" t="n"/>
      <c r="E2842" s="74" t="inlineStr">
        <is>
          <t>TOTAL Mão de Obra:</t>
        </is>
      </c>
      <c r="F2842" s="91" t="n"/>
      <c r="G2842" s="23">
        <f>SUM(G2838:G2841)</f>
        <v/>
      </c>
    </row>
    <row r="2843" ht="15" customHeight="1">
      <c r="A2843" s="73" t="inlineStr">
        <is>
          <t>Serviço</t>
        </is>
      </c>
      <c r="B2843" s="91" t="n"/>
      <c r="C2843" s="64" t="inlineStr">
        <is>
          <t>FONTE</t>
        </is>
      </c>
      <c r="D2843" s="64" t="inlineStr">
        <is>
          <t>UNID</t>
        </is>
      </c>
      <c r="E2843" s="64" t="inlineStr">
        <is>
          <t>COEFICIENTE</t>
        </is>
      </c>
      <c r="F2843" s="64" t="inlineStr">
        <is>
          <t>PREÇO UNITÁRIO</t>
        </is>
      </c>
      <c r="G2843" s="64" t="inlineStr">
        <is>
          <t>TOTAL</t>
        </is>
      </c>
    </row>
    <row r="2844" ht="15" customHeight="1">
      <c r="A2844" s="78" t="inlineStr">
        <is>
          <t>40.24.15</t>
        </is>
      </c>
      <c r="B2844" s="77" t="inlineStr">
        <is>
          <t>ARGAMASSA DE CIMENTO E AREIA 1:3</t>
        </is>
      </c>
      <c r="C2844" s="78" t="inlineStr">
        <is>
          <t>SUDECAP</t>
        </is>
      </c>
      <c r="D2844" s="78" t="inlineStr">
        <is>
          <t>M3</t>
        </is>
      </c>
      <c r="E2844" s="21" t="n">
        <v>0.0005</v>
      </c>
      <c r="F2844" s="22">
        <f>'COMPOSICOES AUXILIARES'!G-1</f>
        <v/>
      </c>
      <c r="G2844" s="22">
        <f>ROUND(E2844*F2844, 2)</f>
        <v/>
      </c>
      <c r="L2844" t="n">
        <v>0.0005</v>
      </c>
      <c r="M2844" t="n">
        <v>599.9299999999999</v>
      </c>
      <c r="N2844">
        <f>(M2844-F2844)</f>
        <v/>
      </c>
    </row>
    <row r="2845" ht="15" customHeight="1">
      <c r="A2845" s="2" t="n"/>
      <c r="B2845" s="2" t="n"/>
      <c r="C2845" s="2" t="n"/>
      <c r="D2845" s="2" t="n"/>
      <c r="E2845" s="74" t="inlineStr">
        <is>
          <t>TOTAL Serviço:</t>
        </is>
      </c>
      <c r="F2845" s="91" t="n"/>
      <c r="G2845" s="23">
        <f>SUM(G2844:G2844)</f>
        <v/>
      </c>
    </row>
    <row r="2846" ht="15" customHeight="1">
      <c r="A2846" s="2" t="n"/>
      <c r="B2846" s="2" t="n"/>
      <c r="C2846" s="2" t="n"/>
      <c r="D2846" s="2" t="n"/>
      <c r="E2846" s="75" t="inlineStr">
        <is>
          <t>VALOR:</t>
        </is>
      </c>
      <c r="F2846" s="91" t="n"/>
      <c r="G2846" s="5">
        <f>SUM(G2836,G2845,G2842)</f>
        <v/>
      </c>
    </row>
    <row r="2847" ht="15" customHeight="1">
      <c r="A2847" s="2" t="n"/>
      <c r="B2847" s="2" t="n"/>
      <c r="C2847" s="2" t="n"/>
      <c r="D2847" s="2" t="n"/>
      <c r="E2847" s="75" t="inlineStr">
        <is>
          <t>VALOR BDI (29.27%):</t>
        </is>
      </c>
      <c r="F2847" s="91" t="n"/>
      <c r="G2847" s="5">
        <f>ROUNDDOWN(G2846*BDI,2)</f>
        <v/>
      </c>
    </row>
    <row r="2848" ht="15" customHeight="1">
      <c r="A2848" s="2" t="n"/>
      <c r="B2848" s="2" t="n"/>
      <c r="C2848" s="2" t="n"/>
      <c r="D2848" s="2" t="n"/>
      <c r="E2848" s="75" t="inlineStr">
        <is>
          <t>VALOR COM BDI:</t>
        </is>
      </c>
      <c r="F2848" s="91" t="n"/>
      <c r="G2848" s="5">
        <f>G2847 + G2846</f>
        <v/>
      </c>
    </row>
    <row r="2849" ht="9.949999999999999" customHeight="1">
      <c r="A2849" s="2" t="n"/>
      <c r="B2849" s="2" t="n"/>
      <c r="C2849" s="71" t="n"/>
      <c r="E2849" s="2" t="n"/>
      <c r="F2849" s="2" t="n"/>
      <c r="G2849" s="2" t="n"/>
    </row>
    <row r="2850" ht="20.1" customHeight="1">
      <c r="A2850" s="72" t="inlineStr">
        <is>
          <t>12.5.1. CPU 13.70.51 FORNECIMENTO E INSTALAÇÃO DE J1 - JANELA DE CORRER DE FERRO  - 1,2 x 1,0 M, CONFORME PROJETO (UN)</t>
        </is>
      </c>
      <c r="B2850" s="90" t="n"/>
      <c r="C2850" s="90" t="n"/>
      <c r="D2850" s="90" t="n"/>
      <c r="E2850" s="90" t="n"/>
      <c r="F2850" s="90" t="n"/>
      <c r="G2850" s="91" t="n"/>
    </row>
    <row r="2851" ht="15" customHeight="1">
      <c r="A2851" s="73" t="inlineStr">
        <is>
          <t>Material</t>
        </is>
      </c>
      <c r="B2851" s="91" t="n"/>
      <c r="C2851" s="64" t="inlineStr">
        <is>
          <t>FONTE</t>
        </is>
      </c>
      <c r="D2851" s="64" t="inlineStr">
        <is>
          <t>UNID</t>
        </is>
      </c>
      <c r="E2851" s="64" t="inlineStr">
        <is>
          <t>COEFICIENTE</t>
        </is>
      </c>
      <c r="F2851" s="64" t="inlineStr">
        <is>
          <t>PREÇO UNITÁRIO</t>
        </is>
      </c>
      <c r="G2851" s="64" t="inlineStr">
        <is>
          <t>TOTAL</t>
        </is>
      </c>
    </row>
    <row r="2852" ht="21" customHeight="1">
      <c r="A2852" s="78" t="inlineStr">
        <is>
          <t>90.89.55*</t>
        </is>
      </c>
      <c r="B2852" s="77" t="inlineStr">
        <is>
          <t>FORNECIMENTO DE JANELA DE CORRER EM FERRO, INCLUSIVE ASSENTAMENTO, FERRAGENS E ACESSÓRIOS [SETOPED50955]</t>
        </is>
      </c>
      <c r="C2852" s="78" t="inlineStr">
        <is>
          <t xml:space="preserve">Composições </t>
        </is>
      </c>
      <c r="D2852" s="78" t="inlineStr">
        <is>
          <t>M2</t>
        </is>
      </c>
      <c r="E2852" s="21" t="n">
        <v>1.2</v>
      </c>
      <c r="F2852" s="22">
        <f>ROUND(M2852*FATOR, 2)</f>
        <v/>
      </c>
      <c r="G2852" s="22">
        <f>ROUND(E2852*F2852, 2)</f>
        <v/>
      </c>
      <c r="L2852" t="n">
        <v>1.2</v>
      </c>
      <c r="M2852" t="n">
        <v>544.64</v>
      </c>
      <c r="N2852">
        <f>(M2852-F2852)</f>
        <v/>
      </c>
    </row>
    <row r="2853" ht="15" customHeight="1">
      <c r="A2853" s="2" t="n"/>
      <c r="B2853" s="2" t="n"/>
      <c r="C2853" s="2" t="n"/>
      <c r="D2853" s="2" t="n"/>
      <c r="E2853" s="74" t="inlineStr">
        <is>
          <t>TOTAL Material:</t>
        </is>
      </c>
      <c r="F2853" s="91" t="n"/>
      <c r="G2853" s="23">
        <f>SUM(G2852:G2852)</f>
        <v/>
      </c>
    </row>
    <row r="2854" ht="15" customHeight="1">
      <c r="A2854" s="2" t="n"/>
      <c r="B2854" s="2" t="n"/>
      <c r="C2854" s="2" t="n"/>
      <c r="D2854" s="2" t="n"/>
      <c r="E2854" s="75" t="inlineStr">
        <is>
          <t>VALOR:</t>
        </is>
      </c>
      <c r="F2854" s="91" t="n"/>
      <c r="G2854" s="5">
        <f>SUM(G2853)</f>
        <v/>
      </c>
    </row>
    <row r="2855" ht="15" customHeight="1">
      <c r="A2855" s="2" t="n"/>
      <c r="B2855" s="2" t="n"/>
      <c r="C2855" s="2" t="n"/>
      <c r="D2855" s="2" t="n"/>
      <c r="E2855" s="75" t="inlineStr">
        <is>
          <t>VALOR BDI (29.27%):</t>
        </is>
      </c>
      <c r="F2855" s="91" t="n"/>
      <c r="G2855" s="5">
        <f>ROUNDDOWN(G2854*BDI,2)</f>
        <v/>
      </c>
    </row>
    <row r="2856" ht="15" customHeight="1">
      <c r="A2856" s="2" t="n"/>
      <c r="B2856" s="2" t="n"/>
      <c r="C2856" s="2" t="n"/>
      <c r="D2856" s="2" t="n"/>
      <c r="E2856" s="75" t="inlineStr">
        <is>
          <t>VALOR COM BDI:</t>
        </is>
      </c>
      <c r="F2856" s="91" t="n"/>
      <c r="G2856" s="5">
        <f>G2855 + G2854</f>
        <v/>
      </c>
    </row>
    <row r="2857" ht="9.949999999999999" customHeight="1">
      <c r="A2857" s="2" t="n"/>
      <c r="B2857" s="2" t="n"/>
      <c r="C2857" s="71" t="n"/>
      <c r="E2857" s="2" t="n"/>
      <c r="F2857" s="2" t="n"/>
      <c r="G2857" s="2" t="n"/>
    </row>
    <row r="2858" ht="20.1" customHeight="1">
      <c r="A2858" s="72" t="inlineStr">
        <is>
          <t>12.5.2. CPU 13.70.52 FORNECIMENTO E INSTALAÇÃO DE J2 - JANELA BASCULANTE DE FERRO - 0,8 x 0,7 M, CONFORME PROJETO. (UN)</t>
        </is>
      </c>
      <c r="B2858" s="90" t="n"/>
      <c r="C2858" s="90" t="n"/>
      <c r="D2858" s="90" t="n"/>
      <c r="E2858" s="90" t="n"/>
      <c r="F2858" s="90" t="n"/>
      <c r="G2858" s="91" t="n"/>
    </row>
    <row r="2859" ht="15" customHeight="1">
      <c r="A2859" s="73" t="inlineStr">
        <is>
          <t>Material</t>
        </is>
      </c>
      <c r="B2859" s="91" t="n"/>
      <c r="C2859" s="64" t="inlineStr">
        <is>
          <t>FONTE</t>
        </is>
      </c>
      <c r="D2859" s="64" t="inlineStr">
        <is>
          <t>UNID</t>
        </is>
      </c>
      <c r="E2859" s="64" t="inlineStr">
        <is>
          <t>COEFICIENTE</t>
        </is>
      </c>
      <c r="F2859" s="64" t="inlineStr">
        <is>
          <t>PREÇO UNITÁRIO</t>
        </is>
      </c>
      <c r="G2859" s="64" t="inlineStr">
        <is>
          <t>TOTAL</t>
        </is>
      </c>
    </row>
    <row r="2860" ht="21" customHeight="1">
      <c r="A2860" s="78" t="inlineStr">
        <is>
          <t>90.89.54*</t>
        </is>
      </c>
      <c r="B2860" s="77" t="inlineStr">
        <is>
          <t>FORNECIMENTO DE JANELA BASCULANTE DE FERRO, INCLUSIVE ASSENTAMENTO, FERRAGENS E ACESSÓRIOS [SETOP-ED50954]</t>
        </is>
      </c>
      <c r="C2860" s="78" t="inlineStr">
        <is>
          <t xml:space="preserve">Composições </t>
        </is>
      </c>
      <c r="D2860" s="78" t="inlineStr">
        <is>
          <t>M2</t>
        </is>
      </c>
      <c r="E2860" s="21" t="n">
        <v>0.5600000000000001</v>
      </c>
      <c r="F2860" s="22">
        <f>ROUND(M2860*FATOR, 2)</f>
        <v/>
      </c>
      <c r="G2860" s="22">
        <f>ROUND(E2860*F2860, 2)</f>
        <v/>
      </c>
      <c r="L2860" t="n">
        <v>0.5600000000000001</v>
      </c>
      <c r="M2860" t="n">
        <v>467.15</v>
      </c>
      <c r="N2860">
        <f>(M2860-F2860)</f>
        <v/>
      </c>
    </row>
    <row r="2861" ht="15" customHeight="1">
      <c r="A2861" s="2" t="n"/>
      <c r="B2861" s="2" t="n"/>
      <c r="C2861" s="2" t="n"/>
      <c r="D2861" s="2" t="n"/>
      <c r="E2861" s="74" t="inlineStr">
        <is>
          <t>TOTAL Material:</t>
        </is>
      </c>
      <c r="F2861" s="91" t="n"/>
      <c r="G2861" s="23">
        <f>SUM(G2860:G2860)</f>
        <v/>
      </c>
    </row>
    <row r="2862" ht="15" customHeight="1">
      <c r="A2862" s="2" t="n"/>
      <c r="B2862" s="2" t="n"/>
      <c r="C2862" s="2" t="n"/>
      <c r="D2862" s="2" t="n"/>
      <c r="E2862" s="75" t="inlineStr">
        <is>
          <t>VALOR:</t>
        </is>
      </c>
      <c r="F2862" s="91" t="n"/>
      <c r="G2862" s="5">
        <f>SUM(G2861)</f>
        <v/>
      </c>
    </row>
    <row r="2863" ht="15" customHeight="1">
      <c r="A2863" s="2" t="n"/>
      <c r="B2863" s="2" t="n"/>
      <c r="C2863" s="2" t="n"/>
      <c r="D2863" s="2" t="n"/>
      <c r="E2863" s="75" t="inlineStr">
        <is>
          <t>VALOR BDI (29.27%):</t>
        </is>
      </c>
      <c r="F2863" s="91" t="n"/>
      <c r="G2863" s="5">
        <f>ROUNDDOWN(G2862*BDI,2)</f>
        <v/>
      </c>
    </row>
    <row r="2864" ht="15" customHeight="1">
      <c r="A2864" s="2" t="n"/>
      <c r="B2864" s="2" t="n"/>
      <c r="C2864" s="2" t="n"/>
      <c r="D2864" s="2" t="n"/>
      <c r="E2864" s="75" t="inlineStr">
        <is>
          <t>VALOR COM BDI:</t>
        </is>
      </c>
      <c r="F2864" s="91" t="n"/>
      <c r="G2864" s="5">
        <f>G2863 + G2862</f>
        <v/>
      </c>
    </row>
    <row r="2865" ht="9.949999999999999" customHeight="1">
      <c r="A2865" s="2" t="n"/>
      <c r="B2865" s="2" t="n"/>
      <c r="C2865" s="71" t="n"/>
      <c r="E2865" s="2" t="n"/>
      <c r="F2865" s="2" t="n"/>
      <c r="G2865" s="2" t="n"/>
    </row>
    <row r="2866" ht="20.1" customHeight="1">
      <c r="A2866" s="72" t="inlineStr">
        <is>
          <t>12.5.3. CPU 13.70.53 FORNECIMENTO E INSTALAÇÃO DE P1 - PORTA DE ABRIR CHAPA DOBRADA 1FL - 0,90 x 2,1 M,CONFORME PROJETO (UN)</t>
        </is>
      </c>
      <c r="B2866" s="90" t="n"/>
      <c r="C2866" s="90" t="n"/>
      <c r="D2866" s="90" t="n"/>
      <c r="E2866" s="90" t="n"/>
      <c r="F2866" s="90" t="n"/>
      <c r="G2866" s="91" t="n"/>
    </row>
    <row r="2867" ht="15" customHeight="1">
      <c r="A2867" s="73" t="inlineStr">
        <is>
          <t>Material</t>
        </is>
      </c>
      <c r="B2867" s="91" t="n"/>
      <c r="C2867" s="64" t="inlineStr">
        <is>
          <t>FONTE</t>
        </is>
      </c>
      <c r="D2867" s="64" t="inlineStr">
        <is>
          <t>UNID</t>
        </is>
      </c>
      <c r="E2867" s="64" t="inlineStr">
        <is>
          <t>COEFICIENTE</t>
        </is>
      </c>
      <c r="F2867" s="64" t="inlineStr">
        <is>
          <t>PREÇO UNITÁRIO</t>
        </is>
      </c>
      <c r="G2867" s="64" t="inlineStr">
        <is>
          <t>TOTAL</t>
        </is>
      </c>
    </row>
    <row r="2868" ht="21" customHeight="1">
      <c r="A2868" s="78" t="inlineStr">
        <is>
          <t>90.89.56*</t>
        </is>
      </c>
      <c r="B2868" s="77" t="inlineStr">
        <is>
          <t>PORTA OU PORTAO EM CHAPA DE ACO CARBONO DOBRADA - FORNECIMENTO E INSTALACAO.  [COPASA-65003893SERVIÇO]</t>
        </is>
      </c>
      <c r="C2868" s="78" t="inlineStr">
        <is>
          <t xml:space="preserve">Composições </t>
        </is>
      </c>
      <c r="D2868" s="78" t="inlineStr">
        <is>
          <t>M2</t>
        </is>
      </c>
      <c r="E2868" s="21" t="n">
        <v>1.89</v>
      </c>
      <c r="F2868" s="22">
        <f>ROUND(M2868*FATOR, 2)</f>
        <v/>
      </c>
      <c r="G2868" s="22">
        <f>ROUND(E2868*F2868, 2)</f>
        <v/>
      </c>
      <c r="L2868" t="n">
        <v>1.89</v>
      </c>
      <c r="M2868" t="n">
        <v>600.8099999999999</v>
      </c>
      <c r="N2868">
        <f>(M2868-F2868)</f>
        <v/>
      </c>
    </row>
    <row r="2869" ht="15" customHeight="1">
      <c r="A2869" s="2" t="n"/>
      <c r="B2869" s="2" t="n"/>
      <c r="C2869" s="2" t="n"/>
      <c r="D2869" s="2" t="n"/>
      <c r="E2869" s="74" t="inlineStr">
        <is>
          <t>TOTAL Material:</t>
        </is>
      </c>
      <c r="F2869" s="91" t="n"/>
      <c r="G2869" s="23">
        <f>SUM(G2868:G2868)</f>
        <v/>
      </c>
    </row>
    <row r="2870" ht="15" customHeight="1">
      <c r="A2870" s="2" t="n"/>
      <c r="B2870" s="2" t="n"/>
      <c r="C2870" s="2" t="n"/>
      <c r="D2870" s="2" t="n"/>
      <c r="E2870" s="75" t="inlineStr">
        <is>
          <t>VALOR:</t>
        </is>
      </c>
      <c r="F2870" s="91" t="n"/>
      <c r="G2870" s="5">
        <f>SUM(G2869)</f>
        <v/>
      </c>
    </row>
    <row r="2871" ht="15" customHeight="1">
      <c r="A2871" s="2" t="n"/>
      <c r="B2871" s="2" t="n"/>
      <c r="C2871" s="2" t="n"/>
      <c r="D2871" s="2" t="n"/>
      <c r="E2871" s="75" t="inlineStr">
        <is>
          <t>VALOR BDI (29.27%):</t>
        </is>
      </c>
      <c r="F2871" s="91" t="n"/>
      <c r="G2871" s="5">
        <f>ROUNDDOWN(G2870*BDI,2)</f>
        <v/>
      </c>
    </row>
    <row r="2872" ht="15" customHeight="1">
      <c r="A2872" s="2" t="n"/>
      <c r="B2872" s="2" t="n"/>
      <c r="C2872" s="2" t="n"/>
      <c r="D2872" s="2" t="n"/>
      <c r="E2872" s="75" t="inlineStr">
        <is>
          <t>VALOR COM BDI:</t>
        </is>
      </c>
      <c r="F2872" s="91" t="n"/>
      <c r="G2872" s="5">
        <f>G2871 + G2870</f>
        <v/>
      </c>
    </row>
    <row r="2873" ht="9.949999999999999" customHeight="1">
      <c r="A2873" s="2" t="n"/>
      <c r="B2873" s="2" t="n"/>
      <c r="C2873" s="71" t="n"/>
      <c r="E2873" s="2" t="n"/>
      <c r="F2873" s="2" t="n"/>
      <c r="G2873" s="2" t="n"/>
    </row>
    <row r="2874" ht="20.1" customHeight="1">
      <c r="A2874" s="72" t="inlineStr">
        <is>
          <t>12.5.4. CPU 13.70.54 INSTALAÇÃO DE PORTA DE ABRIR PJ1 EM CHAPA DOBRADA 0,60 x 2,10M, COM JANELA SUPERIOR BASCULANTE 0,60 x 0,50 M, DE FERRO, CONFORME PROJETO (UN)</t>
        </is>
      </c>
      <c r="B2874" s="90" t="n"/>
      <c r="C2874" s="90" t="n"/>
      <c r="D2874" s="90" t="n"/>
      <c r="E2874" s="90" t="n"/>
      <c r="F2874" s="90" t="n"/>
      <c r="G2874" s="91" t="n"/>
    </row>
    <row r="2875" ht="15" customHeight="1">
      <c r="A2875" s="73" t="inlineStr">
        <is>
          <t>Material</t>
        </is>
      </c>
      <c r="B2875" s="91" t="n"/>
      <c r="C2875" s="64" t="inlineStr">
        <is>
          <t>FONTE</t>
        </is>
      </c>
      <c r="D2875" s="64" t="inlineStr">
        <is>
          <t>UNID</t>
        </is>
      </c>
      <c r="E2875" s="64" t="inlineStr">
        <is>
          <t>COEFICIENTE</t>
        </is>
      </c>
      <c r="F2875" s="64" t="inlineStr">
        <is>
          <t>PREÇO UNITÁRIO</t>
        </is>
      </c>
      <c r="G2875" s="64" t="inlineStr">
        <is>
          <t>TOTAL</t>
        </is>
      </c>
    </row>
    <row r="2876" ht="21" customHeight="1">
      <c r="A2876" s="78" t="inlineStr">
        <is>
          <t>90.89.54*</t>
        </is>
      </c>
      <c r="B2876" s="77" t="inlineStr">
        <is>
          <t>FORNECIMENTO DE JANELA BASCULANTE DE FERRO, INCLUSIVE ASSENTAMENTO, FERRAGENS E ACESSÓRIOS [SETOP-ED50954]</t>
        </is>
      </c>
      <c r="C2876" s="78" t="inlineStr">
        <is>
          <t xml:space="preserve">Composições </t>
        </is>
      </c>
      <c r="D2876" s="78" t="inlineStr">
        <is>
          <t>M2</t>
        </is>
      </c>
      <c r="E2876" s="21" t="n">
        <v>0.3</v>
      </c>
      <c r="F2876" s="22">
        <f>ROUND(M2876*FATOR, 2)</f>
        <v/>
      </c>
      <c r="G2876" s="22">
        <f>ROUND(E2876*F2876, 2)</f>
        <v/>
      </c>
      <c r="L2876" t="n">
        <v>0.3</v>
      </c>
      <c r="M2876" t="n">
        <v>467.15</v>
      </c>
      <c r="N2876">
        <f>(M2876-F2876)</f>
        <v/>
      </c>
    </row>
    <row r="2877" ht="21" customHeight="1">
      <c r="A2877" s="78" t="inlineStr">
        <is>
          <t>90.89.56*</t>
        </is>
      </c>
      <c r="B2877" s="77" t="inlineStr">
        <is>
          <t>PORTA OU PORTAO EM CHAPA DE ACO CARBONO DOBRADA - FORNECIMENTO E INSTALACAO.  [COPASA-65003893SERVIÇO]</t>
        </is>
      </c>
      <c r="C2877" s="78" t="inlineStr">
        <is>
          <t xml:space="preserve">Composições </t>
        </is>
      </c>
      <c r="D2877" s="78" t="inlineStr">
        <is>
          <t>M2</t>
        </is>
      </c>
      <c r="E2877" s="21" t="n">
        <v>1.26</v>
      </c>
      <c r="F2877" s="22">
        <f>ROUND(M2877*FATOR, 2)</f>
        <v/>
      </c>
      <c r="G2877" s="22">
        <f>ROUND(E2877*F2877, 2)</f>
        <v/>
      </c>
      <c r="L2877" t="n">
        <v>1.26</v>
      </c>
      <c r="M2877" t="n">
        <v>600.8099999999999</v>
      </c>
      <c r="N2877">
        <f>(M2877-F2877)</f>
        <v/>
      </c>
    </row>
    <row r="2878" ht="15" customHeight="1">
      <c r="A2878" s="2" t="n"/>
      <c r="B2878" s="2" t="n"/>
      <c r="C2878" s="2" t="n"/>
      <c r="D2878" s="2" t="n"/>
      <c r="E2878" s="74" t="inlineStr">
        <is>
          <t>TOTAL Material:</t>
        </is>
      </c>
      <c r="F2878" s="91" t="n"/>
      <c r="G2878" s="23">
        <f>SUM(G2876:G2877)</f>
        <v/>
      </c>
    </row>
    <row r="2879" ht="15" customHeight="1">
      <c r="A2879" s="2" t="n"/>
      <c r="B2879" s="2" t="n"/>
      <c r="C2879" s="2" t="n"/>
      <c r="D2879" s="2" t="n"/>
      <c r="E2879" s="75" t="inlineStr">
        <is>
          <t>VALOR:</t>
        </is>
      </c>
      <c r="F2879" s="91" t="n"/>
      <c r="G2879" s="5">
        <f>SUM(G2878)</f>
        <v/>
      </c>
    </row>
    <row r="2880" ht="15" customHeight="1">
      <c r="A2880" s="2" t="n"/>
      <c r="B2880" s="2" t="n"/>
      <c r="C2880" s="2" t="n"/>
      <c r="D2880" s="2" t="n"/>
      <c r="E2880" s="75" t="inlineStr">
        <is>
          <t>VALOR BDI (29.27%):</t>
        </is>
      </c>
      <c r="F2880" s="91" t="n"/>
      <c r="G2880" s="5">
        <f>ROUNDDOWN(G2879*BDI,2)</f>
        <v/>
      </c>
    </row>
    <row r="2881" ht="15" customHeight="1">
      <c r="A2881" s="2" t="n"/>
      <c r="B2881" s="2" t="n"/>
      <c r="C2881" s="2" t="n"/>
      <c r="D2881" s="2" t="n"/>
      <c r="E2881" s="75" t="inlineStr">
        <is>
          <t>VALOR COM BDI:</t>
        </is>
      </c>
      <c r="F2881" s="91" t="n"/>
      <c r="G2881" s="5">
        <f>G2880 + G2879</f>
        <v/>
      </c>
    </row>
    <row r="2882" ht="9.949999999999999" customHeight="1">
      <c r="A2882" s="2" t="n"/>
      <c r="B2882" s="2" t="n"/>
      <c r="C2882" s="71" t="n"/>
      <c r="E2882" s="2" t="n"/>
      <c r="F2882" s="2" t="n"/>
      <c r="G2882" s="2" t="n"/>
    </row>
    <row r="2883" ht="20.1" customHeight="1">
      <c r="A2883" s="72" t="inlineStr">
        <is>
          <t>12.5.5. 13.02.01 PORTA DE ALUMÍNIO DE ABRIR COM LAMBRI, FIXAÇÃO COM PARAFUSOS ADP REF 91338 (M2)</t>
        </is>
      </c>
      <c r="B2883" s="90" t="n"/>
      <c r="C2883" s="90" t="n"/>
      <c r="D2883" s="90" t="n"/>
      <c r="E2883" s="90" t="n"/>
      <c r="F2883" s="90" t="n"/>
      <c r="G2883" s="91" t="n"/>
    </row>
    <row r="2884" ht="15" customHeight="1">
      <c r="A2884" s="73" t="inlineStr">
        <is>
          <t>Material</t>
        </is>
      </c>
      <c r="B2884" s="91" t="n"/>
      <c r="C2884" s="64" t="inlineStr">
        <is>
          <t>FONTE</t>
        </is>
      </c>
      <c r="D2884" s="64" t="inlineStr">
        <is>
          <t>UNID</t>
        </is>
      </c>
      <c r="E2884" s="64" t="inlineStr">
        <is>
          <t>COEFICIENTE</t>
        </is>
      </c>
      <c r="F2884" s="64" t="inlineStr">
        <is>
          <t>PREÇO UNITÁRIO</t>
        </is>
      </c>
      <c r="G2884" s="64" t="inlineStr">
        <is>
          <t>TOTAL</t>
        </is>
      </c>
    </row>
    <row r="2885" ht="15" customHeight="1">
      <c r="A2885" s="78" t="inlineStr">
        <is>
          <t>77.90.34</t>
        </is>
      </c>
      <c r="B2885" s="77" t="inlineStr">
        <is>
          <t>BUCHA FISCHER S8 COM PARAFUSO OU EQUIVALENTE</t>
        </is>
      </c>
      <c r="C2885" s="78" t="inlineStr">
        <is>
          <t>SUDECAP</t>
        </is>
      </c>
      <c r="D2885" s="78" t="inlineStr">
        <is>
          <t>UN</t>
        </is>
      </c>
      <c r="E2885" s="21" t="n">
        <v>4.8166</v>
      </c>
      <c r="F2885" s="22">
        <f>ROUND(M2885*FATOR, 2)</f>
        <v/>
      </c>
      <c r="G2885" s="22">
        <f>ROUND(E2885*F2885, 2)</f>
        <v/>
      </c>
      <c r="L2885" t="n">
        <v>4.8166</v>
      </c>
      <c r="M2885" t="n">
        <v>1.16</v>
      </c>
      <c r="N2885">
        <f>(M2885-F2885)</f>
        <v/>
      </c>
    </row>
    <row r="2886" ht="21" customHeight="1">
      <c r="A2886" s="78" t="inlineStr">
        <is>
          <t>78.05.40</t>
        </is>
      </c>
      <c r="B2886" s="77" t="inlineStr">
        <is>
          <t>MOLDURA DE ACABAMENTO PARA ESQUADRIA DE ALUMINIO REF 36888</t>
        </is>
      </c>
      <c r="C2886" s="78" t="inlineStr">
        <is>
          <t>SUDECAP</t>
        </is>
      </c>
      <c r="D2886" s="78" t="inlineStr">
        <is>
          <t>M</t>
        </is>
      </c>
      <c r="E2886" s="21" t="n">
        <v>5.9524</v>
      </c>
      <c r="F2886" s="22">
        <f>ROUND(M2886*FATOR, 2)</f>
        <v/>
      </c>
      <c r="G2886" s="22">
        <f>ROUND(E2886*F2886, 2)</f>
        <v/>
      </c>
      <c r="L2886" t="n">
        <v>5.9524</v>
      </c>
      <c r="M2886" t="n">
        <v>85</v>
      </c>
      <c r="N2886">
        <f>(M2886-F2886)</f>
        <v/>
      </c>
    </row>
    <row r="2887" ht="21" customHeight="1">
      <c r="A2887" s="78" t="inlineStr">
        <is>
          <t>78.05.30</t>
        </is>
      </c>
      <c r="B2887" s="77" t="inlineStr">
        <is>
          <t>PORTA DE ABRIR EM ALUMINIO COM LAMBRI HORIZONTAL/LAMINADA 80X210 CM</t>
        </is>
      </c>
      <c r="C2887" s="78" t="inlineStr">
        <is>
          <t>SUDECAP</t>
        </is>
      </c>
      <c r="D2887" s="78" t="inlineStr">
        <is>
          <t>UN</t>
        </is>
      </c>
      <c r="E2887" s="21" t="n">
        <v>0.5952</v>
      </c>
      <c r="F2887" s="22">
        <f>ROUND(M2887*FATOR, 2)</f>
        <v/>
      </c>
      <c r="G2887" s="22">
        <f>ROUND(E2887*F2887, 2)</f>
        <v/>
      </c>
      <c r="L2887" t="n">
        <v>0.5952</v>
      </c>
      <c r="M2887" t="n">
        <v>1239.9</v>
      </c>
      <c r="N2887">
        <f>(M2887-F2887)</f>
        <v/>
      </c>
    </row>
    <row r="2888" ht="21" customHeight="1">
      <c r="A2888" s="78" t="inlineStr">
        <is>
          <t>74.51.35</t>
        </is>
      </c>
      <c r="B2888" s="77" t="inlineStr">
        <is>
          <t>SELANTE ELASTICO MONOCOMPONENTE A BASE DE POLIURETANO PARA JUNTAS DIVERSAS 310ML REF 142</t>
        </is>
      </c>
      <c r="C2888" s="78" t="inlineStr">
        <is>
          <t>SUDECAP</t>
        </is>
      </c>
      <c r="D2888" s="78" t="inlineStr">
        <is>
          <t>UN</t>
        </is>
      </c>
      <c r="E2888" s="21" t="n">
        <v>0.8829</v>
      </c>
      <c r="F2888" s="22">
        <f>ROUND(M2888*FATOR, 2)</f>
        <v/>
      </c>
      <c r="G2888" s="22">
        <f>ROUND(E2888*F2888, 2)</f>
        <v/>
      </c>
      <c r="L2888" t="n">
        <v>0.8829</v>
      </c>
      <c r="M2888" t="n">
        <v>34.9</v>
      </c>
      <c r="N2888">
        <f>(M2888-F2888)</f>
        <v/>
      </c>
    </row>
    <row r="2889" ht="15" customHeight="1">
      <c r="A2889" s="2" t="n"/>
      <c r="B2889" s="2" t="n"/>
      <c r="C2889" s="2" t="n"/>
      <c r="D2889" s="2" t="n"/>
      <c r="E2889" s="74" t="inlineStr">
        <is>
          <t>TOTAL Material:</t>
        </is>
      </c>
      <c r="F2889" s="91" t="n"/>
      <c r="G2889" s="23">
        <f>SUM(G2885:G2888)</f>
        <v/>
      </c>
    </row>
    <row r="2890" ht="15" customHeight="1">
      <c r="A2890" s="73" t="inlineStr">
        <is>
          <t>Mão de Obra</t>
        </is>
      </c>
      <c r="B2890" s="91" t="n"/>
      <c r="C2890" s="64" t="inlineStr">
        <is>
          <t>FONTE</t>
        </is>
      </c>
      <c r="D2890" s="64" t="inlineStr">
        <is>
          <t>UNID</t>
        </is>
      </c>
      <c r="E2890" s="64" t="inlineStr">
        <is>
          <t>COEFICIENTE</t>
        </is>
      </c>
      <c r="F2890" s="64" t="inlineStr">
        <is>
          <t>PREÇO UNITÁRIO</t>
        </is>
      </c>
      <c r="G2890" s="64" t="inlineStr">
        <is>
          <t>TOTAL</t>
        </is>
      </c>
    </row>
    <row r="2891" ht="15" customHeight="1">
      <c r="A2891" s="78" t="inlineStr">
        <is>
          <t>55.10.75</t>
        </is>
      </c>
      <c r="B2891" s="77" t="inlineStr">
        <is>
          <t>PEDREIRO</t>
        </is>
      </c>
      <c r="C2891" s="78" t="inlineStr">
        <is>
          <t>SUDECAP</t>
        </is>
      </c>
      <c r="D2891" s="78" t="inlineStr">
        <is>
          <t>H</t>
        </is>
      </c>
      <c r="E2891" s="21">
        <f>L2891*FATOR</f>
        <v/>
      </c>
      <c r="F2891" s="22" t="n">
        <v>21.08</v>
      </c>
      <c r="G2891" s="22">
        <f>ROUND(E2891*F2891, 2)</f>
        <v/>
      </c>
      <c r="L2891" t="n">
        <v>0.3563</v>
      </c>
      <c r="M2891" t="n">
        <v>21.08</v>
      </c>
      <c r="N2891">
        <f>(M2891-F2891)</f>
        <v/>
      </c>
    </row>
    <row r="2892" ht="15" customHeight="1">
      <c r="A2892" s="78" t="inlineStr">
        <is>
          <t>55.10.88</t>
        </is>
      </c>
      <c r="B2892" s="77" t="inlineStr">
        <is>
          <t>SERVENTE</t>
        </is>
      </c>
      <c r="C2892" s="78" t="inlineStr">
        <is>
          <t>SUDECAP</t>
        </is>
      </c>
      <c r="D2892" s="78" t="inlineStr">
        <is>
          <t>H</t>
        </is>
      </c>
      <c r="E2892" s="21">
        <f>L2892*FATOR</f>
        <v/>
      </c>
      <c r="F2892" s="22" t="n">
        <v>14.9</v>
      </c>
      <c r="G2892" s="22">
        <f>ROUND(E2892*F2892, 2)</f>
        <v/>
      </c>
      <c r="L2892" t="n">
        <v>0.1779</v>
      </c>
      <c r="M2892" t="n">
        <v>14.9</v>
      </c>
      <c r="N2892">
        <f>(M2892-F2892)</f>
        <v/>
      </c>
    </row>
    <row r="2893" ht="15" customHeight="1">
      <c r="A2893" s="2" t="n"/>
      <c r="B2893" s="2" t="n"/>
      <c r="C2893" s="2" t="n"/>
      <c r="D2893" s="2" t="n"/>
      <c r="E2893" s="74" t="inlineStr">
        <is>
          <t>TOTAL Mão de Obra:</t>
        </is>
      </c>
      <c r="F2893" s="91" t="n"/>
      <c r="G2893" s="23">
        <f>SUM(G2891:G2892)</f>
        <v/>
      </c>
    </row>
    <row r="2894" ht="15" customHeight="1">
      <c r="A2894" s="2" t="n"/>
      <c r="B2894" s="2" t="n"/>
      <c r="C2894" s="2" t="n"/>
      <c r="D2894" s="2" t="n"/>
      <c r="E2894" s="75" t="inlineStr">
        <is>
          <t>VALOR:</t>
        </is>
      </c>
      <c r="F2894" s="91" t="n"/>
      <c r="G2894" s="5">
        <f>SUM(G2889,G2893)</f>
        <v/>
      </c>
    </row>
    <row r="2895" ht="15" customHeight="1">
      <c r="A2895" s="2" t="n"/>
      <c r="B2895" s="2" t="n"/>
      <c r="C2895" s="2" t="n"/>
      <c r="D2895" s="2" t="n"/>
      <c r="E2895" s="75" t="inlineStr">
        <is>
          <t>VALOR BDI (29.27%):</t>
        </is>
      </c>
      <c r="F2895" s="91" t="n"/>
      <c r="G2895" s="5">
        <f>ROUNDDOWN(G2894*BDI,2)</f>
        <v/>
      </c>
    </row>
    <row r="2896" ht="15" customHeight="1">
      <c r="A2896" s="2" t="n"/>
      <c r="B2896" s="2" t="n"/>
      <c r="C2896" s="2" t="n"/>
      <c r="D2896" s="2" t="n"/>
      <c r="E2896" s="75" t="inlineStr">
        <is>
          <t>VALOR COM BDI:</t>
        </is>
      </c>
      <c r="F2896" s="91" t="n"/>
      <c r="G2896" s="5">
        <f>G2895 + G2894</f>
        <v/>
      </c>
    </row>
    <row r="2897" ht="9.949999999999999" customHeight="1">
      <c r="A2897" s="2" t="n"/>
      <c r="B2897" s="2" t="n"/>
      <c r="C2897" s="71" t="n"/>
      <c r="E2897" s="2" t="n"/>
      <c r="F2897" s="2" t="n"/>
      <c r="G2897" s="2" t="n"/>
    </row>
    <row r="2898" ht="20.1" customHeight="1">
      <c r="A2898" s="72" t="inlineStr">
        <is>
          <t>13.1.1. 14.05.05 CHAPISCO COM ARGAMASSA 1:3 CIM./AREIA, A COLHER (M2)</t>
        </is>
      </c>
      <c r="B2898" s="90" t="n"/>
      <c r="C2898" s="90" t="n"/>
      <c r="D2898" s="90" t="n"/>
      <c r="E2898" s="90" t="n"/>
      <c r="F2898" s="90" t="n"/>
      <c r="G2898" s="91" t="n"/>
    </row>
    <row r="2899" ht="15" customHeight="1">
      <c r="A2899" s="73" t="inlineStr">
        <is>
          <t>Mão de Obra</t>
        </is>
      </c>
      <c r="B2899" s="91" t="n"/>
      <c r="C2899" s="64" t="inlineStr">
        <is>
          <t>FONTE</t>
        </is>
      </c>
      <c r="D2899" s="64" t="inlineStr">
        <is>
          <t>UNID</t>
        </is>
      </c>
      <c r="E2899" s="64" t="inlineStr">
        <is>
          <t>COEFICIENTE</t>
        </is>
      </c>
      <c r="F2899" s="64" t="inlineStr">
        <is>
          <t>PREÇO UNITÁRIO</t>
        </is>
      </c>
      <c r="G2899" s="64" t="inlineStr">
        <is>
          <t>TOTAL</t>
        </is>
      </c>
    </row>
    <row r="2900" ht="15" customHeight="1">
      <c r="A2900" s="78" t="inlineStr">
        <is>
          <t>55.10.75</t>
        </is>
      </c>
      <c r="B2900" s="77" t="inlineStr">
        <is>
          <t>PEDREIRO</t>
        </is>
      </c>
      <c r="C2900" s="78" t="inlineStr">
        <is>
          <t>SUDECAP</t>
        </is>
      </c>
      <c r="D2900" s="78" t="inlineStr">
        <is>
          <t>H</t>
        </is>
      </c>
      <c r="E2900" s="21">
        <f>L2900*FATOR</f>
        <v/>
      </c>
      <c r="F2900" s="22" t="n">
        <v>21.08</v>
      </c>
      <c r="G2900" s="22">
        <f>ROUND(E2900*F2900, 2)</f>
        <v/>
      </c>
      <c r="L2900" t="n">
        <v>0.1</v>
      </c>
      <c r="M2900" t="n">
        <v>21.08</v>
      </c>
      <c r="N2900">
        <f>(M2900-F2900)</f>
        <v/>
      </c>
    </row>
    <row r="2901" ht="15" customHeight="1">
      <c r="A2901" s="78" t="inlineStr">
        <is>
          <t>55.10.88</t>
        </is>
      </c>
      <c r="B2901" s="77" t="inlineStr">
        <is>
          <t>SERVENTE</t>
        </is>
      </c>
      <c r="C2901" s="78" t="inlineStr">
        <is>
          <t>SUDECAP</t>
        </is>
      </c>
      <c r="D2901" s="78" t="inlineStr">
        <is>
          <t>H</t>
        </is>
      </c>
      <c r="E2901" s="21">
        <f>L2901*FATOR</f>
        <v/>
      </c>
      <c r="F2901" s="22" t="n">
        <v>14.9</v>
      </c>
      <c r="G2901" s="22">
        <f>ROUND(E2901*F2901, 2)</f>
        <v/>
      </c>
      <c r="L2901" t="n">
        <v>0.17</v>
      </c>
      <c r="M2901" t="n">
        <v>14.9</v>
      </c>
      <c r="N2901">
        <f>(M2901-F2901)</f>
        <v/>
      </c>
    </row>
    <row r="2902" ht="15" customHeight="1">
      <c r="A2902" s="2" t="n"/>
      <c r="B2902" s="2" t="n"/>
      <c r="C2902" s="2" t="n"/>
      <c r="D2902" s="2" t="n"/>
      <c r="E2902" s="74" t="inlineStr">
        <is>
          <t>TOTAL Mão de Obra:</t>
        </is>
      </c>
      <c r="F2902" s="91" t="n"/>
      <c r="G2902" s="23">
        <f>SUM(G2900:G2901)</f>
        <v/>
      </c>
    </row>
    <row r="2903" ht="15" customHeight="1">
      <c r="A2903" s="73" t="inlineStr">
        <is>
          <t>Serviço</t>
        </is>
      </c>
      <c r="B2903" s="91" t="n"/>
      <c r="C2903" s="64" t="inlineStr">
        <is>
          <t>FONTE</t>
        </is>
      </c>
      <c r="D2903" s="64" t="inlineStr">
        <is>
          <t>UNID</t>
        </is>
      </c>
      <c r="E2903" s="64" t="inlineStr">
        <is>
          <t>COEFICIENTE</t>
        </is>
      </c>
      <c r="F2903" s="64" t="inlineStr">
        <is>
          <t>PREÇO UNITÁRIO</t>
        </is>
      </c>
      <c r="G2903" s="64" t="inlineStr">
        <is>
          <t>TOTAL</t>
        </is>
      </c>
    </row>
    <row r="2904" ht="15" customHeight="1">
      <c r="A2904" s="78" t="inlineStr">
        <is>
          <t>40.24.15</t>
        </is>
      </c>
      <c r="B2904" s="77" t="inlineStr">
        <is>
          <t>ARGAMASSA DE CIMENTO E AREIA 1:3</t>
        </is>
      </c>
      <c r="C2904" s="78" t="inlineStr">
        <is>
          <t>SUDECAP</t>
        </is>
      </c>
      <c r="D2904" s="78" t="inlineStr">
        <is>
          <t>M3</t>
        </is>
      </c>
      <c r="E2904" s="21" t="n">
        <v>0.005</v>
      </c>
      <c r="F2904" s="22">
        <f>'COMPOSICOES AUXILIARES'!G-1</f>
        <v/>
      </c>
      <c r="G2904" s="22">
        <f>ROUND(E2904*F2904, 2)</f>
        <v/>
      </c>
      <c r="L2904" t="n">
        <v>0.005</v>
      </c>
      <c r="M2904" t="n">
        <v>599.9299999999999</v>
      </c>
      <c r="N2904">
        <f>(M2904-F2904)</f>
        <v/>
      </c>
    </row>
    <row r="2905" ht="15" customHeight="1">
      <c r="A2905" s="2" t="n"/>
      <c r="B2905" s="2" t="n"/>
      <c r="C2905" s="2" t="n"/>
      <c r="D2905" s="2" t="n"/>
      <c r="E2905" s="74" t="inlineStr">
        <is>
          <t>TOTAL Serviço:</t>
        </is>
      </c>
      <c r="F2905" s="91" t="n"/>
      <c r="G2905" s="23">
        <f>SUM(G2904:G2904)</f>
        <v/>
      </c>
    </row>
    <row r="2906" ht="15" customHeight="1">
      <c r="A2906" s="2" t="n"/>
      <c r="B2906" s="2" t="n"/>
      <c r="C2906" s="2" t="n"/>
      <c r="D2906" s="2" t="n"/>
      <c r="E2906" s="75" t="inlineStr">
        <is>
          <t>VALOR:</t>
        </is>
      </c>
      <c r="F2906" s="91" t="n"/>
      <c r="G2906" s="5">
        <f>SUM(G2905,G2902)</f>
        <v/>
      </c>
    </row>
    <row r="2907" ht="15" customHeight="1">
      <c r="A2907" s="2" t="n"/>
      <c r="B2907" s="2" t="n"/>
      <c r="C2907" s="2" t="n"/>
      <c r="D2907" s="2" t="n"/>
      <c r="E2907" s="75" t="inlineStr">
        <is>
          <t>VALOR BDI (29.27%):</t>
        </is>
      </c>
      <c r="F2907" s="91" t="n"/>
      <c r="G2907" s="5">
        <f>ROUNDDOWN(G2906*BDI,2)</f>
        <v/>
      </c>
    </row>
    <row r="2908" ht="15" customHeight="1">
      <c r="A2908" s="2" t="n"/>
      <c r="B2908" s="2" t="n"/>
      <c r="C2908" s="2" t="n"/>
      <c r="D2908" s="2" t="n"/>
      <c r="E2908" s="75" t="inlineStr">
        <is>
          <t>VALOR COM BDI:</t>
        </is>
      </c>
      <c r="F2908" s="91" t="n"/>
      <c r="G2908" s="5">
        <f>G2907 + G2906</f>
        <v/>
      </c>
    </row>
    <row r="2909" ht="9.949999999999999" customHeight="1">
      <c r="A2909" s="2" t="n"/>
      <c r="B2909" s="2" t="n"/>
      <c r="C2909" s="71" t="n"/>
      <c r="E2909" s="2" t="n"/>
      <c r="F2909" s="2" t="n"/>
      <c r="G2909" s="2" t="n"/>
    </row>
    <row r="2910" ht="20.1" customHeight="1">
      <c r="A2910" s="72" t="inlineStr">
        <is>
          <t>13.1.2. 14.05.21 EMBOÇO COM ARGAMASSA 1:6 CIMENTO E AREIA (M2)</t>
        </is>
      </c>
      <c r="B2910" s="90" t="n"/>
      <c r="C2910" s="90" t="n"/>
      <c r="D2910" s="90" t="n"/>
      <c r="E2910" s="90" t="n"/>
      <c r="F2910" s="90" t="n"/>
      <c r="G2910" s="91" t="n"/>
    </row>
    <row r="2911" ht="15" customHeight="1">
      <c r="A2911" s="73" t="inlineStr">
        <is>
          <t>Mão de Obra</t>
        </is>
      </c>
      <c r="B2911" s="91" t="n"/>
      <c r="C2911" s="64" t="inlineStr">
        <is>
          <t>FONTE</t>
        </is>
      </c>
      <c r="D2911" s="64" t="inlineStr">
        <is>
          <t>UNID</t>
        </is>
      </c>
      <c r="E2911" s="64" t="inlineStr">
        <is>
          <t>COEFICIENTE</t>
        </is>
      </c>
      <c r="F2911" s="64" t="inlineStr">
        <is>
          <t>PREÇO UNITÁRIO</t>
        </is>
      </c>
      <c r="G2911" s="64" t="inlineStr">
        <is>
          <t>TOTAL</t>
        </is>
      </c>
    </row>
    <row r="2912" ht="15" customHeight="1">
      <c r="A2912" s="78" t="inlineStr">
        <is>
          <t>55.10.75</t>
        </is>
      </c>
      <c r="B2912" s="77" t="inlineStr">
        <is>
          <t>PEDREIRO</t>
        </is>
      </c>
      <c r="C2912" s="78" t="inlineStr">
        <is>
          <t>SUDECAP</t>
        </is>
      </c>
      <c r="D2912" s="78" t="inlineStr">
        <is>
          <t>H</t>
        </is>
      </c>
      <c r="E2912" s="21">
        <f>L2912*FATOR</f>
        <v/>
      </c>
      <c r="F2912" s="22" t="n">
        <v>21.08</v>
      </c>
      <c r="G2912" s="22">
        <f>ROUND(E2912*F2912, 2)</f>
        <v/>
      </c>
      <c r="L2912" t="n">
        <v>0.51</v>
      </c>
      <c r="M2912" t="n">
        <v>21.08</v>
      </c>
      <c r="N2912">
        <f>(M2912-F2912)</f>
        <v/>
      </c>
    </row>
    <row r="2913" ht="15" customHeight="1">
      <c r="A2913" s="78" t="inlineStr">
        <is>
          <t>55.10.88</t>
        </is>
      </c>
      <c r="B2913" s="77" t="inlineStr">
        <is>
          <t>SERVENTE</t>
        </is>
      </c>
      <c r="C2913" s="78" t="inlineStr">
        <is>
          <t>SUDECAP</t>
        </is>
      </c>
      <c r="D2913" s="78" t="inlineStr">
        <is>
          <t>H</t>
        </is>
      </c>
      <c r="E2913" s="21">
        <f>L2913*FATOR</f>
        <v/>
      </c>
      <c r="F2913" s="22" t="n">
        <v>14.9</v>
      </c>
      <c r="G2913" s="22">
        <f>ROUND(E2913*F2913, 2)</f>
        <v/>
      </c>
      <c r="L2913" t="n">
        <v>0.51</v>
      </c>
      <c r="M2913" t="n">
        <v>14.9</v>
      </c>
      <c r="N2913">
        <f>(M2913-F2913)</f>
        <v/>
      </c>
    </row>
    <row r="2914" ht="15" customHeight="1">
      <c r="A2914" s="2" t="n"/>
      <c r="B2914" s="2" t="n"/>
      <c r="C2914" s="2" t="n"/>
      <c r="D2914" s="2" t="n"/>
      <c r="E2914" s="74" t="inlineStr">
        <is>
          <t>TOTAL Mão de Obra:</t>
        </is>
      </c>
      <c r="F2914" s="91" t="n"/>
      <c r="G2914" s="23">
        <f>SUM(G2912:G2913)</f>
        <v/>
      </c>
    </row>
    <row r="2915" ht="15" customHeight="1">
      <c r="A2915" s="73" t="inlineStr">
        <is>
          <t>Serviço</t>
        </is>
      </c>
      <c r="B2915" s="91" t="n"/>
      <c r="C2915" s="64" t="inlineStr">
        <is>
          <t>FONTE</t>
        </is>
      </c>
      <c r="D2915" s="64" t="inlineStr">
        <is>
          <t>UNID</t>
        </is>
      </c>
      <c r="E2915" s="64" t="inlineStr">
        <is>
          <t>COEFICIENTE</t>
        </is>
      </c>
      <c r="F2915" s="64" t="inlineStr">
        <is>
          <t>PREÇO UNITÁRIO</t>
        </is>
      </c>
      <c r="G2915" s="64" t="inlineStr">
        <is>
          <t>TOTAL</t>
        </is>
      </c>
    </row>
    <row r="2916" ht="15" customHeight="1">
      <c r="A2916" s="78" t="inlineStr">
        <is>
          <t>40.24.23</t>
        </is>
      </c>
      <c r="B2916" s="77" t="inlineStr">
        <is>
          <t>ARGAMASSA DE CIMENTO E AREIA 1:7</t>
        </is>
      </c>
      <c r="C2916" s="78" t="inlineStr">
        <is>
          <t>SUDECAP</t>
        </is>
      </c>
      <c r="D2916" s="78" t="inlineStr">
        <is>
          <t>M3</t>
        </is>
      </c>
      <c r="E2916" s="21" t="n">
        <v>0.015</v>
      </c>
      <c r="F2916" s="22">
        <f>'COMPOSICOES AUXILIARES'!G-1</f>
        <v/>
      </c>
      <c r="G2916" s="22">
        <f>ROUND(E2916*F2916, 2)</f>
        <v/>
      </c>
      <c r="L2916" t="n">
        <v>0.015</v>
      </c>
      <c r="M2916" t="n">
        <v>447.99</v>
      </c>
      <c r="N2916">
        <f>(M2916-F2916)</f>
        <v/>
      </c>
    </row>
    <row r="2917" ht="15" customHeight="1">
      <c r="A2917" s="2" t="n"/>
      <c r="B2917" s="2" t="n"/>
      <c r="C2917" s="2" t="n"/>
      <c r="D2917" s="2" t="n"/>
      <c r="E2917" s="74" t="inlineStr">
        <is>
          <t>TOTAL Serviço:</t>
        </is>
      </c>
      <c r="F2917" s="91" t="n"/>
      <c r="G2917" s="23">
        <f>SUM(G2916:G2916)</f>
        <v/>
      </c>
    </row>
    <row r="2918" ht="15" customHeight="1">
      <c r="A2918" s="2" t="n"/>
      <c r="B2918" s="2" t="n"/>
      <c r="C2918" s="2" t="n"/>
      <c r="D2918" s="2" t="n"/>
      <c r="E2918" s="75" t="inlineStr">
        <is>
          <t>VALOR:</t>
        </is>
      </c>
      <c r="F2918" s="91" t="n"/>
      <c r="G2918" s="5">
        <f>SUM(G2917,G2914)</f>
        <v/>
      </c>
    </row>
    <row r="2919" ht="15" customHeight="1">
      <c r="A2919" s="2" t="n"/>
      <c r="B2919" s="2" t="n"/>
      <c r="C2919" s="2" t="n"/>
      <c r="D2919" s="2" t="n"/>
      <c r="E2919" s="75" t="inlineStr">
        <is>
          <t>VALOR BDI (29.27%):</t>
        </is>
      </c>
      <c r="F2919" s="91" t="n"/>
      <c r="G2919" s="5">
        <f>ROUNDDOWN(G2918*BDI,2)</f>
        <v/>
      </c>
    </row>
    <row r="2920" ht="15" customHeight="1">
      <c r="A2920" s="2" t="n"/>
      <c r="B2920" s="2" t="n"/>
      <c r="C2920" s="2" t="n"/>
      <c r="D2920" s="2" t="n"/>
      <c r="E2920" s="75" t="inlineStr">
        <is>
          <t>VALOR COM BDI:</t>
        </is>
      </c>
      <c r="F2920" s="91" t="n"/>
      <c r="G2920" s="5">
        <f>G2919 + G2918</f>
        <v/>
      </c>
    </row>
    <row r="2921" ht="9.949999999999999" customHeight="1">
      <c r="A2921" s="2" t="n"/>
      <c r="B2921" s="2" t="n"/>
      <c r="C2921" s="71" t="n"/>
      <c r="E2921" s="2" t="n"/>
      <c r="F2921" s="2" t="n"/>
      <c r="G2921" s="2" t="n"/>
    </row>
    <row r="2922" ht="20.1" customHeight="1">
      <c r="A2922" s="72" t="inlineStr">
        <is>
          <t>13.1.3. 14.05.31 REBOCO COM ARGAMASSA 1:7 CIMENTO E AREIA (M2)</t>
        </is>
      </c>
      <c r="B2922" s="90" t="n"/>
      <c r="C2922" s="90" t="n"/>
      <c r="D2922" s="90" t="n"/>
      <c r="E2922" s="90" t="n"/>
      <c r="F2922" s="90" t="n"/>
      <c r="G2922" s="91" t="n"/>
    </row>
    <row r="2923" ht="15" customHeight="1">
      <c r="A2923" s="73" t="inlineStr">
        <is>
          <t>Mão de Obra</t>
        </is>
      </c>
      <c r="B2923" s="91" t="n"/>
      <c r="C2923" s="64" t="inlineStr">
        <is>
          <t>FONTE</t>
        </is>
      </c>
      <c r="D2923" s="64" t="inlineStr">
        <is>
          <t>UNID</t>
        </is>
      </c>
      <c r="E2923" s="64" t="inlineStr">
        <is>
          <t>COEFICIENTE</t>
        </is>
      </c>
      <c r="F2923" s="64" t="inlineStr">
        <is>
          <t>PREÇO UNITÁRIO</t>
        </is>
      </c>
      <c r="G2923" s="64" t="inlineStr">
        <is>
          <t>TOTAL</t>
        </is>
      </c>
    </row>
    <row r="2924" ht="15" customHeight="1">
      <c r="A2924" s="78" t="inlineStr">
        <is>
          <t>55.10.75</t>
        </is>
      </c>
      <c r="B2924" s="77" t="inlineStr">
        <is>
          <t>PEDREIRO</t>
        </is>
      </c>
      <c r="C2924" s="78" t="inlineStr">
        <is>
          <t>SUDECAP</t>
        </is>
      </c>
      <c r="D2924" s="78" t="inlineStr">
        <is>
          <t>H</t>
        </is>
      </c>
      <c r="E2924" s="21">
        <f>L2924*FATOR</f>
        <v/>
      </c>
      <c r="F2924" s="22" t="n">
        <v>21.08</v>
      </c>
      <c r="G2924" s="22">
        <f>ROUND(E2924*F2924, 2)</f>
        <v/>
      </c>
      <c r="L2924" t="n">
        <v>0.64</v>
      </c>
      <c r="M2924" t="n">
        <v>21.08</v>
      </c>
      <c r="N2924">
        <f>(M2924-F2924)</f>
        <v/>
      </c>
    </row>
    <row r="2925" ht="15" customHeight="1">
      <c r="A2925" s="78" t="inlineStr">
        <is>
          <t>55.10.88</t>
        </is>
      </c>
      <c r="B2925" s="77" t="inlineStr">
        <is>
          <t>SERVENTE</t>
        </is>
      </c>
      <c r="C2925" s="78" t="inlineStr">
        <is>
          <t>SUDECAP</t>
        </is>
      </c>
      <c r="D2925" s="78" t="inlineStr">
        <is>
          <t>H</t>
        </is>
      </c>
      <c r="E2925" s="21">
        <f>L2925*FATOR</f>
        <v/>
      </c>
      <c r="F2925" s="22" t="n">
        <v>14.9</v>
      </c>
      <c r="G2925" s="22">
        <f>ROUND(E2925*F2925, 2)</f>
        <v/>
      </c>
      <c r="L2925" t="n">
        <v>0.64</v>
      </c>
      <c r="M2925" t="n">
        <v>14.9</v>
      </c>
      <c r="N2925">
        <f>(M2925-F2925)</f>
        <v/>
      </c>
    </row>
    <row r="2926" ht="15" customHeight="1">
      <c r="A2926" s="2" t="n"/>
      <c r="B2926" s="2" t="n"/>
      <c r="C2926" s="2" t="n"/>
      <c r="D2926" s="2" t="n"/>
      <c r="E2926" s="74" t="inlineStr">
        <is>
          <t>TOTAL Mão de Obra:</t>
        </is>
      </c>
      <c r="F2926" s="91" t="n"/>
      <c r="G2926" s="23">
        <f>SUM(G2924:G2925)</f>
        <v/>
      </c>
    </row>
    <row r="2927" ht="15" customHeight="1">
      <c r="A2927" s="73" t="inlineStr">
        <is>
          <t>Serviço</t>
        </is>
      </c>
      <c r="B2927" s="91" t="n"/>
      <c r="C2927" s="64" t="inlineStr">
        <is>
          <t>FONTE</t>
        </is>
      </c>
      <c r="D2927" s="64" t="inlineStr">
        <is>
          <t>UNID</t>
        </is>
      </c>
      <c r="E2927" s="64" t="inlineStr">
        <is>
          <t>COEFICIENTE</t>
        </is>
      </c>
      <c r="F2927" s="64" t="inlineStr">
        <is>
          <t>PREÇO UNITÁRIO</t>
        </is>
      </c>
      <c r="G2927" s="64" t="inlineStr">
        <is>
          <t>TOTAL</t>
        </is>
      </c>
    </row>
    <row r="2928" ht="15" customHeight="1">
      <c r="A2928" s="78" t="inlineStr">
        <is>
          <t>40.24.23</t>
        </is>
      </c>
      <c r="B2928" s="77" t="inlineStr">
        <is>
          <t>ARGAMASSA DE CIMENTO E AREIA 1:7</t>
        </is>
      </c>
      <c r="C2928" s="78" t="inlineStr">
        <is>
          <t>SUDECAP</t>
        </is>
      </c>
      <c r="D2928" s="78" t="inlineStr">
        <is>
          <t>M3</t>
        </is>
      </c>
      <c r="E2928" s="21" t="n">
        <v>0.022</v>
      </c>
      <c r="F2928" s="22">
        <f>'COMPOSICOES AUXILIARES'!G-1</f>
        <v/>
      </c>
      <c r="G2928" s="22">
        <f>ROUND(E2928*F2928, 2)</f>
        <v/>
      </c>
      <c r="L2928" t="n">
        <v>0.022</v>
      </c>
      <c r="M2928" t="n">
        <v>447.99</v>
      </c>
      <c r="N2928">
        <f>(M2928-F2928)</f>
        <v/>
      </c>
    </row>
    <row r="2929" ht="15" customHeight="1">
      <c r="A2929" s="2" t="n"/>
      <c r="B2929" s="2" t="n"/>
      <c r="C2929" s="2" t="n"/>
      <c r="D2929" s="2" t="n"/>
      <c r="E2929" s="74" t="inlineStr">
        <is>
          <t>TOTAL Serviço:</t>
        </is>
      </c>
      <c r="F2929" s="91" t="n"/>
      <c r="G2929" s="23">
        <f>SUM(G2928:G2928)</f>
        <v/>
      </c>
    </row>
    <row r="2930" ht="15" customHeight="1">
      <c r="A2930" s="2" t="n"/>
      <c r="B2930" s="2" t="n"/>
      <c r="C2930" s="2" t="n"/>
      <c r="D2930" s="2" t="n"/>
      <c r="E2930" s="75" t="inlineStr">
        <is>
          <t>VALOR:</t>
        </is>
      </c>
      <c r="F2930" s="91" t="n"/>
      <c r="G2930" s="5">
        <f>SUM(G2929,G2926)</f>
        <v/>
      </c>
    </row>
    <row r="2931" ht="15" customHeight="1">
      <c r="A2931" s="2" t="n"/>
      <c r="B2931" s="2" t="n"/>
      <c r="C2931" s="2" t="n"/>
      <c r="D2931" s="2" t="n"/>
      <c r="E2931" s="75" t="inlineStr">
        <is>
          <t>VALOR BDI (29.27%):</t>
        </is>
      </c>
      <c r="F2931" s="91" t="n"/>
      <c r="G2931" s="5">
        <f>ROUNDDOWN(G2930*BDI,2)</f>
        <v/>
      </c>
    </row>
    <row r="2932" ht="15" customHeight="1">
      <c r="A2932" s="2" t="n"/>
      <c r="B2932" s="2" t="n"/>
      <c r="C2932" s="2" t="n"/>
      <c r="D2932" s="2" t="n"/>
      <c r="E2932" s="75" t="inlineStr">
        <is>
          <t>VALOR COM BDI:</t>
        </is>
      </c>
      <c r="F2932" s="91" t="n"/>
      <c r="G2932" s="5">
        <f>G2931 + G2930</f>
        <v/>
      </c>
    </row>
    <row r="2933" ht="9.949999999999999" customHeight="1">
      <c r="A2933" s="2" t="n"/>
      <c r="B2933" s="2" t="n"/>
      <c r="C2933" s="71" t="n"/>
      <c r="E2933" s="2" t="n"/>
      <c r="F2933" s="2" t="n"/>
      <c r="G2933" s="2" t="n"/>
    </row>
    <row r="2934" ht="20.1" customHeight="1">
      <c r="A2934" s="72" t="inlineStr">
        <is>
          <t>13.2.1. 14.17.20 REVESTIMENTO PAREDES INTERNAS EM CERAMICA ESMALTADA EXTRA, ÁREA ATÉ 2025 CM2 REF 87265 (M2)</t>
        </is>
      </c>
      <c r="B2934" s="90" t="n"/>
      <c r="C2934" s="90" t="n"/>
      <c r="D2934" s="90" t="n"/>
      <c r="E2934" s="90" t="n"/>
      <c r="F2934" s="90" t="n"/>
      <c r="G2934" s="91" t="n"/>
    </row>
    <row r="2935" ht="15" customHeight="1">
      <c r="A2935" s="73" t="inlineStr">
        <is>
          <t>Material</t>
        </is>
      </c>
      <c r="B2935" s="91" t="n"/>
      <c r="C2935" s="64" t="inlineStr">
        <is>
          <t>FONTE</t>
        </is>
      </c>
      <c r="D2935" s="64" t="inlineStr">
        <is>
          <t>UNID</t>
        </is>
      </c>
      <c r="E2935" s="64" t="inlineStr">
        <is>
          <t>COEFICIENTE</t>
        </is>
      </c>
      <c r="F2935" s="64" t="inlineStr">
        <is>
          <t>PREÇO UNITÁRIO</t>
        </is>
      </c>
      <c r="G2935" s="64" t="inlineStr">
        <is>
          <t>TOTAL</t>
        </is>
      </c>
    </row>
    <row r="2936" ht="15" customHeight="1">
      <c r="A2936" s="78" t="inlineStr">
        <is>
          <t>62.03.10</t>
        </is>
      </c>
      <c r="B2936" s="77" t="inlineStr">
        <is>
          <t>ARGAMASSA COLANTE AC I PARA CERAMICAS</t>
        </is>
      </c>
      <c r="C2936" s="78" t="inlineStr">
        <is>
          <t>SUDECAP</t>
        </is>
      </c>
      <c r="D2936" s="78" t="inlineStr">
        <is>
          <t>KG</t>
        </is>
      </c>
      <c r="E2936" s="21" t="n">
        <v>4.91</v>
      </c>
      <c r="F2936" s="22">
        <f>ROUND(M2936*FATOR, 2)</f>
        <v/>
      </c>
      <c r="G2936" s="22">
        <f>ROUND(E2936*F2936, 2)</f>
        <v/>
      </c>
      <c r="L2936" t="n">
        <v>4.91</v>
      </c>
      <c r="M2936" t="n">
        <v>0.82</v>
      </c>
      <c r="N2936">
        <f>(M2936-F2936)</f>
        <v/>
      </c>
    </row>
    <row r="2937" ht="21" customHeight="1">
      <c r="A2937" s="78" t="inlineStr">
        <is>
          <t>82.07.16</t>
        </is>
      </c>
      <c r="B2937" s="77" t="inlineStr">
        <is>
          <t>CERAMICA ESMALTADA EXTRA, PEI MENOR OU IGUAL A 3, FORMATO MENOR OU IGUAL A 2025 CM2 REF 536</t>
        </is>
      </c>
      <c r="C2937" s="78" t="inlineStr">
        <is>
          <t>SUDECAP</t>
        </is>
      </c>
      <c r="D2937" s="78" t="inlineStr">
        <is>
          <t>M2</t>
        </is>
      </c>
      <c r="E2937" s="21" t="n">
        <v>1.0553</v>
      </c>
      <c r="F2937" s="22">
        <f>ROUND(M2937*FATOR, 2)</f>
        <v/>
      </c>
      <c r="G2937" s="22">
        <f>ROUND(E2937*F2937, 2)</f>
        <v/>
      </c>
      <c r="L2937" t="n">
        <v>1.0553</v>
      </c>
      <c r="M2937" t="n">
        <v>31.44</v>
      </c>
      <c r="N2937">
        <f>(M2937-F2937)</f>
        <v/>
      </c>
    </row>
    <row r="2938" ht="15" customHeight="1">
      <c r="A2938" s="78" t="inlineStr">
        <is>
          <t>62.03.22</t>
        </is>
      </c>
      <c r="B2938" s="77" t="inlineStr">
        <is>
          <t>REJUNTE BRANCO, CIMENTICIO</t>
        </is>
      </c>
      <c r="C2938" s="78" t="inlineStr">
        <is>
          <t>SUDECAP</t>
        </is>
      </c>
      <c r="D2938" s="78" t="inlineStr">
        <is>
          <t>KG</t>
        </is>
      </c>
      <c r="E2938" s="21" t="n">
        <v>0.422</v>
      </c>
      <c r="F2938" s="22">
        <f>ROUND(M2938*FATOR, 2)</f>
        <v/>
      </c>
      <c r="G2938" s="22">
        <f>ROUND(E2938*F2938, 2)</f>
        <v/>
      </c>
      <c r="L2938" t="n">
        <v>0.422</v>
      </c>
      <c r="M2938" t="n">
        <v>5.99</v>
      </c>
      <c r="N2938">
        <f>(M2938-F2938)</f>
        <v/>
      </c>
    </row>
    <row r="2939" ht="15" customHeight="1">
      <c r="A2939" s="2" t="n"/>
      <c r="B2939" s="2" t="n"/>
      <c r="C2939" s="2" t="n"/>
      <c r="D2939" s="2" t="n"/>
      <c r="E2939" s="74" t="inlineStr">
        <is>
          <t>TOTAL Material:</t>
        </is>
      </c>
      <c r="F2939" s="91" t="n"/>
      <c r="G2939" s="23">
        <f>SUM(G2936:G2938)</f>
        <v/>
      </c>
    </row>
    <row r="2940" ht="15" customHeight="1">
      <c r="A2940" s="73" t="inlineStr">
        <is>
          <t>Mão de Obra</t>
        </is>
      </c>
      <c r="B2940" s="91" t="n"/>
      <c r="C2940" s="64" t="inlineStr">
        <is>
          <t>FONTE</t>
        </is>
      </c>
      <c r="D2940" s="64" t="inlineStr">
        <is>
          <t>UNID</t>
        </is>
      </c>
      <c r="E2940" s="64" t="inlineStr">
        <is>
          <t>COEFICIENTE</t>
        </is>
      </c>
      <c r="F2940" s="64" t="inlineStr">
        <is>
          <t>PREÇO UNITÁRIO</t>
        </is>
      </c>
      <c r="G2940" s="64" t="inlineStr">
        <is>
          <t>TOTAL</t>
        </is>
      </c>
    </row>
    <row r="2941" ht="15" customHeight="1">
      <c r="A2941" s="78" t="inlineStr">
        <is>
          <t>55.10.77</t>
        </is>
      </c>
      <c r="B2941" s="77" t="inlineStr">
        <is>
          <t>PEDREIRO DE ACABAMENTO</t>
        </is>
      </c>
      <c r="C2941" s="78" t="inlineStr">
        <is>
          <t>SUDECAP</t>
        </is>
      </c>
      <c r="D2941" s="78" t="inlineStr">
        <is>
          <t>H</t>
        </is>
      </c>
      <c r="E2941" s="21">
        <f>L2941*FATOR</f>
        <v/>
      </c>
      <c r="F2941" s="22" t="n">
        <v>21.08</v>
      </c>
      <c r="G2941" s="22">
        <f>ROUND(E2941*F2941, 2)</f>
        <v/>
      </c>
      <c r="L2941" t="n">
        <v>0.5341</v>
      </c>
      <c r="M2941" t="n">
        <v>21.08</v>
      </c>
      <c r="N2941">
        <f>(M2941-F2941)</f>
        <v/>
      </c>
    </row>
    <row r="2942" ht="15" customHeight="1">
      <c r="A2942" s="78" t="inlineStr">
        <is>
          <t>55.10.88</t>
        </is>
      </c>
      <c r="B2942" s="77" t="inlineStr">
        <is>
          <t>SERVENTE</t>
        </is>
      </c>
      <c r="C2942" s="78" t="inlineStr">
        <is>
          <t>SUDECAP</t>
        </is>
      </c>
      <c r="D2942" s="78" t="inlineStr">
        <is>
          <t>H</t>
        </is>
      </c>
      <c r="E2942" s="21">
        <f>L2942*FATOR</f>
        <v/>
      </c>
      <c r="F2942" s="22" t="n">
        <v>14.9</v>
      </c>
      <c r="G2942" s="22">
        <f>ROUND(E2942*F2942, 2)</f>
        <v/>
      </c>
      <c r="L2942" t="n">
        <v>0.2686</v>
      </c>
      <c r="M2942" t="n">
        <v>14.9</v>
      </c>
      <c r="N2942">
        <f>(M2942-F2942)</f>
        <v/>
      </c>
    </row>
    <row r="2943" ht="15" customHeight="1">
      <c r="A2943" s="2" t="n"/>
      <c r="B2943" s="2" t="n"/>
      <c r="C2943" s="2" t="n"/>
      <c r="D2943" s="2" t="n"/>
      <c r="E2943" s="74" t="inlineStr">
        <is>
          <t>TOTAL Mão de Obra:</t>
        </is>
      </c>
      <c r="F2943" s="91" t="n"/>
      <c r="G2943" s="23">
        <f>SUM(G2941:G2942)</f>
        <v/>
      </c>
    </row>
    <row r="2944" ht="15" customHeight="1">
      <c r="A2944" s="2" t="n"/>
      <c r="B2944" s="2" t="n"/>
      <c r="C2944" s="2" t="n"/>
      <c r="D2944" s="2" t="n"/>
      <c r="E2944" s="75" t="inlineStr">
        <is>
          <t>VALOR:</t>
        </is>
      </c>
      <c r="F2944" s="91" t="n"/>
      <c r="G2944" s="5">
        <f>SUM(G2939,G2943)</f>
        <v/>
      </c>
    </row>
    <row r="2945" ht="15" customHeight="1">
      <c r="A2945" s="2" t="n"/>
      <c r="B2945" s="2" t="n"/>
      <c r="C2945" s="2" t="n"/>
      <c r="D2945" s="2" t="n"/>
      <c r="E2945" s="75" t="inlineStr">
        <is>
          <t>VALOR BDI (29.27%):</t>
        </is>
      </c>
      <c r="F2945" s="91" t="n"/>
      <c r="G2945" s="5">
        <f>ROUNDDOWN(G2944*BDI,2)</f>
        <v/>
      </c>
    </row>
    <row r="2946" ht="15" customHeight="1">
      <c r="A2946" s="2" t="n"/>
      <c r="B2946" s="2" t="n"/>
      <c r="C2946" s="2" t="n"/>
      <c r="D2946" s="2" t="n"/>
      <c r="E2946" s="75" t="inlineStr">
        <is>
          <t>VALOR COM BDI:</t>
        </is>
      </c>
      <c r="F2946" s="91" t="n"/>
      <c r="G2946" s="5">
        <f>G2945 + G2944</f>
        <v/>
      </c>
    </row>
    <row r="2947" ht="9.949999999999999" customHeight="1">
      <c r="A2947" s="2" t="n"/>
      <c r="B2947" s="2" t="n"/>
      <c r="C2947" s="71" t="n"/>
      <c r="E2947" s="2" t="n"/>
      <c r="F2947" s="2" t="n"/>
      <c r="G2947" s="2" t="n"/>
    </row>
    <row r="2948" ht="20.1" customHeight="1">
      <c r="A2948" s="72" t="inlineStr">
        <is>
          <t>14.1.1. 15.02.09 E= 10,0 CM, SEM JUNTA FCK &gt;= 20MPA (M2)</t>
        </is>
      </c>
      <c r="B2948" s="90" t="n"/>
      <c r="C2948" s="90" t="n"/>
      <c r="D2948" s="90" t="n"/>
      <c r="E2948" s="90" t="n"/>
      <c r="F2948" s="90" t="n"/>
      <c r="G2948" s="91" t="n"/>
    </row>
    <row r="2949" ht="15" customHeight="1">
      <c r="A2949" s="73" t="inlineStr">
        <is>
          <t>Mão de Obra</t>
        </is>
      </c>
      <c r="B2949" s="91" t="n"/>
      <c r="C2949" s="64" t="inlineStr">
        <is>
          <t>FONTE</t>
        </is>
      </c>
      <c r="D2949" s="64" t="inlineStr">
        <is>
          <t>UNID</t>
        </is>
      </c>
      <c r="E2949" s="64" t="inlineStr">
        <is>
          <t>COEFICIENTE</t>
        </is>
      </c>
      <c r="F2949" s="64" t="inlineStr">
        <is>
          <t>PREÇO UNITÁRIO</t>
        </is>
      </c>
      <c r="G2949" s="64" t="inlineStr">
        <is>
          <t>TOTAL</t>
        </is>
      </c>
    </row>
    <row r="2950" ht="15" customHeight="1">
      <c r="A2950" s="78" t="inlineStr">
        <is>
          <t>55.10.75</t>
        </is>
      </c>
      <c r="B2950" s="77" t="inlineStr">
        <is>
          <t>PEDREIRO</t>
        </is>
      </c>
      <c r="C2950" s="78" t="inlineStr">
        <is>
          <t>SUDECAP</t>
        </is>
      </c>
      <c r="D2950" s="78" t="inlineStr">
        <is>
          <t>H</t>
        </is>
      </c>
      <c r="E2950" s="21">
        <f>L2950*FATOR</f>
        <v/>
      </c>
      <c r="F2950" s="22" t="n">
        <v>21.08</v>
      </c>
      <c r="G2950" s="22">
        <f>ROUND(E2950*F2950, 2)</f>
        <v/>
      </c>
      <c r="L2950" t="n">
        <v>0.25</v>
      </c>
      <c r="M2950" t="n">
        <v>21.08</v>
      </c>
      <c r="N2950">
        <f>(M2950-F2950)</f>
        <v/>
      </c>
    </row>
    <row r="2951" ht="15" customHeight="1">
      <c r="A2951" s="78" t="inlineStr">
        <is>
          <t>55.10.88</t>
        </is>
      </c>
      <c r="B2951" s="77" t="inlineStr">
        <is>
          <t>SERVENTE</t>
        </is>
      </c>
      <c r="C2951" s="78" t="inlineStr">
        <is>
          <t>SUDECAP</t>
        </is>
      </c>
      <c r="D2951" s="78" t="inlineStr">
        <is>
          <t>H</t>
        </is>
      </c>
      <c r="E2951" s="21">
        <f>L2951*FATOR</f>
        <v/>
      </c>
      <c r="F2951" s="22" t="n">
        <v>14.9</v>
      </c>
      <c r="G2951" s="22">
        <f>ROUND(E2951*F2951, 2)</f>
        <v/>
      </c>
      <c r="L2951" t="n">
        <v>0.33</v>
      </c>
      <c r="M2951" t="n">
        <v>14.9</v>
      </c>
      <c r="N2951">
        <f>(M2951-F2951)</f>
        <v/>
      </c>
    </row>
    <row r="2952" ht="15" customHeight="1">
      <c r="A2952" s="2" t="n"/>
      <c r="B2952" s="2" t="n"/>
      <c r="C2952" s="2" t="n"/>
      <c r="D2952" s="2" t="n"/>
      <c r="E2952" s="74" t="inlineStr">
        <is>
          <t>TOTAL Mão de Obra:</t>
        </is>
      </c>
      <c r="F2952" s="91" t="n"/>
      <c r="G2952" s="23">
        <f>SUM(G2950:G2951)</f>
        <v/>
      </c>
    </row>
    <row r="2953" ht="15" customHeight="1">
      <c r="A2953" s="73" t="inlineStr">
        <is>
          <t>Serviço</t>
        </is>
      </c>
      <c r="B2953" s="91" t="n"/>
      <c r="C2953" s="64" t="inlineStr">
        <is>
          <t>FONTE</t>
        </is>
      </c>
      <c r="D2953" s="64" t="inlineStr">
        <is>
          <t>UNID</t>
        </is>
      </c>
      <c r="E2953" s="64" t="inlineStr">
        <is>
          <t>COEFICIENTE</t>
        </is>
      </c>
      <c r="F2953" s="64" t="inlineStr">
        <is>
          <t>PREÇO UNITÁRIO</t>
        </is>
      </c>
      <c r="G2953" s="64" t="inlineStr">
        <is>
          <t>TOTAL</t>
        </is>
      </c>
    </row>
    <row r="2954" ht="21" customHeight="1">
      <c r="A2954" s="78" t="inlineStr">
        <is>
          <t>40.09.23</t>
        </is>
      </c>
      <c r="B2954" s="77" t="inlineStr">
        <is>
          <t>CONCRETO FCK &gt;= 20 MPA, BRITA CALCÁRIA, PREPARADO EM OBRA E LANÇADO EM FUNDAÇÃO</t>
        </is>
      </c>
      <c r="C2954" s="78" t="inlineStr">
        <is>
          <t>SUDECAP</t>
        </is>
      </c>
      <c r="D2954" s="78" t="inlineStr">
        <is>
          <t>M3</t>
        </is>
      </c>
      <c r="E2954" s="21" t="n">
        <v>0.1</v>
      </c>
      <c r="F2954" s="22">
        <f>'COMPOSICOES AUXILIARES'!G-1</f>
        <v/>
      </c>
      <c r="G2954" s="22">
        <f>ROUND(E2954*F2954, 2)</f>
        <v/>
      </c>
      <c r="L2954" t="n">
        <v>0.1</v>
      </c>
      <c r="M2954" t="n">
        <v>690.98</v>
      </c>
      <c r="N2954">
        <f>(M2954-F2954)</f>
        <v/>
      </c>
    </row>
    <row r="2955" ht="15" customHeight="1">
      <c r="A2955" s="2" t="n"/>
      <c r="B2955" s="2" t="n"/>
      <c r="C2955" s="2" t="n"/>
      <c r="D2955" s="2" t="n"/>
      <c r="E2955" s="74" t="inlineStr">
        <is>
          <t>TOTAL Serviço:</t>
        </is>
      </c>
      <c r="F2955" s="91" t="n"/>
      <c r="G2955" s="23">
        <f>SUM(G2954:G2954)</f>
        <v/>
      </c>
    </row>
    <row r="2956" ht="15" customHeight="1">
      <c r="A2956" s="2" t="n"/>
      <c r="B2956" s="2" t="n"/>
      <c r="C2956" s="2" t="n"/>
      <c r="D2956" s="2" t="n"/>
      <c r="E2956" s="75" t="inlineStr">
        <is>
          <t>VALOR:</t>
        </is>
      </c>
      <c r="F2956" s="91" t="n"/>
      <c r="G2956" s="5">
        <f>SUM(G2955,G2952)</f>
        <v/>
      </c>
    </row>
    <row r="2957" ht="15" customHeight="1">
      <c r="A2957" s="2" t="n"/>
      <c r="B2957" s="2" t="n"/>
      <c r="C2957" s="2" t="n"/>
      <c r="D2957" s="2" t="n"/>
      <c r="E2957" s="75" t="inlineStr">
        <is>
          <t>VALOR BDI (29.27%):</t>
        </is>
      </c>
      <c r="F2957" s="91" t="n"/>
      <c r="G2957" s="5">
        <f>ROUNDDOWN(G2956*BDI,2)</f>
        <v/>
      </c>
    </row>
    <row r="2958" ht="15" customHeight="1">
      <c r="A2958" s="2" t="n"/>
      <c r="B2958" s="2" t="n"/>
      <c r="C2958" s="2" t="n"/>
      <c r="D2958" s="2" t="n"/>
      <c r="E2958" s="75" t="inlineStr">
        <is>
          <t>VALOR COM BDI:</t>
        </is>
      </c>
      <c r="F2958" s="91" t="n"/>
      <c r="G2958" s="5">
        <f>G2957 + G2956</f>
        <v/>
      </c>
    </row>
    <row r="2959" ht="9.949999999999999" customHeight="1">
      <c r="A2959" s="2" t="n"/>
      <c r="B2959" s="2" t="n"/>
      <c r="C2959" s="71" t="n"/>
      <c r="E2959" s="2" t="n"/>
      <c r="F2959" s="2" t="n"/>
      <c r="G2959" s="2" t="n"/>
    </row>
    <row r="2960" ht="20.1" customHeight="1">
      <c r="A2960" s="72" t="inlineStr">
        <is>
          <t>14.2.1. 15.04.06 E= 2,5 CM (M2)</t>
        </is>
      </c>
      <c r="B2960" s="90" t="n"/>
      <c r="C2960" s="90" t="n"/>
      <c r="D2960" s="90" t="n"/>
      <c r="E2960" s="90" t="n"/>
      <c r="F2960" s="90" t="n"/>
      <c r="G2960" s="91" t="n"/>
    </row>
    <row r="2961" ht="15" customHeight="1">
      <c r="A2961" s="73" t="inlineStr">
        <is>
          <t>Mão de Obra</t>
        </is>
      </c>
      <c r="B2961" s="91" t="n"/>
      <c r="C2961" s="64" t="inlineStr">
        <is>
          <t>FONTE</t>
        </is>
      </c>
      <c r="D2961" s="64" t="inlineStr">
        <is>
          <t>UNID</t>
        </is>
      </c>
      <c r="E2961" s="64" t="inlineStr">
        <is>
          <t>COEFICIENTE</t>
        </is>
      </c>
      <c r="F2961" s="64" t="inlineStr">
        <is>
          <t>PREÇO UNITÁRIO</t>
        </is>
      </c>
      <c r="G2961" s="64" t="inlineStr">
        <is>
          <t>TOTAL</t>
        </is>
      </c>
    </row>
    <row r="2962" ht="15" customHeight="1">
      <c r="A2962" s="78" t="inlineStr">
        <is>
          <t>55.10.75</t>
        </is>
      </c>
      <c r="B2962" s="77" t="inlineStr">
        <is>
          <t>PEDREIRO</t>
        </is>
      </c>
      <c r="C2962" s="78" t="inlineStr">
        <is>
          <t>SUDECAP</t>
        </is>
      </c>
      <c r="D2962" s="78" t="inlineStr">
        <is>
          <t>H</t>
        </is>
      </c>
      <c r="E2962" s="21">
        <f>L2962*FATOR</f>
        <v/>
      </c>
      <c r="F2962" s="22" t="n">
        <v>21.08</v>
      </c>
      <c r="G2962" s="22">
        <f>ROUND(E2962*F2962, 2)</f>
        <v/>
      </c>
      <c r="L2962" t="n">
        <v>0.62</v>
      </c>
      <c r="M2962" t="n">
        <v>21.08</v>
      </c>
      <c r="N2962">
        <f>(M2962-F2962)</f>
        <v/>
      </c>
    </row>
    <row r="2963" ht="15" customHeight="1">
      <c r="A2963" s="78" t="inlineStr">
        <is>
          <t>55.10.88</t>
        </is>
      </c>
      <c r="B2963" s="77" t="inlineStr">
        <is>
          <t>SERVENTE</t>
        </is>
      </c>
      <c r="C2963" s="78" t="inlineStr">
        <is>
          <t>SUDECAP</t>
        </is>
      </c>
      <c r="D2963" s="78" t="inlineStr">
        <is>
          <t>H</t>
        </is>
      </c>
      <c r="E2963" s="21">
        <f>L2963*FATOR</f>
        <v/>
      </c>
      <c r="F2963" s="22" t="n">
        <v>14.9</v>
      </c>
      <c r="G2963" s="22">
        <f>ROUND(E2963*F2963, 2)</f>
        <v/>
      </c>
      <c r="L2963" t="n">
        <v>0.62</v>
      </c>
      <c r="M2963" t="n">
        <v>14.9</v>
      </c>
      <c r="N2963">
        <f>(M2963-F2963)</f>
        <v/>
      </c>
    </row>
    <row r="2964" ht="15" customHeight="1">
      <c r="A2964" s="2" t="n"/>
      <c r="B2964" s="2" t="n"/>
      <c r="C2964" s="2" t="n"/>
      <c r="D2964" s="2" t="n"/>
      <c r="E2964" s="74" t="inlineStr">
        <is>
          <t>TOTAL Mão de Obra:</t>
        </is>
      </c>
      <c r="F2964" s="91" t="n"/>
      <c r="G2964" s="23">
        <f>SUM(G2962:G2963)</f>
        <v/>
      </c>
    </row>
    <row r="2965" ht="15" customHeight="1">
      <c r="A2965" s="73" t="inlineStr">
        <is>
          <t>Serviço</t>
        </is>
      </c>
      <c r="B2965" s="91" t="n"/>
      <c r="C2965" s="64" t="inlineStr">
        <is>
          <t>FONTE</t>
        </is>
      </c>
      <c r="D2965" s="64" t="inlineStr">
        <is>
          <t>UNID</t>
        </is>
      </c>
      <c r="E2965" s="64" t="inlineStr">
        <is>
          <t>COEFICIENTE</t>
        </is>
      </c>
      <c r="F2965" s="64" t="inlineStr">
        <is>
          <t>PREÇO UNITÁRIO</t>
        </is>
      </c>
      <c r="G2965" s="64" t="inlineStr">
        <is>
          <t>TOTAL</t>
        </is>
      </c>
    </row>
    <row r="2966" ht="15" customHeight="1">
      <c r="A2966" s="78" t="inlineStr">
        <is>
          <t>40.24.15</t>
        </is>
      </c>
      <c r="B2966" s="77" t="inlineStr">
        <is>
          <t>ARGAMASSA DE CIMENTO E AREIA 1:3</t>
        </is>
      </c>
      <c r="C2966" s="78" t="inlineStr">
        <is>
          <t>SUDECAP</t>
        </is>
      </c>
      <c r="D2966" s="78" t="inlineStr">
        <is>
          <t>M3</t>
        </is>
      </c>
      <c r="E2966" s="21" t="n">
        <v>0.025</v>
      </c>
      <c r="F2966" s="22">
        <f>'COMPOSICOES AUXILIARES'!G-1</f>
        <v/>
      </c>
      <c r="G2966" s="22">
        <f>ROUND(E2966*F2966, 2)</f>
        <v/>
      </c>
      <c r="L2966" t="n">
        <v>0.025</v>
      </c>
      <c r="M2966" t="n">
        <v>599.9299999999999</v>
      </c>
      <c r="N2966">
        <f>(M2966-F2966)</f>
        <v/>
      </c>
    </row>
    <row r="2967" ht="15" customHeight="1">
      <c r="A2967" s="2" t="n"/>
      <c r="B2967" s="2" t="n"/>
      <c r="C2967" s="2" t="n"/>
      <c r="D2967" s="2" t="n"/>
      <c r="E2967" s="74" t="inlineStr">
        <is>
          <t>TOTAL Serviço:</t>
        </is>
      </c>
      <c r="F2967" s="91" t="n"/>
      <c r="G2967" s="23">
        <f>SUM(G2966:G2966)</f>
        <v/>
      </c>
    </row>
    <row r="2968" ht="15" customHeight="1">
      <c r="A2968" s="2" t="n"/>
      <c r="B2968" s="2" t="n"/>
      <c r="C2968" s="2" t="n"/>
      <c r="D2968" s="2" t="n"/>
      <c r="E2968" s="75" t="inlineStr">
        <is>
          <t>VALOR:</t>
        </is>
      </c>
      <c r="F2968" s="91" t="n"/>
      <c r="G2968" s="5">
        <f>SUM(G2967,G2964)</f>
        <v/>
      </c>
    </row>
    <row r="2969" ht="15" customHeight="1">
      <c r="A2969" s="2" t="n"/>
      <c r="B2969" s="2" t="n"/>
      <c r="C2969" s="2" t="n"/>
      <c r="D2969" s="2" t="n"/>
      <c r="E2969" s="75" t="inlineStr">
        <is>
          <t>VALOR BDI (29.27%):</t>
        </is>
      </c>
      <c r="F2969" s="91" t="n"/>
      <c r="G2969" s="5">
        <f>ROUNDDOWN(G2968*BDI,2)</f>
        <v/>
      </c>
    </row>
    <row r="2970" ht="15" customHeight="1">
      <c r="A2970" s="2" t="n"/>
      <c r="B2970" s="2" t="n"/>
      <c r="C2970" s="2" t="n"/>
      <c r="D2970" s="2" t="n"/>
      <c r="E2970" s="75" t="inlineStr">
        <is>
          <t>VALOR COM BDI:</t>
        </is>
      </c>
      <c r="F2970" s="91" t="n"/>
      <c r="G2970" s="5">
        <f>G2969 + G2968</f>
        <v/>
      </c>
    </row>
    <row r="2971" ht="9.949999999999999" customHeight="1">
      <c r="A2971" s="2" t="n"/>
      <c r="B2971" s="2" t="n"/>
      <c r="C2971" s="71" t="n"/>
      <c r="E2971" s="2" t="n"/>
      <c r="F2971" s="2" t="n"/>
      <c r="G2971" s="2" t="n"/>
    </row>
    <row r="2972" ht="20.1" customHeight="1">
      <c r="A2972" s="72" t="inlineStr">
        <is>
          <t>14.3.1. 15.05.07 E= 3,0 CM, COM JUNTA DE 2 X 2 M (M2)</t>
        </is>
      </c>
      <c r="B2972" s="90" t="n"/>
      <c r="C2972" s="90" t="n"/>
      <c r="D2972" s="90" t="n"/>
      <c r="E2972" s="90" t="n"/>
      <c r="F2972" s="90" t="n"/>
      <c r="G2972" s="91" t="n"/>
    </row>
    <row r="2973" ht="15" customHeight="1">
      <c r="A2973" s="73" t="inlineStr">
        <is>
          <t>Material</t>
        </is>
      </c>
      <c r="B2973" s="91" t="n"/>
      <c r="C2973" s="64" t="inlineStr">
        <is>
          <t>FONTE</t>
        </is>
      </c>
      <c r="D2973" s="64" t="inlineStr">
        <is>
          <t>UNID</t>
        </is>
      </c>
      <c r="E2973" s="64" t="inlineStr">
        <is>
          <t>COEFICIENTE</t>
        </is>
      </c>
      <c r="F2973" s="64" t="inlineStr">
        <is>
          <t>PREÇO UNITÁRIO</t>
        </is>
      </c>
      <c r="G2973" s="64" t="inlineStr">
        <is>
          <t>TOTAL</t>
        </is>
      </c>
    </row>
    <row r="2974" ht="21" customHeight="1">
      <c r="A2974" s="78" t="inlineStr">
        <is>
          <t>82.23.69</t>
        </is>
      </c>
      <c r="B2974" s="77" t="inlineStr">
        <is>
          <t>JUNTA PLASTICA DE DILATACAO PARA PISOS, COR CINZA, 17 X 3 MM (ALTURA X ESPESSURA)</t>
        </is>
      </c>
      <c r="C2974" s="78" t="inlineStr">
        <is>
          <t>SUDECAP</t>
        </is>
      </c>
      <c r="D2974" s="78" t="inlineStr">
        <is>
          <t>M</t>
        </is>
      </c>
      <c r="E2974" s="21" t="n">
        <v>1.1</v>
      </c>
      <c r="F2974" s="22">
        <f>ROUND(M2974*FATOR, 2)</f>
        <v/>
      </c>
      <c r="G2974" s="22">
        <f>ROUND(E2974*F2974, 2)</f>
        <v/>
      </c>
      <c r="L2974" t="n">
        <v>1.1</v>
      </c>
      <c r="M2974" t="n">
        <v>1.76</v>
      </c>
      <c r="N2974">
        <f>(M2974-F2974)</f>
        <v/>
      </c>
    </row>
    <row r="2975" ht="15" customHeight="1">
      <c r="A2975" s="2" t="n"/>
      <c r="B2975" s="2" t="n"/>
      <c r="C2975" s="2" t="n"/>
      <c r="D2975" s="2" t="n"/>
      <c r="E2975" s="74" t="inlineStr">
        <is>
          <t>TOTAL Material:</t>
        </is>
      </c>
      <c r="F2975" s="91" t="n"/>
      <c r="G2975" s="23">
        <f>SUM(G2974:G2974)</f>
        <v/>
      </c>
    </row>
    <row r="2976" ht="15" customHeight="1">
      <c r="A2976" s="73" t="inlineStr">
        <is>
          <t>Mão de Obra</t>
        </is>
      </c>
      <c r="B2976" s="91" t="n"/>
      <c r="C2976" s="64" t="inlineStr">
        <is>
          <t>FONTE</t>
        </is>
      </c>
      <c r="D2976" s="64" t="inlineStr">
        <is>
          <t>UNID</t>
        </is>
      </c>
      <c r="E2976" s="64" t="inlineStr">
        <is>
          <t>COEFICIENTE</t>
        </is>
      </c>
      <c r="F2976" s="64" t="inlineStr">
        <is>
          <t>PREÇO UNITÁRIO</t>
        </is>
      </c>
      <c r="G2976" s="64" t="inlineStr">
        <is>
          <t>TOTAL</t>
        </is>
      </c>
    </row>
    <row r="2977" ht="15" customHeight="1">
      <c r="A2977" s="78" t="inlineStr">
        <is>
          <t>55.10.75</t>
        </is>
      </c>
      <c r="B2977" s="77" t="inlineStr">
        <is>
          <t>PEDREIRO</t>
        </is>
      </c>
      <c r="C2977" s="78" t="inlineStr">
        <is>
          <t>SUDECAP</t>
        </is>
      </c>
      <c r="D2977" s="78" t="inlineStr">
        <is>
          <t>H</t>
        </is>
      </c>
      <c r="E2977" s="21">
        <f>L2977*FATOR</f>
        <v/>
      </c>
      <c r="F2977" s="22" t="n">
        <v>21.08</v>
      </c>
      <c r="G2977" s="22">
        <f>ROUND(E2977*F2977, 2)</f>
        <v/>
      </c>
      <c r="L2977" t="n">
        <v>0.75</v>
      </c>
      <c r="M2977" t="n">
        <v>21.08</v>
      </c>
      <c r="N2977">
        <f>(M2977-F2977)</f>
        <v/>
      </c>
    </row>
    <row r="2978" ht="15" customHeight="1">
      <c r="A2978" s="78" t="inlineStr">
        <is>
          <t>55.10.88</t>
        </is>
      </c>
      <c r="B2978" s="77" t="inlineStr">
        <is>
          <t>SERVENTE</t>
        </is>
      </c>
      <c r="C2978" s="78" t="inlineStr">
        <is>
          <t>SUDECAP</t>
        </is>
      </c>
      <c r="D2978" s="78" t="inlineStr">
        <is>
          <t>H</t>
        </is>
      </c>
      <c r="E2978" s="21">
        <f>L2978*FATOR</f>
        <v/>
      </c>
      <c r="F2978" s="22" t="n">
        <v>14.9</v>
      </c>
      <c r="G2978" s="22">
        <f>ROUND(E2978*F2978, 2)</f>
        <v/>
      </c>
      <c r="L2978" t="n">
        <v>0.75</v>
      </c>
      <c r="M2978" t="n">
        <v>14.9</v>
      </c>
      <c r="N2978">
        <f>(M2978-F2978)</f>
        <v/>
      </c>
    </row>
    <row r="2979" ht="15" customHeight="1">
      <c r="A2979" s="2" t="n"/>
      <c r="B2979" s="2" t="n"/>
      <c r="C2979" s="2" t="n"/>
      <c r="D2979" s="2" t="n"/>
      <c r="E2979" s="74" t="inlineStr">
        <is>
          <t>TOTAL Mão de Obra:</t>
        </is>
      </c>
      <c r="F2979" s="91" t="n"/>
      <c r="G2979" s="23">
        <f>SUM(G2977:G2978)</f>
        <v/>
      </c>
    </row>
    <row r="2980" ht="15" customHeight="1">
      <c r="A2980" s="73" t="inlineStr">
        <is>
          <t>Serviço</t>
        </is>
      </c>
      <c r="B2980" s="91" t="n"/>
      <c r="C2980" s="64" t="inlineStr">
        <is>
          <t>FONTE</t>
        </is>
      </c>
      <c r="D2980" s="64" t="inlineStr">
        <is>
          <t>UNID</t>
        </is>
      </c>
      <c r="E2980" s="64" t="inlineStr">
        <is>
          <t>COEFICIENTE</t>
        </is>
      </c>
      <c r="F2980" s="64" t="inlineStr">
        <is>
          <t>PREÇO UNITÁRIO</t>
        </is>
      </c>
      <c r="G2980" s="64" t="inlineStr">
        <is>
          <t>TOTAL</t>
        </is>
      </c>
    </row>
    <row r="2981" ht="15" customHeight="1">
      <c r="A2981" s="78" t="inlineStr">
        <is>
          <t>40.24.15</t>
        </is>
      </c>
      <c r="B2981" s="77" t="inlineStr">
        <is>
          <t>ARGAMASSA DE CIMENTO E AREIA 1:3</t>
        </is>
      </c>
      <c r="C2981" s="78" t="inlineStr">
        <is>
          <t>SUDECAP</t>
        </is>
      </c>
      <c r="D2981" s="78" t="inlineStr">
        <is>
          <t>M3</t>
        </is>
      </c>
      <c r="E2981" s="21" t="n">
        <v>0.03</v>
      </c>
      <c r="F2981" s="22">
        <f>'COMPOSICOES AUXILIARES'!G-1</f>
        <v/>
      </c>
      <c r="G2981" s="22">
        <f>ROUND(E2981*F2981, 2)</f>
        <v/>
      </c>
      <c r="L2981" t="n">
        <v>0.03</v>
      </c>
      <c r="M2981" t="n">
        <v>599.9299999999999</v>
      </c>
      <c r="N2981">
        <f>(M2981-F2981)</f>
        <v/>
      </c>
    </row>
    <row r="2982" ht="15" customHeight="1">
      <c r="A2982" s="2" t="n"/>
      <c r="B2982" s="2" t="n"/>
      <c r="C2982" s="2" t="n"/>
      <c r="D2982" s="2" t="n"/>
      <c r="E2982" s="74" t="inlineStr">
        <is>
          <t>TOTAL Serviço:</t>
        </is>
      </c>
      <c r="F2982" s="91" t="n"/>
      <c r="G2982" s="23">
        <f>SUM(G2981:G2981)</f>
        <v/>
      </c>
    </row>
    <row r="2983" ht="15" customHeight="1">
      <c r="A2983" s="2" t="n"/>
      <c r="B2983" s="2" t="n"/>
      <c r="C2983" s="2" t="n"/>
      <c r="D2983" s="2" t="n"/>
      <c r="E2983" s="75" t="inlineStr">
        <is>
          <t>VALOR:</t>
        </is>
      </c>
      <c r="F2983" s="91" t="n"/>
      <c r="G2983" s="5">
        <f>SUM(G2975,G2982,G2979)</f>
        <v/>
      </c>
    </row>
    <row r="2984" ht="15" customHeight="1">
      <c r="A2984" s="2" t="n"/>
      <c r="B2984" s="2" t="n"/>
      <c r="C2984" s="2" t="n"/>
      <c r="D2984" s="2" t="n"/>
      <c r="E2984" s="75" t="inlineStr">
        <is>
          <t>VALOR BDI (29.27%):</t>
        </is>
      </c>
      <c r="F2984" s="91" t="n"/>
      <c r="G2984" s="5">
        <f>ROUNDDOWN(G2983*BDI,2)</f>
        <v/>
      </c>
    </row>
    <row r="2985" ht="15" customHeight="1">
      <c r="A2985" s="2" t="n"/>
      <c r="B2985" s="2" t="n"/>
      <c r="C2985" s="2" t="n"/>
      <c r="D2985" s="2" t="n"/>
      <c r="E2985" s="75" t="inlineStr">
        <is>
          <t>VALOR COM BDI:</t>
        </is>
      </c>
      <c r="F2985" s="91" t="n"/>
      <c r="G2985" s="5">
        <f>G2984 + G2983</f>
        <v/>
      </c>
    </row>
    <row r="2986" ht="9.949999999999999" customHeight="1">
      <c r="A2986" s="2" t="n"/>
      <c r="B2986" s="2" t="n"/>
      <c r="C2986" s="71" t="n"/>
      <c r="E2986" s="2" t="n"/>
      <c r="F2986" s="2" t="n"/>
      <c r="G2986" s="2" t="n"/>
    </row>
    <row r="2987" ht="20.1" customHeight="1">
      <c r="A2987" s="72" t="inlineStr">
        <is>
          <t>14.4.1. 15.17.23 ASSENTAMENTO PISO CERÂMICO, PLACAS ATÉ 2025 CM2, EM AMBIENTES DE ÁREA MENOR QUE 5 M2 REF 87246 (M2)</t>
        </is>
      </c>
      <c r="B2987" s="90" t="n"/>
      <c r="C2987" s="90" t="n"/>
      <c r="D2987" s="90" t="n"/>
      <c r="E2987" s="90" t="n"/>
      <c r="F2987" s="90" t="n"/>
      <c r="G2987" s="91" t="n"/>
    </row>
    <row r="2988" ht="15" customHeight="1">
      <c r="A2988" s="73" t="inlineStr">
        <is>
          <t>Material</t>
        </is>
      </c>
      <c r="B2988" s="91" t="n"/>
      <c r="C2988" s="64" t="inlineStr">
        <is>
          <t>FONTE</t>
        </is>
      </c>
      <c r="D2988" s="64" t="inlineStr">
        <is>
          <t>UNID</t>
        </is>
      </c>
      <c r="E2988" s="64" t="inlineStr">
        <is>
          <t>COEFICIENTE</t>
        </is>
      </c>
      <c r="F2988" s="64" t="inlineStr">
        <is>
          <t>PREÇO UNITÁRIO</t>
        </is>
      </c>
      <c r="G2988" s="64" t="inlineStr">
        <is>
          <t>TOTAL</t>
        </is>
      </c>
    </row>
    <row r="2989" ht="15" customHeight="1">
      <c r="A2989" s="78" t="inlineStr">
        <is>
          <t>62.03.10</t>
        </is>
      </c>
      <c r="B2989" s="77" t="inlineStr">
        <is>
          <t>ARGAMASSA COLANTE AC I PARA CERAMICAS</t>
        </is>
      </c>
      <c r="C2989" s="78" t="inlineStr">
        <is>
          <t>SUDECAP</t>
        </is>
      </c>
      <c r="D2989" s="78" t="inlineStr">
        <is>
          <t>KG</t>
        </is>
      </c>
      <c r="E2989" s="21" t="n">
        <v>9.1325</v>
      </c>
      <c r="F2989" s="22">
        <f>ROUND(M2989*FATOR, 2)</f>
        <v/>
      </c>
      <c r="G2989" s="22">
        <f>ROUND(E2989*F2989, 2)</f>
        <v/>
      </c>
      <c r="L2989" t="n">
        <v>9.1325</v>
      </c>
      <c r="M2989" t="n">
        <v>0.82</v>
      </c>
      <c r="N2989">
        <f>(M2989-F2989)</f>
        <v/>
      </c>
    </row>
    <row r="2990" ht="21" customHeight="1">
      <c r="A2990" s="78" t="inlineStr">
        <is>
          <t>82.07.18</t>
        </is>
      </c>
      <c r="B2990" s="77" t="inlineStr">
        <is>
          <t>CERAMICA ESMALTADA EXTRA PARA PISO, PEI MAIOR OU IGUAL A 4, ÁREA ATÉ 2025 CM2 REF 1287</t>
        </is>
      </c>
      <c r="C2990" s="78" t="inlineStr">
        <is>
          <t>SUDECAP</t>
        </is>
      </c>
      <c r="D2990" s="78" t="inlineStr">
        <is>
          <t>M2</t>
        </is>
      </c>
      <c r="E2990" s="21" t="n">
        <v>1.081</v>
      </c>
      <c r="F2990" s="22">
        <f>ROUND(M2990*FATOR, 2)</f>
        <v/>
      </c>
      <c r="G2990" s="22">
        <f>ROUND(E2990*F2990, 2)</f>
        <v/>
      </c>
      <c r="L2990" t="n">
        <v>1.081</v>
      </c>
      <c r="M2990" t="n">
        <v>32</v>
      </c>
      <c r="N2990">
        <f>(M2990-F2990)</f>
        <v/>
      </c>
    </row>
    <row r="2991" ht="15" customHeight="1">
      <c r="A2991" s="78" t="inlineStr">
        <is>
          <t>62.03.22</t>
        </is>
      </c>
      <c r="B2991" s="77" t="inlineStr">
        <is>
          <t>REJUNTE BRANCO, CIMENTICIO</t>
        </is>
      </c>
      <c r="C2991" s="78" t="inlineStr">
        <is>
          <t>SUDECAP</t>
        </is>
      </c>
      <c r="D2991" s="78" t="inlineStr">
        <is>
          <t>KG</t>
        </is>
      </c>
      <c r="E2991" s="21" t="n">
        <v>0.241</v>
      </c>
      <c r="F2991" s="22">
        <f>ROUND(M2991*FATOR, 2)</f>
        <v/>
      </c>
      <c r="G2991" s="22">
        <f>ROUND(E2991*F2991, 2)</f>
        <v/>
      </c>
      <c r="L2991" t="n">
        <v>0.241</v>
      </c>
      <c r="M2991" t="n">
        <v>5.99</v>
      </c>
      <c r="N2991">
        <f>(M2991-F2991)</f>
        <v/>
      </c>
    </row>
    <row r="2992" ht="15" customHeight="1">
      <c r="A2992" s="2" t="n"/>
      <c r="B2992" s="2" t="n"/>
      <c r="C2992" s="2" t="n"/>
      <c r="D2992" s="2" t="n"/>
      <c r="E2992" s="74" t="inlineStr">
        <is>
          <t>TOTAL Material:</t>
        </is>
      </c>
      <c r="F2992" s="91" t="n"/>
      <c r="G2992" s="23">
        <f>SUM(G2989:G2991)</f>
        <v/>
      </c>
    </row>
    <row r="2993" ht="15" customHeight="1">
      <c r="A2993" s="73" t="inlineStr">
        <is>
          <t>Mão de Obra</t>
        </is>
      </c>
      <c r="B2993" s="91" t="n"/>
      <c r="C2993" s="64" t="inlineStr">
        <is>
          <t>FONTE</t>
        </is>
      </c>
      <c r="D2993" s="64" t="inlineStr">
        <is>
          <t>UNID</t>
        </is>
      </c>
      <c r="E2993" s="64" t="inlineStr">
        <is>
          <t>COEFICIENTE</t>
        </is>
      </c>
      <c r="F2993" s="64" t="inlineStr">
        <is>
          <t>PREÇO UNITÁRIO</t>
        </is>
      </c>
      <c r="G2993" s="64" t="inlineStr">
        <is>
          <t>TOTAL</t>
        </is>
      </c>
    </row>
    <row r="2994" ht="15" customHeight="1">
      <c r="A2994" s="78" t="inlineStr">
        <is>
          <t>55.10.77</t>
        </is>
      </c>
      <c r="B2994" s="77" t="inlineStr">
        <is>
          <t>PEDREIRO DE ACABAMENTO</t>
        </is>
      </c>
      <c r="C2994" s="78" t="inlineStr">
        <is>
          <t>SUDECAP</t>
        </is>
      </c>
      <c r="D2994" s="78" t="inlineStr">
        <is>
          <t>H</t>
        </is>
      </c>
      <c r="E2994" s="21">
        <f>L2994*FATOR</f>
        <v/>
      </c>
      <c r="F2994" s="22" t="n">
        <v>21.08</v>
      </c>
      <c r="G2994" s="22">
        <f>ROUND(E2994*F2994, 2)</f>
        <v/>
      </c>
      <c r="L2994" t="n">
        <v>0.6797</v>
      </c>
      <c r="M2994" t="n">
        <v>21.08</v>
      </c>
      <c r="N2994">
        <f>(M2994-F2994)</f>
        <v/>
      </c>
    </row>
    <row r="2995" ht="15" customHeight="1">
      <c r="A2995" s="78" t="inlineStr">
        <is>
          <t>55.10.88</t>
        </is>
      </c>
      <c r="B2995" s="77" t="inlineStr">
        <is>
          <t>SERVENTE</t>
        </is>
      </c>
      <c r="C2995" s="78" t="inlineStr">
        <is>
          <t>SUDECAP</t>
        </is>
      </c>
      <c r="D2995" s="78" t="inlineStr">
        <is>
          <t>H</t>
        </is>
      </c>
      <c r="E2995" s="21">
        <f>L2995*FATOR</f>
        <v/>
      </c>
      <c r="F2995" s="22" t="n">
        <v>14.9</v>
      </c>
      <c r="G2995" s="22">
        <f>ROUND(E2995*F2995, 2)</f>
        <v/>
      </c>
      <c r="L2995" t="n">
        <v>0.1893</v>
      </c>
      <c r="M2995" t="n">
        <v>14.9</v>
      </c>
      <c r="N2995">
        <f>(M2995-F2995)</f>
        <v/>
      </c>
    </row>
    <row r="2996" ht="15" customHeight="1">
      <c r="A2996" s="2" t="n"/>
      <c r="B2996" s="2" t="n"/>
      <c r="C2996" s="2" t="n"/>
      <c r="D2996" s="2" t="n"/>
      <c r="E2996" s="74" t="inlineStr">
        <is>
          <t>TOTAL Mão de Obra:</t>
        </is>
      </c>
      <c r="F2996" s="91" t="n"/>
      <c r="G2996" s="23">
        <f>SUM(G2994:G2995)</f>
        <v/>
      </c>
    </row>
    <row r="2997" ht="15" customHeight="1">
      <c r="A2997" s="2" t="n"/>
      <c r="B2997" s="2" t="n"/>
      <c r="C2997" s="2" t="n"/>
      <c r="D2997" s="2" t="n"/>
      <c r="E2997" s="75" t="inlineStr">
        <is>
          <t>VALOR:</t>
        </is>
      </c>
      <c r="F2997" s="91" t="n"/>
      <c r="G2997" s="5">
        <f>SUM(G2992,G2996)</f>
        <v/>
      </c>
    </row>
    <row r="2998" ht="15" customHeight="1">
      <c r="A2998" s="2" t="n"/>
      <c r="B2998" s="2" t="n"/>
      <c r="C2998" s="2" t="n"/>
      <c r="D2998" s="2" t="n"/>
      <c r="E2998" s="75" t="inlineStr">
        <is>
          <t>VALOR BDI (29.27%):</t>
        </is>
      </c>
      <c r="F2998" s="91" t="n"/>
      <c r="G2998" s="5">
        <f>ROUNDDOWN(G2997*BDI,2)</f>
        <v/>
      </c>
    </row>
    <row r="2999" ht="15" customHeight="1">
      <c r="A2999" s="2" t="n"/>
      <c r="B2999" s="2" t="n"/>
      <c r="C2999" s="2" t="n"/>
      <c r="D2999" s="2" t="n"/>
      <c r="E2999" s="75" t="inlineStr">
        <is>
          <t>VALOR COM BDI:</t>
        </is>
      </c>
      <c r="F2999" s="91" t="n"/>
      <c r="G2999" s="5">
        <f>G2998 + G2997</f>
        <v/>
      </c>
    </row>
    <row r="3000" ht="9.949999999999999" customHeight="1">
      <c r="A3000" s="2" t="n"/>
      <c r="B3000" s="2" t="n"/>
      <c r="C3000" s="71" t="n"/>
      <c r="E3000" s="2" t="n"/>
      <c r="F3000" s="2" t="n"/>
      <c r="G3000" s="2" t="n"/>
    </row>
    <row r="3001" ht="20.1" customHeight="1">
      <c r="A3001" s="72" t="inlineStr">
        <is>
          <t>14.5.1. 15.22.11 20 X 20 CM, TATIL EM COR AMARELA/VERMELHA (M2)</t>
        </is>
      </c>
      <c r="B3001" s="90" t="n"/>
      <c r="C3001" s="90" t="n"/>
      <c r="D3001" s="90" t="n"/>
      <c r="E3001" s="90" t="n"/>
      <c r="F3001" s="90" t="n"/>
      <c r="G3001" s="91" t="n"/>
    </row>
    <row r="3002" ht="15" customHeight="1">
      <c r="A3002" s="73" t="inlineStr">
        <is>
          <t>Material</t>
        </is>
      </c>
      <c r="B3002" s="91" t="n"/>
      <c r="C3002" s="64" t="inlineStr">
        <is>
          <t>FONTE</t>
        </is>
      </c>
      <c r="D3002" s="64" t="inlineStr">
        <is>
          <t>UNID</t>
        </is>
      </c>
      <c r="E3002" s="64" t="inlineStr">
        <is>
          <t>COEFICIENTE</t>
        </is>
      </c>
      <c r="F3002" s="64" t="inlineStr">
        <is>
          <t>PREÇO UNITÁRIO</t>
        </is>
      </c>
      <c r="G3002" s="64" t="inlineStr">
        <is>
          <t>TOTAL</t>
        </is>
      </c>
    </row>
    <row r="3003" ht="15" customHeight="1">
      <c r="A3003" s="78" t="inlineStr">
        <is>
          <t>62.01.05</t>
        </is>
      </c>
      <c r="B3003" s="77" t="inlineStr">
        <is>
          <t>CIMENTO PORTLAND COMUM    ( CPIII-40 )  SC 50KG</t>
        </is>
      </c>
      <c r="C3003" s="78" t="inlineStr">
        <is>
          <t>SUDECAP</t>
        </is>
      </c>
      <c r="D3003" s="78" t="inlineStr">
        <is>
          <t>KG</t>
        </is>
      </c>
      <c r="E3003" s="21" t="n">
        <v>1.3</v>
      </c>
      <c r="F3003" s="22">
        <f>ROUND(M3003*FATOR, 2)</f>
        <v/>
      </c>
      <c r="G3003" s="22">
        <f>ROUND(E3003*F3003, 2)</f>
        <v/>
      </c>
      <c r="L3003" t="n">
        <v>1.3</v>
      </c>
      <c r="M3003" t="n">
        <v>0.7</v>
      </c>
      <c r="N3003">
        <f>(M3003-F3003)</f>
        <v/>
      </c>
    </row>
    <row r="3004" ht="21" customHeight="1">
      <c r="A3004" s="78" t="inlineStr">
        <is>
          <t>82.13.11</t>
        </is>
      </c>
      <c r="B3004" s="77" t="inlineStr">
        <is>
          <t>LADRILHO HIDRAULICO, *20 X 20* CM, E= 2 CM, TATIL ALERTA OU DIRECIONAL, AMARELO</t>
        </is>
      </c>
      <c r="C3004" s="78" t="inlineStr">
        <is>
          <t>SUDECAP</t>
        </is>
      </c>
      <c r="D3004" s="78" t="inlineStr">
        <is>
          <t>M2</t>
        </is>
      </c>
      <c r="E3004" s="21" t="n">
        <v>1.07</v>
      </c>
      <c r="F3004" s="22">
        <f>ROUND(M3004*FATOR, 2)</f>
        <v/>
      </c>
      <c r="G3004" s="22">
        <f>ROUND(E3004*F3004, 2)</f>
        <v/>
      </c>
      <c r="L3004" t="n">
        <v>1.07</v>
      </c>
      <c r="M3004" t="n">
        <v>66.94</v>
      </c>
      <c r="N3004">
        <f>(M3004-F3004)</f>
        <v/>
      </c>
    </row>
    <row r="3005" ht="15" customHeight="1">
      <c r="A3005" s="2" t="n"/>
      <c r="B3005" s="2" t="n"/>
      <c r="C3005" s="2" t="n"/>
      <c r="D3005" s="2" t="n"/>
      <c r="E3005" s="74" t="inlineStr">
        <is>
          <t>TOTAL Material:</t>
        </is>
      </c>
      <c r="F3005" s="91" t="n"/>
      <c r="G3005" s="23">
        <f>SUM(G3003:G3004)</f>
        <v/>
      </c>
    </row>
    <row r="3006" ht="15" customHeight="1">
      <c r="A3006" s="73" t="inlineStr">
        <is>
          <t>Mão de Obra</t>
        </is>
      </c>
      <c r="B3006" s="91" t="n"/>
      <c r="C3006" s="64" t="inlineStr">
        <is>
          <t>FONTE</t>
        </is>
      </c>
      <c r="D3006" s="64" t="inlineStr">
        <is>
          <t>UNID</t>
        </is>
      </c>
      <c r="E3006" s="64" t="inlineStr">
        <is>
          <t>COEFICIENTE</t>
        </is>
      </c>
      <c r="F3006" s="64" t="inlineStr">
        <is>
          <t>PREÇO UNITÁRIO</t>
        </is>
      </c>
      <c r="G3006" s="64" t="inlineStr">
        <is>
          <t>TOTAL</t>
        </is>
      </c>
    </row>
    <row r="3007" ht="15" customHeight="1">
      <c r="A3007" s="78" t="inlineStr">
        <is>
          <t>55.10.77</t>
        </is>
      </c>
      <c r="B3007" s="77" t="inlineStr">
        <is>
          <t>PEDREIRO DE ACABAMENTO</t>
        </is>
      </c>
      <c r="C3007" s="78" t="inlineStr">
        <is>
          <t>SUDECAP</t>
        </is>
      </c>
      <c r="D3007" s="78" t="inlineStr">
        <is>
          <t>H</t>
        </is>
      </c>
      <c r="E3007" s="21">
        <f>L3007*FATOR</f>
        <v/>
      </c>
      <c r="F3007" s="22" t="n">
        <v>21.08</v>
      </c>
      <c r="G3007" s="22">
        <f>ROUND(E3007*F3007, 2)</f>
        <v/>
      </c>
      <c r="L3007" t="n">
        <v>1.2</v>
      </c>
      <c r="M3007" t="n">
        <v>21.08</v>
      </c>
      <c r="N3007">
        <f>(M3007-F3007)</f>
        <v/>
      </c>
    </row>
    <row r="3008" ht="15" customHeight="1">
      <c r="A3008" s="78" t="inlineStr">
        <is>
          <t>55.10.88</t>
        </is>
      </c>
      <c r="B3008" s="77" t="inlineStr">
        <is>
          <t>SERVENTE</t>
        </is>
      </c>
      <c r="C3008" s="78" t="inlineStr">
        <is>
          <t>SUDECAP</t>
        </is>
      </c>
      <c r="D3008" s="78" t="inlineStr">
        <is>
          <t>H</t>
        </is>
      </c>
      <c r="E3008" s="21">
        <f>L3008*FATOR</f>
        <v/>
      </c>
      <c r="F3008" s="22" t="n">
        <v>14.9</v>
      </c>
      <c r="G3008" s="22">
        <f>ROUND(E3008*F3008, 2)</f>
        <v/>
      </c>
      <c r="L3008" t="n">
        <v>0.6</v>
      </c>
      <c r="M3008" t="n">
        <v>14.9</v>
      </c>
      <c r="N3008">
        <f>(M3008-F3008)</f>
        <v/>
      </c>
    </row>
    <row r="3009" ht="15" customHeight="1">
      <c r="A3009" s="2" t="n"/>
      <c r="B3009" s="2" t="n"/>
      <c r="C3009" s="2" t="n"/>
      <c r="D3009" s="2" t="n"/>
      <c r="E3009" s="74" t="inlineStr">
        <is>
          <t>TOTAL Mão de Obra:</t>
        </is>
      </c>
      <c r="F3009" s="91" t="n"/>
      <c r="G3009" s="23">
        <f>SUM(G3007:G3008)</f>
        <v/>
      </c>
    </row>
    <row r="3010" ht="15" customHeight="1">
      <c r="A3010" s="73" t="inlineStr">
        <is>
          <t>Serviço</t>
        </is>
      </c>
      <c r="B3010" s="91" t="n"/>
      <c r="C3010" s="64" t="inlineStr">
        <is>
          <t>FONTE</t>
        </is>
      </c>
      <c r="D3010" s="64" t="inlineStr">
        <is>
          <t>UNID</t>
        </is>
      </c>
      <c r="E3010" s="64" t="inlineStr">
        <is>
          <t>COEFICIENTE</t>
        </is>
      </c>
      <c r="F3010" s="64" t="inlineStr">
        <is>
          <t>PREÇO UNITÁRIO</t>
        </is>
      </c>
      <c r="G3010" s="64" t="inlineStr">
        <is>
          <t>TOTAL</t>
        </is>
      </c>
    </row>
    <row r="3011" ht="15" customHeight="1">
      <c r="A3011" s="78" t="inlineStr">
        <is>
          <t>40.24.15</t>
        </is>
      </c>
      <c r="B3011" s="77" t="inlineStr">
        <is>
          <t>ARGAMASSA DE CIMENTO E AREIA 1:3</t>
        </is>
      </c>
      <c r="C3011" s="78" t="inlineStr">
        <is>
          <t>SUDECAP</t>
        </is>
      </c>
      <c r="D3011" s="78" t="inlineStr">
        <is>
          <t>M3</t>
        </is>
      </c>
      <c r="E3011" s="21" t="n">
        <v>0.02</v>
      </c>
      <c r="F3011" s="22">
        <f>'COMPOSICOES AUXILIARES'!G-1</f>
        <v/>
      </c>
      <c r="G3011" s="22">
        <f>ROUND(E3011*F3011, 2)</f>
        <v/>
      </c>
      <c r="L3011" t="n">
        <v>0.02</v>
      </c>
      <c r="M3011" t="n">
        <v>599.9299999999999</v>
      </c>
      <c r="N3011">
        <f>(M3011-F3011)</f>
        <v/>
      </c>
    </row>
    <row r="3012" ht="15" customHeight="1">
      <c r="A3012" s="2" t="n"/>
      <c r="B3012" s="2" t="n"/>
      <c r="C3012" s="2" t="n"/>
      <c r="D3012" s="2" t="n"/>
      <c r="E3012" s="74" t="inlineStr">
        <is>
          <t>TOTAL Serviço:</t>
        </is>
      </c>
      <c r="F3012" s="91" t="n"/>
      <c r="G3012" s="23">
        <f>SUM(G3011:G3011)</f>
        <v/>
      </c>
    </row>
    <row r="3013" ht="15" customHeight="1">
      <c r="A3013" s="2" t="n"/>
      <c r="B3013" s="2" t="n"/>
      <c r="C3013" s="2" t="n"/>
      <c r="D3013" s="2" t="n"/>
      <c r="E3013" s="75" t="inlineStr">
        <is>
          <t>VALOR:</t>
        </is>
      </c>
      <c r="F3013" s="91" t="n"/>
      <c r="G3013" s="5">
        <f>SUM(G3005,G3012,G3009)</f>
        <v/>
      </c>
    </row>
    <row r="3014" ht="15" customHeight="1">
      <c r="A3014" s="2" t="n"/>
      <c r="B3014" s="2" t="n"/>
      <c r="C3014" s="2" t="n"/>
      <c r="D3014" s="2" t="n"/>
      <c r="E3014" s="75" t="inlineStr">
        <is>
          <t>VALOR BDI (29.27%):</t>
        </is>
      </c>
      <c r="F3014" s="91" t="n"/>
      <c r="G3014" s="5">
        <f>ROUNDDOWN(G3013*BDI,2)</f>
        <v/>
      </c>
    </row>
    <row r="3015" ht="15" customHeight="1">
      <c r="A3015" s="2" t="n"/>
      <c r="B3015" s="2" t="n"/>
      <c r="C3015" s="2" t="n"/>
      <c r="D3015" s="2" t="n"/>
      <c r="E3015" s="75" t="inlineStr">
        <is>
          <t>VALOR COM BDI:</t>
        </is>
      </c>
      <c r="F3015" s="91" t="n"/>
      <c r="G3015" s="5">
        <f>G3014 + G3013</f>
        <v/>
      </c>
    </row>
    <row r="3016" ht="9.949999999999999" customHeight="1">
      <c r="A3016" s="2" t="n"/>
      <c r="B3016" s="2" t="n"/>
      <c r="C3016" s="71" t="n"/>
      <c r="E3016" s="2" t="n"/>
      <c r="F3016" s="2" t="n"/>
      <c r="G3016" s="2" t="n"/>
    </row>
    <row r="3017" ht="20.1" customHeight="1">
      <c r="A3017" s="72" t="inlineStr">
        <is>
          <t>14.6.1. 15.35.34 APLICAÇÃO DE LONA PLÁSTICA (150 MICRA) PARA EXECUÇÃO DE PAVIMENTOS DE CONCRETO REF 97113 (M2)</t>
        </is>
      </c>
      <c r="B3017" s="90" t="n"/>
      <c r="C3017" s="90" t="n"/>
      <c r="D3017" s="90" t="n"/>
      <c r="E3017" s="90" t="n"/>
      <c r="F3017" s="90" t="n"/>
      <c r="G3017" s="91" t="n"/>
    </row>
    <row r="3018" ht="15" customHeight="1">
      <c r="A3018" s="73" t="inlineStr">
        <is>
          <t>Material</t>
        </is>
      </c>
      <c r="B3018" s="91" t="n"/>
      <c r="C3018" s="64" t="inlineStr">
        <is>
          <t>FONTE</t>
        </is>
      </c>
      <c r="D3018" s="64" t="inlineStr">
        <is>
          <t>UNID</t>
        </is>
      </c>
      <c r="E3018" s="64" t="inlineStr">
        <is>
          <t>COEFICIENTE</t>
        </is>
      </c>
      <c r="F3018" s="64" t="inlineStr">
        <is>
          <t>PREÇO UNITÁRIO</t>
        </is>
      </c>
      <c r="G3018" s="64" t="inlineStr">
        <is>
          <t>TOTAL</t>
        </is>
      </c>
    </row>
    <row r="3019" ht="15" customHeight="1">
      <c r="A3019" s="78" t="inlineStr">
        <is>
          <t>83.18.01</t>
        </is>
      </c>
      <c r="B3019" s="77" t="inlineStr">
        <is>
          <t>LONA PLÁSTICA PRETA - 150 MICRA</t>
        </is>
      </c>
      <c r="C3019" s="78" t="inlineStr">
        <is>
          <t>SUDECAP</t>
        </is>
      </c>
      <c r="D3019" s="78" t="inlineStr">
        <is>
          <t>M2</t>
        </is>
      </c>
      <c r="E3019" s="21" t="n">
        <v>1.128</v>
      </c>
      <c r="F3019" s="22">
        <f>ROUND(M3019*FATOR, 2)</f>
        <v/>
      </c>
      <c r="G3019" s="22">
        <f>ROUND(E3019*F3019, 2)</f>
        <v/>
      </c>
      <c r="L3019" t="n">
        <v>1.128</v>
      </c>
      <c r="M3019" t="n">
        <v>1.39</v>
      </c>
      <c r="N3019">
        <f>(M3019-F3019)</f>
        <v/>
      </c>
    </row>
    <row r="3020" ht="15" customHeight="1">
      <c r="A3020" s="2" t="n"/>
      <c r="B3020" s="2" t="n"/>
      <c r="C3020" s="2" t="n"/>
      <c r="D3020" s="2" t="n"/>
      <c r="E3020" s="74" t="inlineStr">
        <is>
          <t>TOTAL Material:</t>
        </is>
      </c>
      <c r="F3020" s="91" t="n"/>
      <c r="G3020" s="23">
        <f>SUM(G3019:G3019)</f>
        <v/>
      </c>
    </row>
    <row r="3021" ht="15" customHeight="1">
      <c r="A3021" s="73" t="inlineStr">
        <is>
          <t>Mão de Obra</t>
        </is>
      </c>
      <c r="B3021" s="91" t="n"/>
      <c r="C3021" s="64" t="inlineStr">
        <is>
          <t>FONTE</t>
        </is>
      </c>
      <c r="D3021" s="64" t="inlineStr">
        <is>
          <t>UNID</t>
        </is>
      </c>
      <c r="E3021" s="64" t="inlineStr">
        <is>
          <t>COEFICIENTE</t>
        </is>
      </c>
      <c r="F3021" s="64" t="inlineStr">
        <is>
          <t>PREÇO UNITÁRIO</t>
        </is>
      </c>
      <c r="G3021" s="64" t="inlineStr">
        <is>
          <t>TOTAL</t>
        </is>
      </c>
    </row>
    <row r="3022" ht="15" customHeight="1">
      <c r="A3022" s="78" t="inlineStr">
        <is>
          <t>55.10.75</t>
        </is>
      </c>
      <c r="B3022" s="77" t="inlineStr">
        <is>
          <t>PEDREIRO</t>
        </is>
      </c>
      <c r="C3022" s="78" t="inlineStr">
        <is>
          <t>SUDECAP</t>
        </is>
      </c>
      <c r="D3022" s="78" t="inlineStr">
        <is>
          <t>H</t>
        </is>
      </c>
      <c r="E3022" s="21">
        <f>L3022*FATOR</f>
        <v/>
      </c>
      <c r="F3022" s="22" t="n">
        <v>21.08</v>
      </c>
      <c r="G3022" s="22">
        <f>ROUND(E3022*F3022, 2)</f>
        <v/>
      </c>
      <c r="L3022" t="n">
        <v>0.00491</v>
      </c>
      <c r="M3022" t="n">
        <v>21.08</v>
      </c>
      <c r="N3022">
        <f>(M3022-F3022)</f>
        <v/>
      </c>
    </row>
    <row r="3023" ht="15" customHeight="1">
      <c r="A3023" s="78" t="inlineStr">
        <is>
          <t>55.10.88</t>
        </is>
      </c>
      <c r="B3023" s="77" t="inlineStr">
        <is>
          <t>SERVENTE</t>
        </is>
      </c>
      <c r="C3023" s="78" t="inlineStr">
        <is>
          <t>SUDECAP</t>
        </is>
      </c>
      <c r="D3023" s="78" t="inlineStr">
        <is>
          <t>H</t>
        </is>
      </c>
      <c r="E3023" s="21">
        <f>L3023*FATOR</f>
        <v/>
      </c>
      <c r="F3023" s="22" t="n">
        <v>14.9</v>
      </c>
      <c r="G3023" s="22">
        <f>ROUND(E3023*F3023, 2)</f>
        <v/>
      </c>
      <c r="L3023" t="n">
        <v>0.00589</v>
      </c>
      <c r="M3023" t="n">
        <v>14.9</v>
      </c>
      <c r="N3023">
        <f>(M3023-F3023)</f>
        <v/>
      </c>
    </row>
    <row r="3024" ht="15" customHeight="1">
      <c r="A3024" s="2" t="n"/>
      <c r="B3024" s="2" t="n"/>
      <c r="C3024" s="2" t="n"/>
      <c r="D3024" s="2" t="n"/>
      <c r="E3024" s="74" t="inlineStr">
        <is>
          <t>TOTAL Mão de Obra:</t>
        </is>
      </c>
      <c r="F3024" s="91" t="n"/>
      <c r="G3024" s="23">
        <f>SUM(G3022:G3023)</f>
        <v/>
      </c>
    </row>
    <row r="3025" ht="15" customHeight="1">
      <c r="A3025" s="2" t="n"/>
      <c r="B3025" s="2" t="n"/>
      <c r="C3025" s="2" t="n"/>
      <c r="D3025" s="2" t="n"/>
      <c r="E3025" s="75" t="inlineStr">
        <is>
          <t>VALOR:</t>
        </is>
      </c>
      <c r="F3025" s="91" t="n"/>
      <c r="G3025" s="5">
        <f>SUM(G3020,G3024)</f>
        <v/>
      </c>
    </row>
    <row r="3026" ht="15" customHeight="1">
      <c r="A3026" s="2" t="n"/>
      <c r="B3026" s="2" t="n"/>
      <c r="C3026" s="2" t="n"/>
      <c r="D3026" s="2" t="n"/>
      <c r="E3026" s="75" t="inlineStr">
        <is>
          <t>VALOR BDI (29.27%):</t>
        </is>
      </c>
      <c r="F3026" s="91" t="n"/>
      <c r="G3026" s="5">
        <f>ROUNDDOWN(G3025*BDI,2)</f>
        <v/>
      </c>
    </row>
    <row r="3027" ht="15" customHeight="1">
      <c r="A3027" s="2" t="n"/>
      <c r="B3027" s="2" t="n"/>
      <c r="C3027" s="2" t="n"/>
      <c r="D3027" s="2" t="n"/>
      <c r="E3027" s="75" t="inlineStr">
        <is>
          <t>VALOR COM BDI:</t>
        </is>
      </c>
      <c r="F3027" s="91" t="n"/>
      <c r="G3027" s="5">
        <f>G3026 + G3025</f>
        <v/>
      </c>
    </row>
    <row r="3028" ht="9.949999999999999" customHeight="1">
      <c r="A3028" s="2" t="n"/>
      <c r="B3028" s="2" t="n"/>
      <c r="C3028" s="71" t="n"/>
      <c r="E3028" s="2" t="n"/>
      <c r="F3028" s="2" t="n"/>
      <c r="G3028" s="2" t="n"/>
    </row>
    <row r="3029" ht="20.1" customHeight="1">
      <c r="A3029" s="72" t="inlineStr">
        <is>
          <t>14.7.1. CPU 15.46.51 FORNECIMENTO E INSTALAÇÃO DE RODAPÉ DE GRANITO CINZA CORUMBÁ ESP=2CM H=7CM ACABAMENTO POLIDO (M)</t>
        </is>
      </c>
      <c r="B3029" s="90" t="n"/>
      <c r="C3029" s="90" t="n"/>
      <c r="D3029" s="90" t="n"/>
      <c r="E3029" s="90" t="n"/>
      <c r="F3029" s="90" t="n"/>
      <c r="G3029" s="91" t="n"/>
    </row>
    <row r="3030" ht="15" customHeight="1">
      <c r="A3030" s="73" t="inlineStr">
        <is>
          <t>Serviço</t>
        </is>
      </c>
      <c r="B3030" s="91" t="n"/>
      <c r="C3030" s="64" t="inlineStr">
        <is>
          <t>FONTE</t>
        </is>
      </c>
      <c r="D3030" s="64" t="inlineStr">
        <is>
          <t>UNID</t>
        </is>
      </c>
      <c r="E3030" s="64" t="inlineStr">
        <is>
          <t>COEFICIENTE</t>
        </is>
      </c>
      <c r="F3030" s="64" t="inlineStr">
        <is>
          <t>PREÇO UNITÁRIO</t>
        </is>
      </c>
      <c r="G3030" s="64" t="inlineStr">
        <is>
          <t>TOTAL</t>
        </is>
      </c>
    </row>
    <row r="3031" ht="15" customHeight="1">
      <c r="A3031" s="78" t="inlineStr">
        <is>
          <t>14.21.11</t>
        </is>
      </c>
      <c r="B3031" s="77" t="inlineStr">
        <is>
          <t>GRANITO CINZA CORUMBA E=2CM</t>
        </is>
      </c>
      <c r="C3031" s="78" t="inlineStr">
        <is>
          <t>SUDECAP</t>
        </is>
      </c>
      <c r="D3031" s="78" t="inlineStr">
        <is>
          <t>M2</t>
        </is>
      </c>
      <c r="E3031" s="21" t="n">
        <v>0.07000000000000001</v>
      </c>
      <c r="F3031" s="22">
        <f>'COMPOSICOES AUXILIARES'!G-1</f>
        <v/>
      </c>
      <c r="G3031" s="22">
        <f>ROUND(E3031*F3031, 2)</f>
        <v/>
      </c>
      <c r="L3031" t="n">
        <v>0.07000000000000001</v>
      </c>
      <c r="M3031" t="n">
        <v>282.42</v>
      </c>
      <c r="N3031">
        <f>(M3031-F3031)</f>
        <v/>
      </c>
    </row>
    <row r="3032" ht="15" customHeight="1">
      <c r="A3032" s="2" t="n"/>
      <c r="B3032" s="2" t="n"/>
      <c r="C3032" s="2" t="n"/>
      <c r="D3032" s="2" t="n"/>
      <c r="E3032" s="74" t="inlineStr">
        <is>
          <t>TOTAL Serviço:</t>
        </is>
      </c>
      <c r="F3032" s="91" t="n"/>
      <c r="G3032" s="23">
        <f>SUM(G3031:G3031)</f>
        <v/>
      </c>
    </row>
    <row r="3033" ht="15" customHeight="1">
      <c r="A3033" s="2" t="n"/>
      <c r="B3033" s="2" t="n"/>
      <c r="C3033" s="2" t="n"/>
      <c r="D3033" s="2" t="n"/>
      <c r="E3033" s="75" t="inlineStr">
        <is>
          <t>VALOR:</t>
        </is>
      </c>
      <c r="F3033" s="91" t="n"/>
      <c r="G3033" s="5">
        <f>SUM(G3032)</f>
        <v/>
      </c>
    </row>
    <row r="3034" ht="15" customHeight="1">
      <c r="A3034" s="2" t="n"/>
      <c r="B3034" s="2" t="n"/>
      <c r="C3034" s="2" t="n"/>
      <c r="D3034" s="2" t="n"/>
      <c r="E3034" s="75" t="inlineStr">
        <is>
          <t>VALOR BDI (29.27%):</t>
        </is>
      </c>
      <c r="F3034" s="91" t="n"/>
      <c r="G3034" s="5">
        <f>ROUNDDOWN(G3033*BDI,2)</f>
        <v/>
      </c>
    </row>
    <row r="3035" ht="15" customHeight="1">
      <c r="A3035" s="2" t="n"/>
      <c r="B3035" s="2" t="n"/>
      <c r="C3035" s="2" t="n"/>
      <c r="D3035" s="2" t="n"/>
      <c r="E3035" s="75" t="inlineStr">
        <is>
          <t>VALOR COM BDI:</t>
        </is>
      </c>
      <c r="F3035" s="91" t="n"/>
      <c r="G3035" s="5">
        <f>G3034 + G3033</f>
        <v/>
      </c>
    </row>
    <row r="3036" ht="9.949999999999999" customHeight="1">
      <c r="A3036" s="2" t="n"/>
      <c r="B3036" s="2" t="n"/>
      <c r="C3036" s="71" t="n"/>
      <c r="E3036" s="2" t="n"/>
      <c r="F3036" s="2" t="n"/>
      <c r="G3036" s="2" t="n"/>
    </row>
    <row r="3037" ht="20.1" customHeight="1">
      <c r="A3037" s="72" t="inlineStr">
        <is>
          <t>14.8.1. 15.54.07 SOLEIRA DE GRANITO CINZA CORUMBA E= 2 CM (M2)</t>
        </is>
      </c>
      <c r="B3037" s="90" t="n"/>
      <c r="C3037" s="90" t="n"/>
      <c r="D3037" s="90" t="n"/>
      <c r="E3037" s="90" t="n"/>
      <c r="F3037" s="90" t="n"/>
      <c r="G3037" s="91" t="n"/>
    </row>
    <row r="3038" ht="15" customHeight="1">
      <c r="A3038" s="73" t="inlineStr">
        <is>
          <t>Material</t>
        </is>
      </c>
      <c r="B3038" s="91" t="n"/>
      <c r="C3038" s="64" t="inlineStr">
        <is>
          <t>FONTE</t>
        </is>
      </c>
      <c r="D3038" s="64" t="inlineStr">
        <is>
          <t>UNID</t>
        </is>
      </c>
      <c r="E3038" s="64" t="inlineStr">
        <is>
          <t>COEFICIENTE</t>
        </is>
      </c>
      <c r="F3038" s="64" t="inlineStr">
        <is>
          <t>PREÇO UNITÁRIO</t>
        </is>
      </c>
      <c r="G3038" s="64" t="inlineStr">
        <is>
          <t>TOTAL</t>
        </is>
      </c>
    </row>
    <row r="3039" ht="29.1" customHeight="1">
      <c r="A3039" s="78" t="inlineStr">
        <is>
          <t>82.59.10</t>
        </is>
      </c>
      <c r="B3039" s="77" t="inlineStr">
        <is>
          <t>SOLEIRA EM GRANITO, POLIDO, TIPO ANDORINHA/ QUARTZ/ CASTELO/ CORUMBA OU OUTROS EQUIVALENTES DA REGIAO, L= *15* CM, E=  *2,0* CM REF 20232</t>
        </is>
      </c>
      <c r="C3039" s="78" t="inlineStr">
        <is>
          <t>SUDECAP</t>
        </is>
      </c>
      <c r="D3039" s="78" t="inlineStr">
        <is>
          <t>M2</t>
        </is>
      </c>
      <c r="E3039" s="21" t="n">
        <v>1.05</v>
      </c>
      <c r="F3039" s="22">
        <f>ROUND(M3039*FATOR, 2)</f>
        <v/>
      </c>
      <c r="G3039" s="22">
        <f>ROUND(E3039*F3039, 2)</f>
        <v/>
      </c>
      <c r="L3039" t="n">
        <v>1.05</v>
      </c>
      <c r="M3039" t="n">
        <v>216.67</v>
      </c>
      <c r="N3039">
        <f>(M3039-F3039)</f>
        <v/>
      </c>
    </row>
    <row r="3040" ht="15" customHeight="1">
      <c r="A3040" s="2" t="n"/>
      <c r="B3040" s="2" t="n"/>
      <c r="C3040" s="2" t="n"/>
      <c r="D3040" s="2" t="n"/>
      <c r="E3040" s="74" t="inlineStr">
        <is>
          <t>TOTAL Material:</t>
        </is>
      </c>
      <c r="F3040" s="91" t="n"/>
      <c r="G3040" s="23">
        <f>SUM(G3039:G3039)</f>
        <v/>
      </c>
    </row>
    <row r="3041" ht="15" customHeight="1">
      <c r="A3041" s="73" t="inlineStr">
        <is>
          <t>Mão de Obra</t>
        </is>
      </c>
      <c r="B3041" s="91" t="n"/>
      <c r="C3041" s="64" t="inlineStr">
        <is>
          <t>FONTE</t>
        </is>
      </c>
      <c r="D3041" s="64" t="inlineStr">
        <is>
          <t>UNID</t>
        </is>
      </c>
      <c r="E3041" s="64" t="inlineStr">
        <is>
          <t>COEFICIENTE</t>
        </is>
      </c>
      <c r="F3041" s="64" t="inlineStr">
        <is>
          <t>PREÇO UNITÁRIO</t>
        </is>
      </c>
      <c r="G3041" s="64" t="inlineStr">
        <is>
          <t>TOTAL</t>
        </is>
      </c>
    </row>
    <row r="3042" ht="15" customHeight="1">
      <c r="A3042" s="78" t="inlineStr">
        <is>
          <t>55.10.77</t>
        </is>
      </c>
      <c r="B3042" s="77" t="inlineStr">
        <is>
          <t>PEDREIRO DE ACABAMENTO</t>
        </is>
      </c>
      <c r="C3042" s="78" t="inlineStr">
        <is>
          <t>SUDECAP</t>
        </is>
      </c>
      <c r="D3042" s="78" t="inlineStr">
        <is>
          <t>H</t>
        </is>
      </c>
      <c r="E3042" s="21">
        <f>L3042*FATOR</f>
        <v/>
      </c>
      <c r="F3042" s="22" t="n">
        <v>21.08</v>
      </c>
      <c r="G3042" s="22">
        <f>ROUND(E3042*F3042, 2)</f>
        <v/>
      </c>
      <c r="L3042" t="n">
        <v>2</v>
      </c>
      <c r="M3042" t="n">
        <v>21.08</v>
      </c>
      <c r="N3042">
        <f>(M3042-F3042)</f>
        <v/>
      </c>
    </row>
    <row r="3043" ht="15" customHeight="1">
      <c r="A3043" s="78" t="inlineStr">
        <is>
          <t>55.10.88</t>
        </is>
      </c>
      <c r="B3043" s="77" t="inlineStr">
        <is>
          <t>SERVENTE</t>
        </is>
      </c>
      <c r="C3043" s="78" t="inlineStr">
        <is>
          <t>SUDECAP</t>
        </is>
      </c>
      <c r="D3043" s="78" t="inlineStr">
        <is>
          <t>H</t>
        </is>
      </c>
      <c r="E3043" s="21">
        <f>L3043*FATOR</f>
        <v/>
      </c>
      <c r="F3043" s="22" t="n">
        <v>14.9</v>
      </c>
      <c r="G3043" s="22">
        <f>ROUND(E3043*F3043, 2)</f>
        <v/>
      </c>
      <c r="L3043" t="n">
        <v>1.7</v>
      </c>
      <c r="M3043" t="n">
        <v>14.9</v>
      </c>
      <c r="N3043">
        <f>(M3043-F3043)</f>
        <v/>
      </c>
    </row>
    <row r="3044" ht="15" customHeight="1">
      <c r="A3044" s="2" t="n"/>
      <c r="B3044" s="2" t="n"/>
      <c r="C3044" s="2" t="n"/>
      <c r="D3044" s="2" t="n"/>
      <c r="E3044" s="74" t="inlineStr">
        <is>
          <t>TOTAL Mão de Obra:</t>
        </is>
      </c>
      <c r="F3044" s="91" t="n"/>
      <c r="G3044" s="23">
        <f>SUM(G3042:G3043)</f>
        <v/>
      </c>
    </row>
    <row r="3045" ht="15" customHeight="1">
      <c r="A3045" s="73" t="inlineStr">
        <is>
          <t>Serviço</t>
        </is>
      </c>
      <c r="B3045" s="91" t="n"/>
      <c r="C3045" s="64" t="inlineStr">
        <is>
          <t>FONTE</t>
        </is>
      </c>
      <c r="D3045" s="64" t="inlineStr">
        <is>
          <t>UNID</t>
        </is>
      </c>
      <c r="E3045" s="64" t="inlineStr">
        <is>
          <t>COEFICIENTE</t>
        </is>
      </c>
      <c r="F3045" s="64" t="inlineStr">
        <is>
          <t>PREÇO UNITÁRIO</t>
        </is>
      </c>
      <c r="G3045" s="64" t="inlineStr">
        <is>
          <t>TOTAL</t>
        </is>
      </c>
    </row>
    <row r="3046" ht="15" customHeight="1">
      <c r="A3046" s="78" t="inlineStr">
        <is>
          <t>40.24.15</t>
        </is>
      </c>
      <c r="B3046" s="77" t="inlineStr">
        <is>
          <t>ARGAMASSA DE CIMENTO E AREIA 1:3</t>
        </is>
      </c>
      <c r="C3046" s="78" t="inlineStr">
        <is>
          <t>SUDECAP</t>
        </is>
      </c>
      <c r="D3046" s="78" t="inlineStr">
        <is>
          <t>M3</t>
        </is>
      </c>
      <c r="E3046" s="21" t="n">
        <v>0.02</v>
      </c>
      <c r="F3046" s="22">
        <f>'COMPOSICOES AUXILIARES'!G-1</f>
        <v/>
      </c>
      <c r="G3046" s="22">
        <f>ROUND(E3046*F3046, 2)</f>
        <v/>
      </c>
      <c r="L3046" t="n">
        <v>0.02</v>
      </c>
      <c r="M3046" t="n">
        <v>599.9299999999999</v>
      </c>
      <c r="N3046">
        <f>(M3046-F3046)</f>
        <v/>
      </c>
    </row>
    <row r="3047" ht="15" customHeight="1">
      <c r="A3047" s="2" t="n"/>
      <c r="B3047" s="2" t="n"/>
      <c r="C3047" s="2" t="n"/>
      <c r="D3047" s="2" t="n"/>
      <c r="E3047" s="74" t="inlineStr">
        <is>
          <t>TOTAL Serviço:</t>
        </is>
      </c>
      <c r="F3047" s="91" t="n"/>
      <c r="G3047" s="23">
        <f>SUM(G3046:G3046)</f>
        <v/>
      </c>
    </row>
    <row r="3048" ht="15" customHeight="1">
      <c r="A3048" s="2" t="n"/>
      <c r="B3048" s="2" t="n"/>
      <c r="C3048" s="2" t="n"/>
      <c r="D3048" s="2" t="n"/>
      <c r="E3048" s="75" t="inlineStr">
        <is>
          <t>VALOR:</t>
        </is>
      </c>
      <c r="F3048" s="91" t="n"/>
      <c r="G3048" s="5">
        <f>SUM(G3040,G3047,G3044)</f>
        <v/>
      </c>
    </row>
    <row r="3049" ht="15" customHeight="1">
      <c r="A3049" s="2" t="n"/>
      <c r="B3049" s="2" t="n"/>
      <c r="C3049" s="2" t="n"/>
      <c r="D3049" s="2" t="n"/>
      <c r="E3049" s="75" t="inlineStr">
        <is>
          <t>VALOR BDI (29.27%):</t>
        </is>
      </c>
      <c r="F3049" s="91" t="n"/>
      <c r="G3049" s="5">
        <f>ROUNDDOWN(G3048*BDI,2)</f>
        <v/>
      </c>
    </row>
    <row r="3050" ht="15" customHeight="1">
      <c r="A3050" s="2" t="n"/>
      <c r="B3050" s="2" t="n"/>
      <c r="C3050" s="2" t="n"/>
      <c r="D3050" s="2" t="n"/>
      <c r="E3050" s="75" t="inlineStr">
        <is>
          <t>VALOR COM BDI:</t>
        </is>
      </c>
      <c r="F3050" s="91" t="n"/>
      <c r="G3050" s="5">
        <f>G3049 + G3048</f>
        <v/>
      </c>
    </row>
    <row r="3051" ht="9.949999999999999" customHeight="1">
      <c r="A3051" s="2" t="n"/>
      <c r="B3051" s="2" t="n"/>
      <c r="C3051" s="71" t="n"/>
      <c r="E3051" s="2" t="n"/>
      <c r="F3051" s="2" t="n"/>
      <c r="G3051" s="2" t="n"/>
    </row>
    <row r="3052" ht="20.1" customHeight="1">
      <c r="A3052" s="72" t="inlineStr">
        <is>
          <t>14.9.1. CPU 15.58.52 FORNECIMENTO E INSTALAÇÃO DE PEITORIL DE GRANITO CINZA CORUMBA E= 2 CM (M2)</t>
        </is>
      </c>
      <c r="B3052" s="90" t="n"/>
      <c r="C3052" s="90" t="n"/>
      <c r="D3052" s="90" t="n"/>
      <c r="E3052" s="90" t="n"/>
      <c r="F3052" s="90" t="n"/>
      <c r="G3052" s="91" t="n"/>
    </row>
    <row r="3053" ht="15" customHeight="1">
      <c r="A3053" s="73" t="inlineStr">
        <is>
          <t>Material</t>
        </is>
      </c>
      <c r="B3053" s="91" t="n"/>
      <c r="C3053" s="64" t="inlineStr">
        <is>
          <t>FONTE</t>
        </is>
      </c>
      <c r="D3053" s="64" t="inlineStr">
        <is>
          <t>UNID</t>
        </is>
      </c>
      <c r="E3053" s="64" t="inlineStr">
        <is>
          <t>COEFICIENTE</t>
        </is>
      </c>
      <c r="F3053" s="64" t="inlineStr">
        <is>
          <t>PREÇO UNITÁRIO</t>
        </is>
      </c>
      <c r="G3053" s="64" t="inlineStr">
        <is>
          <t>TOTAL</t>
        </is>
      </c>
    </row>
    <row r="3054" ht="29.1" customHeight="1">
      <c r="A3054" s="78" t="inlineStr">
        <is>
          <t>82.59.10</t>
        </is>
      </c>
      <c r="B3054" s="77" t="inlineStr">
        <is>
          <t>SOLEIRA EM GRANITO, POLIDO, TIPO ANDORINHA/ QUARTZ/ CASTELO/ CORUMBA OU OUTROS EQUIVALENTES DA REGIAO, L= *15* CM, E=  *2,0* CM REF 20232</t>
        </is>
      </c>
      <c r="C3054" s="78" t="inlineStr">
        <is>
          <t>SUDECAP</t>
        </is>
      </c>
      <c r="D3054" s="78" t="inlineStr">
        <is>
          <t>M2</t>
        </is>
      </c>
      <c r="E3054" s="21" t="n">
        <v>1.05</v>
      </c>
      <c r="F3054" s="22">
        <f>ROUND(M3054*FATOR, 2)</f>
        <v/>
      </c>
      <c r="G3054" s="22">
        <f>ROUND(E3054*F3054, 2)</f>
        <v/>
      </c>
      <c r="L3054" t="n">
        <v>1.05</v>
      </c>
      <c r="M3054" t="n">
        <v>216.67</v>
      </c>
      <c r="N3054">
        <f>(M3054-F3054)</f>
        <v/>
      </c>
    </row>
    <row r="3055" ht="15" customHeight="1">
      <c r="A3055" s="2" t="n"/>
      <c r="B3055" s="2" t="n"/>
      <c r="C3055" s="2" t="n"/>
      <c r="D3055" s="2" t="n"/>
      <c r="E3055" s="74" t="inlineStr">
        <is>
          <t>TOTAL Material:</t>
        </is>
      </c>
      <c r="F3055" s="91" t="n"/>
      <c r="G3055" s="23">
        <f>SUM(G3054:G3054)</f>
        <v/>
      </c>
    </row>
    <row r="3056" ht="15" customHeight="1">
      <c r="A3056" s="73" t="inlineStr">
        <is>
          <t>Mão de Obra</t>
        </is>
      </c>
      <c r="B3056" s="91" t="n"/>
      <c r="C3056" s="64" t="inlineStr">
        <is>
          <t>FONTE</t>
        </is>
      </c>
      <c r="D3056" s="64" t="inlineStr">
        <is>
          <t>UNID</t>
        </is>
      </c>
      <c r="E3056" s="64" t="inlineStr">
        <is>
          <t>COEFICIENTE</t>
        </is>
      </c>
      <c r="F3056" s="64" t="inlineStr">
        <is>
          <t>PREÇO UNITÁRIO</t>
        </is>
      </c>
      <c r="G3056" s="64" t="inlineStr">
        <is>
          <t>TOTAL</t>
        </is>
      </c>
    </row>
    <row r="3057" ht="15" customHeight="1">
      <c r="A3057" s="78" t="inlineStr">
        <is>
          <t>55.10.77</t>
        </is>
      </c>
      <c r="B3057" s="77" t="inlineStr">
        <is>
          <t>PEDREIRO DE ACABAMENTO</t>
        </is>
      </c>
      <c r="C3057" s="78" t="inlineStr">
        <is>
          <t>SUDECAP</t>
        </is>
      </c>
      <c r="D3057" s="78" t="inlineStr">
        <is>
          <t>H</t>
        </is>
      </c>
      <c r="E3057" s="21">
        <f>L3057*FATOR</f>
        <v/>
      </c>
      <c r="F3057" s="22" t="n">
        <v>21.08</v>
      </c>
      <c r="G3057" s="22">
        <f>ROUND(E3057*F3057, 2)</f>
        <v/>
      </c>
      <c r="L3057" t="n">
        <v>2</v>
      </c>
      <c r="M3057" t="n">
        <v>21.08</v>
      </c>
      <c r="N3057">
        <f>(M3057-F3057)</f>
        <v/>
      </c>
    </row>
    <row r="3058" ht="15" customHeight="1">
      <c r="A3058" s="78" t="inlineStr">
        <is>
          <t>55.10.88</t>
        </is>
      </c>
      <c r="B3058" s="77" t="inlineStr">
        <is>
          <t>SERVENTE</t>
        </is>
      </c>
      <c r="C3058" s="78" t="inlineStr">
        <is>
          <t>SUDECAP</t>
        </is>
      </c>
      <c r="D3058" s="78" t="inlineStr">
        <is>
          <t>H</t>
        </is>
      </c>
      <c r="E3058" s="21">
        <f>L3058*FATOR</f>
        <v/>
      </c>
      <c r="F3058" s="22" t="n">
        <v>14.9</v>
      </c>
      <c r="G3058" s="22">
        <f>ROUND(E3058*F3058, 2)</f>
        <v/>
      </c>
      <c r="L3058" t="n">
        <v>1.7</v>
      </c>
      <c r="M3058" t="n">
        <v>14.9</v>
      </c>
      <c r="N3058">
        <f>(M3058-F3058)</f>
        <v/>
      </c>
    </row>
    <row r="3059" ht="15" customHeight="1">
      <c r="A3059" s="2" t="n"/>
      <c r="B3059" s="2" t="n"/>
      <c r="C3059" s="2" t="n"/>
      <c r="D3059" s="2" t="n"/>
      <c r="E3059" s="74" t="inlineStr">
        <is>
          <t>TOTAL Mão de Obra:</t>
        </is>
      </c>
      <c r="F3059" s="91" t="n"/>
      <c r="G3059" s="23">
        <f>SUM(G3057:G3058)</f>
        <v/>
      </c>
    </row>
    <row r="3060" ht="15" customHeight="1">
      <c r="A3060" s="73" t="inlineStr">
        <is>
          <t>Serviço</t>
        </is>
      </c>
      <c r="B3060" s="91" t="n"/>
      <c r="C3060" s="64" t="inlineStr">
        <is>
          <t>FONTE</t>
        </is>
      </c>
      <c r="D3060" s="64" t="inlineStr">
        <is>
          <t>UNID</t>
        </is>
      </c>
      <c r="E3060" s="64" t="inlineStr">
        <is>
          <t>COEFICIENTE</t>
        </is>
      </c>
      <c r="F3060" s="64" t="inlineStr">
        <is>
          <t>PREÇO UNITÁRIO</t>
        </is>
      </c>
      <c r="G3060" s="64" t="inlineStr">
        <is>
          <t>TOTAL</t>
        </is>
      </c>
    </row>
    <row r="3061" ht="15" customHeight="1">
      <c r="A3061" s="78" t="inlineStr">
        <is>
          <t>40.24.15</t>
        </is>
      </c>
      <c r="B3061" s="77" t="inlineStr">
        <is>
          <t>ARGAMASSA DE CIMENTO E AREIA 1:3</t>
        </is>
      </c>
      <c r="C3061" s="78" t="inlineStr">
        <is>
          <t>SUDECAP</t>
        </is>
      </c>
      <c r="D3061" s="78" t="inlineStr">
        <is>
          <t>M3</t>
        </is>
      </c>
      <c r="E3061" s="21" t="n">
        <v>0.02</v>
      </c>
      <c r="F3061" s="22">
        <f>'COMPOSICOES AUXILIARES'!G-1</f>
        <v/>
      </c>
      <c r="G3061" s="22">
        <f>ROUND(E3061*F3061, 2)</f>
        <v/>
      </c>
      <c r="L3061" t="n">
        <v>0.02</v>
      </c>
      <c r="M3061" t="n">
        <v>599.9299999999999</v>
      </c>
      <c r="N3061">
        <f>(M3061-F3061)</f>
        <v/>
      </c>
    </row>
    <row r="3062" ht="15" customHeight="1">
      <c r="A3062" s="2" t="n"/>
      <c r="B3062" s="2" t="n"/>
      <c r="C3062" s="2" t="n"/>
      <c r="D3062" s="2" t="n"/>
      <c r="E3062" s="74" t="inlineStr">
        <is>
          <t>TOTAL Serviço:</t>
        </is>
      </c>
      <c r="F3062" s="91" t="n"/>
      <c r="G3062" s="23">
        <f>SUM(G3061:G3061)</f>
        <v/>
      </c>
    </row>
    <row r="3063" ht="15" customHeight="1">
      <c r="A3063" s="2" t="n"/>
      <c r="B3063" s="2" t="n"/>
      <c r="C3063" s="2" t="n"/>
      <c r="D3063" s="2" t="n"/>
      <c r="E3063" s="75" t="inlineStr">
        <is>
          <t>VALOR:</t>
        </is>
      </c>
      <c r="F3063" s="91" t="n"/>
      <c r="G3063" s="5">
        <f>SUM(G3055,G3062,G3059)</f>
        <v/>
      </c>
    </row>
    <row r="3064" ht="15" customHeight="1">
      <c r="A3064" s="2" t="n"/>
      <c r="B3064" s="2" t="n"/>
      <c r="C3064" s="2" t="n"/>
      <c r="D3064" s="2" t="n"/>
      <c r="E3064" s="75" t="inlineStr">
        <is>
          <t>VALOR BDI (29.27%):</t>
        </is>
      </c>
      <c r="F3064" s="91" t="n"/>
      <c r="G3064" s="5">
        <f>ROUNDDOWN(G3063*BDI,2)</f>
        <v/>
      </c>
    </row>
    <row r="3065" ht="15" customHeight="1">
      <c r="A3065" s="2" t="n"/>
      <c r="B3065" s="2" t="n"/>
      <c r="C3065" s="2" t="n"/>
      <c r="D3065" s="2" t="n"/>
      <c r="E3065" s="75" t="inlineStr">
        <is>
          <t>VALOR COM BDI:</t>
        </is>
      </c>
      <c r="F3065" s="91" t="n"/>
      <c r="G3065" s="5">
        <f>G3064 + G3063</f>
        <v/>
      </c>
    </row>
    <row r="3066" ht="9.949999999999999" customHeight="1">
      <c r="A3066" s="2" t="n"/>
      <c r="B3066" s="2" t="n"/>
      <c r="C3066" s="71" t="n"/>
      <c r="E3066" s="2" t="n"/>
      <c r="F3066" s="2" t="n"/>
      <c r="G3066" s="2" t="n"/>
    </row>
    <row r="3067" ht="20.1" customHeight="1">
      <c r="A3067" s="72" t="inlineStr">
        <is>
          <t>15.1.1. 16.02.01 VIDRO LISO INCOLOR, E = 4 MM, EM ESQUADRIA DE ALUMÍNIO OU PVC, FIXADO COM BAGUETE, FORNECIMENTO E INSTALAÇÃO REF 102162 (M2)</t>
        </is>
      </c>
      <c r="B3067" s="90" t="n"/>
      <c r="C3067" s="90" t="n"/>
      <c r="D3067" s="90" t="n"/>
      <c r="E3067" s="90" t="n"/>
      <c r="F3067" s="90" t="n"/>
      <c r="G3067" s="91" t="n"/>
    </row>
    <row r="3068" ht="15" customHeight="1">
      <c r="A3068" s="73" t="inlineStr">
        <is>
          <t>Material</t>
        </is>
      </c>
      <c r="B3068" s="91" t="n"/>
      <c r="C3068" s="64" t="inlineStr">
        <is>
          <t>FONTE</t>
        </is>
      </c>
      <c r="D3068" s="64" t="inlineStr">
        <is>
          <t>UNID</t>
        </is>
      </c>
      <c r="E3068" s="64" t="inlineStr">
        <is>
          <t>COEFICIENTE</t>
        </is>
      </c>
      <c r="F3068" s="64" t="inlineStr">
        <is>
          <t>PREÇO UNITÁRIO</t>
        </is>
      </c>
      <c r="G3068" s="64" t="inlineStr">
        <is>
          <t>TOTAL</t>
        </is>
      </c>
    </row>
    <row r="3069" ht="21" customHeight="1">
      <c r="A3069" s="78" t="inlineStr">
        <is>
          <t>81.01.01</t>
        </is>
      </c>
      <c r="B3069" s="77" t="inlineStr">
        <is>
          <t>FITA DE PAPEL REFORCADA COM LAMINA DE METAL PARA REFORCO DE CANTOS REF 39432</t>
        </is>
      </c>
      <c r="C3069" s="78" t="inlineStr">
        <is>
          <t>SUDECAP</t>
        </is>
      </c>
      <c r="D3069" s="78" t="inlineStr">
        <is>
          <t>M</t>
        </is>
      </c>
      <c r="E3069" s="21" t="n">
        <v>6.381</v>
      </c>
      <c r="F3069" s="22">
        <f>ROUND(M3069*FATOR, 2)</f>
        <v/>
      </c>
      <c r="G3069" s="22">
        <f>ROUND(E3069*F3069, 2)</f>
        <v/>
      </c>
      <c r="L3069" t="n">
        <v>6.381</v>
      </c>
      <c r="M3069" t="n">
        <v>3.05</v>
      </c>
      <c r="N3069">
        <f>(M3069-F3069)</f>
        <v/>
      </c>
    </row>
    <row r="3070" ht="21" customHeight="1">
      <c r="A3070" s="78" t="inlineStr">
        <is>
          <t>81.50.01</t>
        </is>
      </c>
      <c r="B3070" s="77" t="inlineStr">
        <is>
          <t>PERFIL DE BORRACHA EPDM MACICO 12 X 15 MM PARA ESQUADRIAS REF 20259</t>
        </is>
      </c>
      <c r="C3070" s="78" t="inlineStr">
        <is>
          <t>SUDECAP</t>
        </is>
      </c>
      <c r="D3070" s="78" t="inlineStr">
        <is>
          <t>M</t>
        </is>
      </c>
      <c r="E3070" s="21" t="n">
        <v>7.287</v>
      </c>
      <c r="F3070" s="22">
        <f>ROUND(M3070*FATOR, 2)</f>
        <v/>
      </c>
      <c r="G3070" s="22">
        <f>ROUND(E3070*F3070, 2)</f>
        <v/>
      </c>
      <c r="L3070" t="n">
        <v>7.287</v>
      </c>
      <c r="M3070" t="n">
        <v>1.87</v>
      </c>
      <c r="N3070">
        <f>(M3070-F3070)</f>
        <v/>
      </c>
    </row>
    <row r="3071" ht="15" customHeight="1">
      <c r="A3071" s="78" t="inlineStr">
        <is>
          <t>81.02.04</t>
        </is>
      </c>
      <c r="B3071" s="77" t="inlineStr">
        <is>
          <t>VIDRO LISO INCOLOR, E=4 MM REF 10492</t>
        </is>
      </c>
      <c r="C3071" s="78" t="inlineStr">
        <is>
          <t>SUDECAP</t>
        </is>
      </c>
      <c r="D3071" s="78" t="inlineStr">
        <is>
          <t>M2</t>
        </is>
      </c>
      <c r="E3071" s="21" t="n">
        <v>1</v>
      </c>
      <c r="F3071" s="22">
        <f>ROUND(M3071*FATOR, 2)</f>
        <v/>
      </c>
      <c r="G3071" s="22">
        <f>ROUND(E3071*F3071, 2)</f>
        <v/>
      </c>
      <c r="L3071" t="n">
        <v>1</v>
      </c>
      <c r="M3071" t="n">
        <v>115</v>
      </c>
      <c r="N3071">
        <f>(M3071-F3071)</f>
        <v/>
      </c>
    </row>
    <row r="3072" ht="15" customHeight="1">
      <c r="A3072" s="2" t="n"/>
      <c r="B3072" s="2" t="n"/>
      <c r="C3072" s="2" t="n"/>
      <c r="D3072" s="2" t="n"/>
      <c r="E3072" s="74" t="inlineStr">
        <is>
          <t>TOTAL Material:</t>
        </is>
      </c>
      <c r="F3072" s="91" t="n"/>
      <c r="G3072" s="23">
        <f>SUM(G3069:G3071)</f>
        <v/>
      </c>
    </row>
    <row r="3073" ht="15" customHeight="1">
      <c r="A3073" s="73" t="inlineStr">
        <is>
          <t>Mão de Obra</t>
        </is>
      </c>
      <c r="B3073" s="91" t="n"/>
      <c r="C3073" s="64" t="inlineStr">
        <is>
          <t>FONTE</t>
        </is>
      </c>
      <c r="D3073" s="64" t="inlineStr">
        <is>
          <t>UNID</t>
        </is>
      </c>
      <c r="E3073" s="64" t="inlineStr">
        <is>
          <t>COEFICIENTE</t>
        </is>
      </c>
      <c r="F3073" s="64" t="inlineStr">
        <is>
          <t>PREÇO UNITÁRIO</t>
        </is>
      </c>
      <c r="G3073" s="64" t="inlineStr">
        <is>
          <t>TOTAL</t>
        </is>
      </c>
    </row>
    <row r="3074" ht="15" customHeight="1">
      <c r="A3074" s="78" t="inlineStr">
        <is>
          <t>55.10.88</t>
        </is>
      </c>
      <c r="B3074" s="77" t="inlineStr">
        <is>
          <t>SERVENTE</t>
        </is>
      </c>
      <c r="C3074" s="78" t="inlineStr">
        <is>
          <t>SUDECAP</t>
        </is>
      </c>
      <c r="D3074" s="78" t="inlineStr">
        <is>
          <t>H</t>
        </is>
      </c>
      <c r="E3074" s="21">
        <f>L3074*FATOR</f>
        <v/>
      </c>
      <c r="F3074" s="22" t="n">
        <v>14.9</v>
      </c>
      <c r="G3074" s="22">
        <f>ROUND(E3074*F3074, 2)</f>
        <v/>
      </c>
      <c r="L3074" t="n">
        <v>0.761</v>
      </c>
      <c r="M3074" t="n">
        <v>14.9</v>
      </c>
      <c r="N3074">
        <f>(M3074-F3074)</f>
        <v/>
      </c>
    </row>
    <row r="3075" ht="15" customHeight="1">
      <c r="A3075" s="78" t="inlineStr">
        <is>
          <t>55.10.87</t>
        </is>
      </c>
      <c r="B3075" s="77" t="inlineStr">
        <is>
          <t>VIDRACEIRO REF 88325</t>
        </is>
      </c>
      <c r="C3075" s="78" t="inlineStr">
        <is>
          <t>SUDECAP</t>
        </is>
      </c>
      <c r="D3075" s="78" t="inlineStr">
        <is>
          <t>H</t>
        </is>
      </c>
      <c r="E3075" s="21">
        <f>L3075*FATOR</f>
        <v/>
      </c>
      <c r="F3075" s="22" t="n">
        <v>16.74</v>
      </c>
      <c r="G3075" s="22">
        <f>ROUND(E3075*F3075, 2)</f>
        <v/>
      </c>
      <c r="L3075" t="n">
        <v>0.783</v>
      </c>
      <c r="M3075" t="n">
        <v>16.74</v>
      </c>
      <c r="N3075">
        <f>(M3075-F3075)</f>
        <v/>
      </c>
    </row>
    <row r="3076" ht="15" customHeight="1">
      <c r="A3076" s="2" t="n"/>
      <c r="B3076" s="2" t="n"/>
      <c r="C3076" s="2" t="n"/>
      <c r="D3076" s="2" t="n"/>
      <c r="E3076" s="74" t="inlineStr">
        <is>
          <t>TOTAL Mão de Obra:</t>
        </is>
      </c>
      <c r="F3076" s="91" t="n"/>
      <c r="G3076" s="23">
        <f>SUM(G3074:G3075)</f>
        <v/>
      </c>
    </row>
    <row r="3077" ht="15" customHeight="1">
      <c r="A3077" s="2" t="n"/>
      <c r="B3077" s="2" t="n"/>
      <c r="C3077" s="2" t="n"/>
      <c r="D3077" s="2" t="n"/>
      <c r="E3077" s="75" t="inlineStr">
        <is>
          <t>VALOR:</t>
        </is>
      </c>
      <c r="F3077" s="91" t="n"/>
      <c r="G3077" s="5">
        <f>SUM(G3072,G3076)</f>
        <v/>
      </c>
    </row>
    <row r="3078" ht="15" customHeight="1">
      <c r="A3078" s="2" t="n"/>
      <c r="B3078" s="2" t="n"/>
      <c r="C3078" s="2" t="n"/>
      <c r="D3078" s="2" t="n"/>
      <c r="E3078" s="75" t="inlineStr">
        <is>
          <t>VALOR BDI (29.27%):</t>
        </is>
      </c>
      <c r="F3078" s="91" t="n"/>
      <c r="G3078" s="5">
        <f>ROUNDDOWN(G3077*BDI,2)</f>
        <v/>
      </c>
    </row>
    <row r="3079" ht="15" customHeight="1">
      <c r="A3079" s="2" t="n"/>
      <c r="B3079" s="2" t="n"/>
      <c r="C3079" s="2" t="n"/>
      <c r="D3079" s="2" t="n"/>
      <c r="E3079" s="75" t="inlineStr">
        <is>
          <t>VALOR COM BDI:</t>
        </is>
      </c>
      <c r="F3079" s="91" t="n"/>
      <c r="G3079" s="5">
        <f>G3078 + G3077</f>
        <v/>
      </c>
    </row>
    <row r="3080" ht="9.949999999999999" customHeight="1">
      <c r="A3080" s="2" t="n"/>
      <c r="B3080" s="2" t="n"/>
      <c r="C3080" s="71" t="n"/>
      <c r="E3080" s="2" t="n"/>
      <c r="F3080" s="2" t="n"/>
      <c r="G3080" s="2" t="n"/>
    </row>
    <row r="3081" ht="20.1" customHeight="1">
      <c r="A3081" s="72" t="inlineStr">
        <is>
          <t>15.1.2. 81.04.06 VIDRO MARTELADO OU CANELADO, E=4 MM REF 10499 (M2)</t>
        </is>
      </c>
      <c r="B3081" s="90" t="n"/>
      <c r="C3081" s="90" t="n"/>
      <c r="D3081" s="90" t="n"/>
      <c r="E3081" s="90" t="n"/>
      <c r="F3081" s="90" t="n"/>
      <c r="G3081" s="91" t="n"/>
    </row>
    <row r="3082" ht="15" customHeight="1">
      <c r="A3082" s="73" t="inlineStr">
        <is>
          <t>Material</t>
        </is>
      </c>
      <c r="B3082" s="91" t="n"/>
      <c r="C3082" s="64" t="inlineStr">
        <is>
          <t>FONTE</t>
        </is>
      </c>
      <c r="D3082" s="64" t="inlineStr">
        <is>
          <t>UNID</t>
        </is>
      </c>
      <c r="E3082" s="64" t="inlineStr">
        <is>
          <t>COEFICIENTE</t>
        </is>
      </c>
      <c r="F3082" s="64" t="inlineStr">
        <is>
          <t>PREÇO UNITÁRIO</t>
        </is>
      </c>
      <c r="G3082" s="64" t="inlineStr">
        <is>
          <t>TOTAL</t>
        </is>
      </c>
    </row>
    <row r="3083" ht="15" customHeight="1">
      <c r="A3083" s="78" t="inlineStr">
        <is>
          <t>81.04.06</t>
        </is>
      </c>
      <c r="B3083" s="77" t="inlineStr">
        <is>
          <t>VIDRO MARTELADO OU CANELADO, E=4 MM REF 10499</t>
        </is>
      </c>
      <c r="C3083" s="78" t="inlineStr">
        <is>
          <t>SUDECAP</t>
        </is>
      </c>
      <c r="D3083" s="78" t="inlineStr">
        <is>
          <t>M2</t>
        </is>
      </c>
      <c r="E3083" s="21" t="n">
        <v>1</v>
      </c>
      <c r="F3083" s="22">
        <f>ROUND(M3083*FATOR, 2)</f>
        <v/>
      </c>
      <c r="G3083" s="22">
        <f>ROUND(E3083*F3083, 2)</f>
        <v/>
      </c>
      <c r="L3083" t="n">
        <v>1</v>
      </c>
      <c r="M3083" t="n">
        <v>140</v>
      </c>
      <c r="N3083">
        <f>(M3083-F3083)</f>
        <v/>
      </c>
    </row>
    <row r="3084" ht="15" customHeight="1">
      <c r="A3084" s="2" t="n"/>
      <c r="B3084" s="2" t="n"/>
      <c r="C3084" s="2" t="n"/>
      <c r="D3084" s="2" t="n"/>
      <c r="E3084" s="74" t="inlineStr">
        <is>
          <t>TOTAL Material:</t>
        </is>
      </c>
      <c r="F3084" s="91" t="n"/>
      <c r="G3084" s="23">
        <f>SUM(G3083:G3083)</f>
        <v/>
      </c>
    </row>
    <row r="3085" ht="15" customHeight="1">
      <c r="A3085" s="2" t="n"/>
      <c r="B3085" s="2" t="n"/>
      <c r="C3085" s="2" t="n"/>
      <c r="D3085" s="2" t="n"/>
      <c r="E3085" s="75" t="inlineStr">
        <is>
          <t>VALOR:</t>
        </is>
      </c>
      <c r="F3085" s="91" t="n"/>
      <c r="G3085" s="5">
        <f>SUM(G3084)</f>
        <v/>
      </c>
    </row>
    <row r="3086" ht="15" customHeight="1">
      <c r="A3086" s="2" t="n"/>
      <c r="B3086" s="2" t="n"/>
      <c r="C3086" s="2" t="n"/>
      <c r="D3086" s="2" t="n"/>
      <c r="E3086" s="75" t="inlineStr">
        <is>
          <t>VALOR BDI (29.27%):</t>
        </is>
      </c>
      <c r="F3086" s="91" t="n"/>
      <c r="G3086" s="5">
        <f>ROUNDDOWN(G3085*BDI,2)</f>
        <v/>
      </c>
    </row>
    <row r="3087" ht="15" customHeight="1">
      <c r="A3087" s="2" t="n"/>
      <c r="B3087" s="2" t="n"/>
      <c r="C3087" s="2" t="n"/>
      <c r="D3087" s="2" t="n"/>
      <c r="E3087" s="75" t="inlineStr">
        <is>
          <t>VALOR COM BDI:</t>
        </is>
      </c>
      <c r="F3087" s="91" t="n"/>
      <c r="G3087" s="5">
        <f>G3086 + G3085</f>
        <v/>
      </c>
    </row>
    <row r="3088" ht="9.949999999999999" customHeight="1">
      <c r="A3088" s="2" t="n"/>
      <c r="B3088" s="2" t="n"/>
      <c r="C3088" s="71" t="n"/>
      <c r="E3088" s="2" t="n"/>
      <c r="F3088" s="2" t="n"/>
      <c r="G3088" s="2" t="n"/>
    </row>
    <row r="3089" ht="20.1" customHeight="1">
      <c r="A3089" s="72" t="inlineStr">
        <is>
          <t>15.2.1. 16.20.20 ESPELHO CRISTAL, E = 4 MM, APARAFUSADO, ÁREA MENOR OU IGUAL A 1,0 M2, FORNECIMENTO E INSTALAÇÃO REF 102143 (M2)</t>
        </is>
      </c>
      <c r="B3089" s="90" t="n"/>
      <c r="C3089" s="90" t="n"/>
      <c r="D3089" s="90" t="n"/>
      <c r="E3089" s="90" t="n"/>
      <c r="F3089" s="90" t="n"/>
      <c r="G3089" s="91" t="n"/>
    </row>
    <row r="3090" ht="15" customHeight="1">
      <c r="A3090" s="73" t="inlineStr">
        <is>
          <t>Material</t>
        </is>
      </c>
      <c r="B3090" s="91" t="n"/>
      <c r="C3090" s="64" t="inlineStr">
        <is>
          <t>FONTE</t>
        </is>
      </c>
      <c r="D3090" s="64" t="inlineStr">
        <is>
          <t>UNID</t>
        </is>
      </c>
      <c r="E3090" s="64" t="inlineStr">
        <is>
          <t>COEFICIENTE</t>
        </is>
      </c>
      <c r="F3090" s="64" t="inlineStr">
        <is>
          <t>PREÇO UNITÁRIO</t>
        </is>
      </c>
      <c r="G3090" s="64" t="inlineStr">
        <is>
          <t>TOTAL</t>
        </is>
      </c>
    </row>
    <row r="3091" ht="29.1" customHeight="1">
      <c r="A3091" s="78" t="inlineStr">
        <is>
          <t>77.10.04</t>
        </is>
      </c>
      <c r="B3091" s="77" t="inlineStr">
        <is>
          <t>BOTAO ROSCA INTERNA CABECA CHATA MACICA, FORMATO REDONDO, METAL, 19 MM, INCLUSO ARRUELA E PARAFUSO REF 44121</t>
        </is>
      </c>
      <c r="C3091" s="78" t="inlineStr">
        <is>
          <t>SUDECAP</t>
        </is>
      </c>
      <c r="D3091" s="78" t="inlineStr">
        <is>
          <t>UN</t>
        </is>
      </c>
      <c r="E3091" s="21" t="n">
        <v>9.696</v>
      </c>
      <c r="F3091" s="22">
        <f>ROUND(M3091*FATOR, 2)</f>
        <v/>
      </c>
      <c r="G3091" s="22">
        <f>ROUND(E3091*F3091, 2)</f>
        <v/>
      </c>
      <c r="L3091" t="n">
        <v>9.696</v>
      </c>
      <c r="M3091" t="n">
        <v>1.36</v>
      </c>
      <c r="N3091">
        <f>(M3091-F3091)</f>
        <v/>
      </c>
    </row>
    <row r="3092" ht="15" customHeight="1">
      <c r="A3092" s="78" t="inlineStr">
        <is>
          <t>77.10.03</t>
        </is>
      </c>
      <c r="B3092" s="77" t="inlineStr">
        <is>
          <t>BUCHA DE NYLON S6 REF 4375</t>
        </is>
      </c>
      <c r="C3092" s="78" t="inlineStr">
        <is>
          <t>SUDECAP</t>
        </is>
      </c>
      <c r="D3092" s="78" t="inlineStr">
        <is>
          <t>UN</t>
        </is>
      </c>
      <c r="E3092" s="21" t="n">
        <v>9.696</v>
      </c>
      <c r="F3092" s="22">
        <f>ROUND(M3092*FATOR, 2)</f>
        <v/>
      </c>
      <c r="G3092" s="22">
        <f>ROUND(E3092*F3092, 2)</f>
        <v/>
      </c>
      <c r="L3092" t="n">
        <v>9.696</v>
      </c>
      <c r="M3092" t="n">
        <v>0.09</v>
      </c>
      <c r="N3092">
        <f>(M3092-F3092)</f>
        <v/>
      </c>
    </row>
    <row r="3093" ht="15" customHeight="1">
      <c r="A3093" s="78" t="inlineStr">
        <is>
          <t>81.20.03</t>
        </is>
      </c>
      <c r="B3093" s="77" t="inlineStr">
        <is>
          <t>ESPELHO CRISTAL E = 4 MM</t>
        </is>
      </c>
      <c r="C3093" s="78" t="inlineStr">
        <is>
          <t>SUDECAP</t>
        </is>
      </c>
      <c r="D3093" s="78" t="inlineStr">
        <is>
          <t>M2</t>
        </is>
      </c>
      <c r="E3093" s="21" t="n">
        <v>1</v>
      </c>
      <c r="F3093" s="22">
        <f>ROUND(M3093*FATOR, 2)</f>
        <v/>
      </c>
      <c r="G3093" s="22">
        <f>ROUND(E3093*F3093, 2)</f>
        <v/>
      </c>
      <c r="L3093" t="n">
        <v>1</v>
      </c>
      <c r="M3093" t="n">
        <v>376.24</v>
      </c>
      <c r="N3093">
        <f>(M3093-F3093)</f>
        <v/>
      </c>
    </row>
    <row r="3094" ht="15" customHeight="1">
      <c r="A3094" s="2" t="n"/>
      <c r="B3094" s="2" t="n"/>
      <c r="C3094" s="2" t="n"/>
      <c r="D3094" s="2" t="n"/>
      <c r="E3094" s="74" t="inlineStr">
        <is>
          <t>TOTAL Material:</t>
        </is>
      </c>
      <c r="F3094" s="91" t="n"/>
      <c r="G3094" s="23">
        <f>SUM(G3091:G3093)</f>
        <v/>
      </c>
    </row>
    <row r="3095" ht="15" customHeight="1">
      <c r="A3095" s="73" t="inlineStr">
        <is>
          <t>Mão de Obra</t>
        </is>
      </c>
      <c r="B3095" s="91" t="n"/>
      <c r="C3095" s="64" t="inlineStr">
        <is>
          <t>FONTE</t>
        </is>
      </c>
      <c r="D3095" s="64" t="inlineStr">
        <is>
          <t>UNID</t>
        </is>
      </c>
      <c r="E3095" s="64" t="inlineStr">
        <is>
          <t>COEFICIENTE</t>
        </is>
      </c>
      <c r="F3095" s="64" t="inlineStr">
        <is>
          <t>PREÇO UNITÁRIO</t>
        </is>
      </c>
      <c r="G3095" s="64" t="inlineStr">
        <is>
          <t>TOTAL</t>
        </is>
      </c>
    </row>
    <row r="3096" ht="15" customHeight="1">
      <c r="A3096" s="78" t="inlineStr">
        <is>
          <t>55.10.88</t>
        </is>
      </c>
      <c r="B3096" s="77" t="inlineStr">
        <is>
          <t>SERVENTE</t>
        </is>
      </c>
      <c r="C3096" s="78" t="inlineStr">
        <is>
          <t>SUDECAP</t>
        </is>
      </c>
      <c r="D3096" s="78" t="inlineStr">
        <is>
          <t>H</t>
        </is>
      </c>
      <c r="E3096" s="21">
        <f>L3096*FATOR</f>
        <v/>
      </c>
      <c r="F3096" s="22" t="n">
        <v>14.9</v>
      </c>
      <c r="G3096" s="22">
        <f>ROUND(E3096*F3096, 2)</f>
        <v/>
      </c>
      <c r="L3096" t="n">
        <v>0.74</v>
      </c>
      <c r="M3096" t="n">
        <v>14.9</v>
      </c>
      <c r="N3096">
        <f>(M3096-F3096)</f>
        <v/>
      </c>
    </row>
    <row r="3097" ht="15" customHeight="1">
      <c r="A3097" s="78" t="inlineStr">
        <is>
          <t>55.10.87</t>
        </is>
      </c>
      <c r="B3097" s="77" t="inlineStr">
        <is>
          <t>VIDRACEIRO REF 88325</t>
        </is>
      </c>
      <c r="C3097" s="78" t="inlineStr">
        <is>
          <t>SUDECAP</t>
        </is>
      </c>
      <c r="D3097" s="78" t="inlineStr">
        <is>
          <t>H</t>
        </is>
      </c>
      <c r="E3097" s="21">
        <f>L3097*FATOR</f>
        <v/>
      </c>
      <c r="F3097" s="22" t="n">
        <v>16.74</v>
      </c>
      <c r="G3097" s="22">
        <f>ROUND(E3097*F3097, 2)</f>
        <v/>
      </c>
      <c r="L3097" t="n">
        <v>0.761</v>
      </c>
      <c r="M3097" t="n">
        <v>16.74</v>
      </c>
      <c r="N3097">
        <f>(M3097-F3097)</f>
        <v/>
      </c>
    </row>
    <row r="3098" ht="15" customHeight="1">
      <c r="A3098" s="2" t="n"/>
      <c r="B3098" s="2" t="n"/>
      <c r="C3098" s="2" t="n"/>
      <c r="D3098" s="2" t="n"/>
      <c r="E3098" s="74" t="inlineStr">
        <is>
          <t>TOTAL Mão de Obra:</t>
        </is>
      </c>
      <c r="F3098" s="91" t="n"/>
      <c r="G3098" s="23">
        <f>SUM(G3096:G3097)</f>
        <v/>
      </c>
    </row>
    <row r="3099" ht="15" customHeight="1">
      <c r="A3099" s="2" t="n"/>
      <c r="B3099" s="2" t="n"/>
      <c r="C3099" s="2" t="n"/>
      <c r="D3099" s="2" t="n"/>
      <c r="E3099" s="75" t="inlineStr">
        <is>
          <t>VALOR:</t>
        </is>
      </c>
      <c r="F3099" s="91" t="n"/>
      <c r="G3099" s="5">
        <f>SUM(G3094,G3098)</f>
        <v/>
      </c>
    </row>
    <row r="3100" ht="15" customHeight="1">
      <c r="A3100" s="2" t="n"/>
      <c r="B3100" s="2" t="n"/>
      <c r="C3100" s="2" t="n"/>
      <c r="D3100" s="2" t="n"/>
      <c r="E3100" s="75" t="inlineStr">
        <is>
          <t>VALOR BDI (29.27%):</t>
        </is>
      </c>
      <c r="F3100" s="91" t="n"/>
      <c r="G3100" s="5">
        <f>ROUNDDOWN(G3099*BDI,2)</f>
        <v/>
      </c>
    </row>
    <row r="3101" ht="15" customHeight="1">
      <c r="A3101" s="2" t="n"/>
      <c r="B3101" s="2" t="n"/>
      <c r="C3101" s="2" t="n"/>
      <c r="D3101" s="2" t="n"/>
      <c r="E3101" s="75" t="inlineStr">
        <is>
          <t>VALOR COM BDI:</t>
        </is>
      </c>
      <c r="F3101" s="91" t="n"/>
      <c r="G3101" s="5">
        <f>G3100 + G3099</f>
        <v/>
      </c>
    </row>
    <row r="3102" ht="9.949999999999999" customHeight="1">
      <c r="A3102" s="2" t="n"/>
      <c r="B3102" s="2" t="n"/>
      <c r="C3102" s="71" t="n"/>
      <c r="E3102" s="2" t="n"/>
      <c r="F3102" s="2" t="n"/>
      <c r="G3102" s="2" t="n"/>
    </row>
    <row r="3103" ht="20.1" customHeight="1">
      <c r="A3103" s="72" t="inlineStr">
        <is>
          <t>16.1.1. 17.03.05 APLICAÇÃO MANUAL DE FUNDO SELADOR ACRÍLICO EM PAREDES EXTERNAS REF 88415 (M2)</t>
        </is>
      </c>
      <c r="B3103" s="90" t="n"/>
      <c r="C3103" s="90" t="n"/>
      <c r="D3103" s="90" t="n"/>
      <c r="E3103" s="90" t="n"/>
      <c r="F3103" s="90" t="n"/>
      <c r="G3103" s="91" t="n"/>
    </row>
    <row r="3104" ht="15" customHeight="1">
      <c r="A3104" s="73" t="inlineStr">
        <is>
          <t>Material</t>
        </is>
      </c>
      <c r="B3104" s="91" t="n"/>
      <c r="C3104" s="64" t="inlineStr">
        <is>
          <t>FONTE</t>
        </is>
      </c>
      <c r="D3104" s="64" t="inlineStr">
        <is>
          <t>UNID</t>
        </is>
      </c>
      <c r="E3104" s="64" t="inlineStr">
        <is>
          <t>COEFICIENTE</t>
        </is>
      </c>
      <c r="F3104" s="64" t="inlineStr">
        <is>
          <t>PREÇO UNITÁRIO</t>
        </is>
      </c>
      <c r="G3104" s="64" t="inlineStr">
        <is>
          <t>TOTAL</t>
        </is>
      </c>
    </row>
    <row r="3105" ht="15" customHeight="1">
      <c r="A3105" s="78" t="inlineStr">
        <is>
          <t>75.18.12</t>
        </is>
      </c>
      <c r="B3105" s="77" t="inlineStr">
        <is>
          <t>SELADOR ACRILICO PAREDES INTERNAS/EXTERNAS REF 6085</t>
        </is>
      </c>
      <c r="C3105" s="78" t="inlineStr">
        <is>
          <t>SUDECAP</t>
        </is>
      </c>
      <c r="D3105" s="78" t="inlineStr">
        <is>
          <t>L</t>
        </is>
      </c>
      <c r="E3105" s="21" t="n">
        <v>0.16</v>
      </c>
      <c r="F3105" s="22">
        <f>ROUND(M3105*FATOR, 2)</f>
        <v/>
      </c>
      <c r="G3105" s="22">
        <f>ROUND(E3105*F3105, 2)</f>
        <v/>
      </c>
      <c r="L3105" t="n">
        <v>0.16</v>
      </c>
      <c r="M3105" t="n">
        <v>8.56</v>
      </c>
      <c r="N3105">
        <f>(M3105-F3105)</f>
        <v/>
      </c>
    </row>
    <row r="3106" ht="15" customHeight="1">
      <c r="A3106" s="2" t="n"/>
      <c r="B3106" s="2" t="n"/>
      <c r="C3106" s="2" t="n"/>
      <c r="D3106" s="2" t="n"/>
      <c r="E3106" s="74" t="inlineStr">
        <is>
          <t>TOTAL Material:</t>
        </is>
      </c>
      <c r="F3106" s="91" t="n"/>
      <c r="G3106" s="23">
        <f>SUM(G3105:G3105)</f>
        <v/>
      </c>
    </row>
    <row r="3107" ht="15" customHeight="1">
      <c r="A3107" s="73" t="inlineStr">
        <is>
          <t>Mão de Obra</t>
        </is>
      </c>
      <c r="B3107" s="91" t="n"/>
      <c r="C3107" s="64" t="inlineStr">
        <is>
          <t>FONTE</t>
        </is>
      </c>
      <c r="D3107" s="64" t="inlineStr">
        <is>
          <t>UNID</t>
        </is>
      </c>
      <c r="E3107" s="64" t="inlineStr">
        <is>
          <t>COEFICIENTE</t>
        </is>
      </c>
      <c r="F3107" s="64" t="inlineStr">
        <is>
          <t>PREÇO UNITÁRIO</t>
        </is>
      </c>
      <c r="G3107" s="64" t="inlineStr">
        <is>
          <t>TOTAL</t>
        </is>
      </c>
    </row>
    <row r="3108" ht="15" customHeight="1">
      <c r="A3108" s="78" t="inlineStr">
        <is>
          <t>55.10.05</t>
        </is>
      </c>
      <c r="B3108" s="77" t="inlineStr">
        <is>
          <t>AJUDANTE</t>
        </is>
      </c>
      <c r="C3108" s="78" t="inlineStr">
        <is>
          <t>SUDECAP</t>
        </is>
      </c>
      <c r="D3108" s="78" t="inlineStr">
        <is>
          <t>H</t>
        </is>
      </c>
      <c r="E3108" s="21">
        <f>L3108*FATOR</f>
        <v/>
      </c>
      <c r="F3108" s="22" t="n">
        <v>14.89</v>
      </c>
      <c r="G3108" s="22">
        <f>ROUND(E3108*F3108, 2)</f>
        <v/>
      </c>
      <c r="L3108" t="n">
        <v>0.014</v>
      </c>
      <c r="M3108" t="n">
        <v>14.89</v>
      </c>
      <c r="N3108">
        <f>(M3108-F3108)</f>
        <v/>
      </c>
    </row>
    <row r="3109" ht="15" customHeight="1">
      <c r="A3109" s="78" t="inlineStr">
        <is>
          <t>55.10.81</t>
        </is>
      </c>
      <c r="B3109" s="77" t="inlineStr">
        <is>
          <t>PINTOR</t>
        </is>
      </c>
      <c r="C3109" s="78" t="inlineStr">
        <is>
          <t>SUDECAP</t>
        </is>
      </c>
      <c r="D3109" s="78" t="inlineStr">
        <is>
          <t>H</t>
        </is>
      </c>
      <c r="E3109" s="21">
        <f>L3109*FATOR</f>
        <v/>
      </c>
      <c r="F3109" s="22" t="n">
        <v>21.08</v>
      </c>
      <c r="G3109" s="22">
        <f>ROUND(E3109*F3109, 2)</f>
        <v/>
      </c>
      <c r="L3109" t="n">
        <v>0.054</v>
      </c>
      <c r="M3109" t="n">
        <v>21.08</v>
      </c>
      <c r="N3109">
        <f>(M3109-F3109)</f>
        <v/>
      </c>
    </row>
    <row r="3110" ht="15" customHeight="1">
      <c r="A3110" s="2" t="n"/>
      <c r="B3110" s="2" t="n"/>
      <c r="C3110" s="2" t="n"/>
      <c r="D3110" s="2" t="n"/>
      <c r="E3110" s="74" t="inlineStr">
        <is>
          <t>TOTAL Mão de Obra:</t>
        </is>
      </c>
      <c r="F3110" s="91" t="n"/>
      <c r="G3110" s="23">
        <f>SUM(G3108:G3109)</f>
        <v/>
      </c>
    </row>
    <row r="3111" ht="15" customHeight="1">
      <c r="A3111" s="2" t="n"/>
      <c r="B3111" s="2" t="n"/>
      <c r="C3111" s="2" t="n"/>
      <c r="D3111" s="2" t="n"/>
      <c r="E3111" s="75" t="inlineStr">
        <is>
          <t>VALOR:</t>
        </is>
      </c>
      <c r="F3111" s="91" t="n"/>
      <c r="G3111" s="5">
        <f>SUM(G3106,G3110)</f>
        <v/>
      </c>
    </row>
    <row r="3112" ht="15" customHeight="1">
      <c r="A3112" s="2" t="n"/>
      <c r="B3112" s="2" t="n"/>
      <c r="C3112" s="2" t="n"/>
      <c r="D3112" s="2" t="n"/>
      <c r="E3112" s="75" t="inlineStr">
        <is>
          <t>VALOR BDI (29.27%):</t>
        </is>
      </c>
      <c r="F3112" s="91" t="n"/>
      <c r="G3112" s="5">
        <f>ROUNDDOWN(G3111*BDI,2)</f>
        <v/>
      </c>
    </row>
    <row r="3113" ht="15" customHeight="1">
      <c r="A3113" s="2" t="n"/>
      <c r="B3113" s="2" t="n"/>
      <c r="C3113" s="2" t="n"/>
      <c r="D3113" s="2" t="n"/>
      <c r="E3113" s="75" t="inlineStr">
        <is>
          <t>VALOR COM BDI:</t>
        </is>
      </c>
      <c r="F3113" s="91" t="n"/>
      <c r="G3113" s="5">
        <f>G3112 + G3111</f>
        <v/>
      </c>
    </row>
    <row r="3114" ht="9.949999999999999" customHeight="1">
      <c r="A3114" s="2" t="n"/>
      <c r="B3114" s="2" t="n"/>
      <c r="C3114" s="71" t="n"/>
      <c r="E3114" s="2" t="n"/>
      <c r="F3114" s="2" t="n"/>
      <c r="G3114" s="2" t="n"/>
    </row>
    <row r="3115" ht="20.1" customHeight="1">
      <c r="A3115" s="72" t="inlineStr">
        <is>
          <t>16.1.2. 17.03.26 PINTURA COM TINTA ACRÍLICA SEMI BRILHO EM PAREDES EXTERNAS, APLICAÇÃO MANUAL, DUAS DEMÃOS REF 95626 (M2)</t>
        </is>
      </c>
      <c r="B3115" s="90" t="n"/>
      <c r="C3115" s="90" t="n"/>
      <c r="D3115" s="90" t="n"/>
      <c r="E3115" s="90" t="n"/>
      <c r="F3115" s="90" t="n"/>
      <c r="G3115" s="91" t="n"/>
    </row>
    <row r="3116" ht="15" customHeight="1">
      <c r="A3116" s="73" t="inlineStr">
        <is>
          <t>Material</t>
        </is>
      </c>
      <c r="B3116" s="91" t="n"/>
      <c r="C3116" s="64" t="inlineStr">
        <is>
          <t>FONTE</t>
        </is>
      </c>
      <c r="D3116" s="64" t="inlineStr">
        <is>
          <t>UNID</t>
        </is>
      </c>
      <c r="E3116" s="64" t="inlineStr">
        <is>
          <t>COEFICIENTE</t>
        </is>
      </c>
      <c r="F3116" s="64" t="inlineStr">
        <is>
          <t>PREÇO UNITÁRIO</t>
        </is>
      </c>
      <c r="G3116" s="64" t="inlineStr">
        <is>
          <t>TOTAL</t>
        </is>
      </c>
    </row>
    <row r="3117" ht="15" customHeight="1">
      <c r="A3117" s="78" t="inlineStr">
        <is>
          <t>75.01.12</t>
        </is>
      </c>
      <c r="B3117" s="77" t="inlineStr">
        <is>
          <t>TINTA ACRÍLICA PREMIUM, COR BRANCO SEMI BRILHO</t>
        </is>
      </c>
      <c r="C3117" s="78" t="inlineStr">
        <is>
          <t>SUDECAP</t>
        </is>
      </c>
      <c r="D3117" s="78" t="inlineStr">
        <is>
          <t>L</t>
        </is>
      </c>
      <c r="E3117" s="21" t="n">
        <v>0.2</v>
      </c>
      <c r="F3117" s="22">
        <f>ROUND(M3117*FATOR, 2)</f>
        <v/>
      </c>
      <c r="G3117" s="22">
        <f>ROUND(E3117*F3117, 2)</f>
        <v/>
      </c>
      <c r="L3117" t="n">
        <v>0.2</v>
      </c>
      <c r="M3117" t="n">
        <v>28.33</v>
      </c>
      <c r="N3117">
        <f>(M3117-F3117)</f>
        <v/>
      </c>
    </row>
    <row r="3118" ht="15" customHeight="1">
      <c r="A3118" s="2" t="n"/>
      <c r="B3118" s="2" t="n"/>
      <c r="C3118" s="2" t="n"/>
      <c r="D3118" s="2" t="n"/>
      <c r="E3118" s="74" t="inlineStr">
        <is>
          <t>TOTAL Material:</t>
        </is>
      </c>
      <c r="F3118" s="91" t="n"/>
      <c r="G3118" s="23">
        <f>SUM(G3117:G3117)</f>
        <v/>
      </c>
    </row>
    <row r="3119" ht="15" customHeight="1">
      <c r="A3119" s="73" t="inlineStr">
        <is>
          <t>Mão de Obra</t>
        </is>
      </c>
      <c r="B3119" s="91" t="n"/>
      <c r="C3119" s="64" t="inlineStr">
        <is>
          <t>FONTE</t>
        </is>
      </c>
      <c r="D3119" s="64" t="inlineStr">
        <is>
          <t>UNID</t>
        </is>
      </c>
      <c r="E3119" s="64" t="inlineStr">
        <is>
          <t>COEFICIENTE</t>
        </is>
      </c>
      <c r="F3119" s="64" t="inlineStr">
        <is>
          <t>PREÇO UNITÁRIO</t>
        </is>
      </c>
      <c r="G3119" s="64" t="inlineStr">
        <is>
          <t>TOTAL</t>
        </is>
      </c>
    </row>
    <row r="3120" ht="15" customHeight="1">
      <c r="A3120" s="78" t="inlineStr">
        <is>
          <t>55.10.05</t>
        </is>
      </c>
      <c r="B3120" s="77" t="inlineStr">
        <is>
          <t>AJUDANTE</t>
        </is>
      </c>
      <c r="C3120" s="78" t="inlineStr">
        <is>
          <t>SUDECAP</t>
        </is>
      </c>
      <c r="D3120" s="78" t="inlineStr">
        <is>
          <t>H</t>
        </is>
      </c>
      <c r="E3120" s="21">
        <f>L3120*FATOR</f>
        <v/>
      </c>
      <c r="F3120" s="22" t="n">
        <v>14.89</v>
      </c>
      <c r="G3120" s="22">
        <f>ROUND(E3120*F3120, 2)</f>
        <v/>
      </c>
      <c r="L3120" t="n">
        <v>0.08599999999999999</v>
      </c>
      <c r="M3120" t="n">
        <v>14.89</v>
      </c>
      <c r="N3120">
        <f>(M3120-F3120)</f>
        <v/>
      </c>
    </row>
    <row r="3121" ht="15" customHeight="1">
      <c r="A3121" s="78" t="inlineStr">
        <is>
          <t>55.10.81</t>
        </is>
      </c>
      <c r="B3121" s="77" t="inlineStr">
        <is>
          <t>PINTOR</t>
        </is>
      </c>
      <c r="C3121" s="78" t="inlineStr">
        <is>
          <t>SUDECAP</t>
        </is>
      </c>
      <c r="D3121" s="78" t="inlineStr">
        <is>
          <t>H</t>
        </is>
      </c>
      <c r="E3121" s="21">
        <f>L3121*FATOR</f>
        <v/>
      </c>
      <c r="F3121" s="22" t="n">
        <v>21.08</v>
      </c>
      <c r="G3121" s="22">
        <f>ROUND(E3121*F3121, 2)</f>
        <v/>
      </c>
      <c r="L3121" t="n">
        <v>0.344</v>
      </c>
      <c r="M3121" t="n">
        <v>21.08</v>
      </c>
      <c r="N3121">
        <f>(M3121-F3121)</f>
        <v/>
      </c>
    </row>
    <row r="3122" ht="15" customHeight="1">
      <c r="A3122" s="2" t="n"/>
      <c r="B3122" s="2" t="n"/>
      <c r="C3122" s="2" t="n"/>
      <c r="D3122" s="2" t="n"/>
      <c r="E3122" s="74" t="inlineStr">
        <is>
          <t>TOTAL Mão de Obra:</t>
        </is>
      </c>
      <c r="F3122" s="91" t="n"/>
      <c r="G3122" s="23">
        <f>SUM(G3120:G3121)</f>
        <v/>
      </c>
    </row>
    <row r="3123" ht="15" customHeight="1">
      <c r="A3123" s="2" t="n"/>
      <c r="B3123" s="2" t="n"/>
      <c r="C3123" s="2" t="n"/>
      <c r="D3123" s="2" t="n"/>
      <c r="E3123" s="75" t="inlineStr">
        <is>
          <t>VALOR:</t>
        </is>
      </c>
      <c r="F3123" s="91" t="n"/>
      <c r="G3123" s="5">
        <f>SUM(G3118,G3122)</f>
        <v/>
      </c>
    </row>
    <row r="3124" ht="15" customHeight="1">
      <c r="A3124" s="2" t="n"/>
      <c r="B3124" s="2" t="n"/>
      <c r="C3124" s="2" t="n"/>
      <c r="D3124" s="2" t="n"/>
      <c r="E3124" s="75" t="inlineStr">
        <is>
          <t>VALOR BDI (29.27%):</t>
        </is>
      </c>
      <c r="F3124" s="91" t="n"/>
      <c r="G3124" s="5">
        <f>ROUNDDOWN(G3123*BDI,2)</f>
        <v/>
      </c>
    </row>
    <row r="3125" ht="15" customHeight="1">
      <c r="A3125" s="2" t="n"/>
      <c r="B3125" s="2" t="n"/>
      <c r="C3125" s="2" t="n"/>
      <c r="D3125" s="2" t="n"/>
      <c r="E3125" s="75" t="inlineStr">
        <is>
          <t>VALOR COM BDI:</t>
        </is>
      </c>
      <c r="F3125" s="91" t="n"/>
      <c r="G3125" s="5">
        <f>G3124 + G3123</f>
        <v/>
      </c>
    </row>
    <row r="3126" ht="9.949999999999999" customHeight="1">
      <c r="A3126" s="2" t="n"/>
      <c r="B3126" s="2" t="n"/>
      <c r="C3126" s="71" t="n"/>
      <c r="E3126" s="2" t="n"/>
      <c r="F3126" s="2" t="n"/>
      <c r="G3126" s="2" t="n"/>
    </row>
    <row r="3127" ht="20.1" customHeight="1">
      <c r="A3127" s="72" t="inlineStr">
        <is>
          <t>16.2.1. 17.04.02 EMASSAMENTO COM MASSA PVA E LIXAMENTO EM TETOS DE ÁREAS INTERNAS, DUAS DEMÃOS REF 88496 (M2)</t>
        </is>
      </c>
      <c r="B3127" s="90" t="n"/>
      <c r="C3127" s="90" t="n"/>
      <c r="D3127" s="90" t="n"/>
      <c r="E3127" s="90" t="n"/>
      <c r="F3127" s="90" t="n"/>
      <c r="G3127" s="91" t="n"/>
    </row>
    <row r="3128" ht="15" customHeight="1">
      <c r="A3128" s="73" t="inlineStr">
        <is>
          <t>Material</t>
        </is>
      </c>
      <c r="B3128" s="91" t="n"/>
      <c r="C3128" s="64" t="inlineStr">
        <is>
          <t>FONTE</t>
        </is>
      </c>
      <c r="D3128" s="64" t="inlineStr">
        <is>
          <t>UNID</t>
        </is>
      </c>
      <c r="E3128" s="64" t="inlineStr">
        <is>
          <t>COEFICIENTE</t>
        </is>
      </c>
      <c r="F3128" s="64" t="inlineStr">
        <is>
          <t>PREÇO UNITÁRIO</t>
        </is>
      </c>
      <c r="G3128" s="64" t="inlineStr">
        <is>
          <t>TOTAL</t>
        </is>
      </c>
    </row>
    <row r="3129" ht="21" customHeight="1">
      <c r="A3129" s="78" t="inlineStr">
        <is>
          <t>75.50.20</t>
        </is>
      </c>
      <c r="B3129" s="77" t="inlineStr">
        <is>
          <t>LIXA EM FOLHA PARA PAREDE OU MADEIRA, NUMERO 120 (COR VERMELHA)</t>
        </is>
      </c>
      <c r="C3129" s="78" t="inlineStr">
        <is>
          <t>SUDECAP</t>
        </is>
      </c>
      <c r="D3129" s="78" t="inlineStr">
        <is>
          <t>UN</t>
        </is>
      </c>
      <c r="E3129" s="21" t="n">
        <v>0.1</v>
      </c>
      <c r="F3129" s="22">
        <f>ROUND(M3129*FATOR, 2)</f>
        <v/>
      </c>
      <c r="G3129" s="22">
        <f>ROUND(E3129*F3129, 2)</f>
        <v/>
      </c>
      <c r="L3129" t="n">
        <v>0.1</v>
      </c>
      <c r="M3129" t="n">
        <v>0.8</v>
      </c>
      <c r="N3129">
        <f>(M3129-F3129)</f>
        <v/>
      </c>
    </row>
    <row r="3130" ht="15" customHeight="1">
      <c r="A3130" s="78" t="inlineStr">
        <is>
          <t>75.15.08</t>
        </is>
      </c>
      <c r="B3130" s="77" t="inlineStr">
        <is>
          <t>MASSA LÁTEX PARA PAREDES INTERNAS REF 43626</t>
        </is>
      </c>
      <c r="C3130" s="78" t="inlineStr">
        <is>
          <t>SUDECAP</t>
        </is>
      </c>
      <c r="D3130" s="78" t="inlineStr">
        <is>
          <t>KG</t>
        </is>
      </c>
      <c r="E3130" s="21" t="n">
        <v>1.55502</v>
      </c>
      <c r="F3130" s="22">
        <f>ROUND(M3130*FATOR, 2)</f>
        <v/>
      </c>
      <c r="G3130" s="22">
        <f>ROUND(E3130*F3130, 2)</f>
        <v/>
      </c>
      <c r="L3130" t="n">
        <v>1.55502</v>
      </c>
      <c r="M3130" t="n">
        <v>3.17</v>
      </c>
      <c r="N3130">
        <f>(M3130-F3130)</f>
        <v/>
      </c>
    </row>
    <row r="3131" ht="15" customHeight="1">
      <c r="A3131" s="2" t="n"/>
      <c r="B3131" s="2" t="n"/>
      <c r="C3131" s="2" t="n"/>
      <c r="D3131" s="2" t="n"/>
      <c r="E3131" s="74" t="inlineStr">
        <is>
          <t>TOTAL Material:</t>
        </is>
      </c>
      <c r="F3131" s="91" t="n"/>
      <c r="G3131" s="23">
        <f>SUM(G3129:G3130)</f>
        <v/>
      </c>
    </row>
    <row r="3132" ht="15" customHeight="1">
      <c r="A3132" s="73" t="inlineStr">
        <is>
          <t>Mão de Obra</t>
        </is>
      </c>
      <c r="B3132" s="91" t="n"/>
      <c r="C3132" s="64" t="inlineStr">
        <is>
          <t>FONTE</t>
        </is>
      </c>
      <c r="D3132" s="64" t="inlineStr">
        <is>
          <t>UNID</t>
        </is>
      </c>
      <c r="E3132" s="64" t="inlineStr">
        <is>
          <t>COEFICIENTE</t>
        </is>
      </c>
      <c r="F3132" s="64" t="inlineStr">
        <is>
          <t>PREÇO UNITÁRIO</t>
        </is>
      </c>
      <c r="G3132" s="64" t="inlineStr">
        <is>
          <t>TOTAL</t>
        </is>
      </c>
    </row>
    <row r="3133" ht="15" customHeight="1">
      <c r="A3133" s="78" t="inlineStr">
        <is>
          <t>55.10.05</t>
        </is>
      </c>
      <c r="B3133" s="77" t="inlineStr">
        <is>
          <t>AJUDANTE</t>
        </is>
      </c>
      <c r="C3133" s="78" t="inlineStr">
        <is>
          <t>SUDECAP</t>
        </is>
      </c>
      <c r="D3133" s="78" t="inlineStr">
        <is>
          <t>H</t>
        </is>
      </c>
      <c r="E3133" s="21">
        <f>L3133*FATOR</f>
        <v/>
      </c>
      <c r="F3133" s="22" t="n">
        <v>14.89</v>
      </c>
      <c r="G3133" s="22">
        <f>ROUND(E3133*F3133, 2)</f>
        <v/>
      </c>
      <c r="L3133" t="n">
        <v>0.247</v>
      </c>
      <c r="M3133" t="n">
        <v>14.89</v>
      </c>
      <c r="N3133">
        <f>(M3133-F3133)</f>
        <v/>
      </c>
    </row>
    <row r="3134" ht="15" customHeight="1">
      <c r="A3134" s="78" t="inlineStr">
        <is>
          <t>55.10.81</t>
        </is>
      </c>
      <c r="B3134" s="77" t="inlineStr">
        <is>
          <t>PINTOR</t>
        </is>
      </c>
      <c r="C3134" s="78" t="inlineStr">
        <is>
          <t>SUDECAP</t>
        </is>
      </c>
      <c r="D3134" s="78" t="inlineStr">
        <is>
          <t>H</t>
        </is>
      </c>
      <c r="E3134" s="21">
        <f>L3134*FATOR</f>
        <v/>
      </c>
      <c r="F3134" s="22" t="n">
        <v>21.08</v>
      </c>
      <c r="G3134" s="22">
        <f>ROUND(E3134*F3134, 2)</f>
        <v/>
      </c>
      <c r="L3134" t="n">
        <v>0.672</v>
      </c>
      <c r="M3134" t="n">
        <v>21.08</v>
      </c>
      <c r="N3134">
        <f>(M3134-F3134)</f>
        <v/>
      </c>
    </row>
    <row r="3135" ht="15" customHeight="1">
      <c r="A3135" s="2" t="n"/>
      <c r="B3135" s="2" t="n"/>
      <c r="C3135" s="2" t="n"/>
      <c r="D3135" s="2" t="n"/>
      <c r="E3135" s="74" t="inlineStr">
        <is>
          <t>TOTAL Mão de Obra:</t>
        </is>
      </c>
      <c r="F3135" s="91" t="n"/>
      <c r="G3135" s="23">
        <f>SUM(G3133:G3134)</f>
        <v/>
      </c>
    </row>
    <row r="3136" ht="15" customHeight="1">
      <c r="A3136" s="2" t="n"/>
      <c r="B3136" s="2" t="n"/>
      <c r="C3136" s="2" t="n"/>
      <c r="D3136" s="2" t="n"/>
      <c r="E3136" s="75" t="inlineStr">
        <is>
          <t>VALOR:</t>
        </is>
      </c>
      <c r="F3136" s="91" t="n"/>
      <c r="G3136" s="5">
        <f>SUM(G3131,G3135)</f>
        <v/>
      </c>
    </row>
    <row r="3137" ht="15" customHeight="1">
      <c r="A3137" s="2" t="n"/>
      <c r="B3137" s="2" t="n"/>
      <c r="C3137" s="2" t="n"/>
      <c r="D3137" s="2" t="n"/>
      <c r="E3137" s="75" t="inlineStr">
        <is>
          <t>VALOR BDI (29.27%):</t>
        </is>
      </c>
      <c r="F3137" s="91" t="n"/>
      <c r="G3137" s="5">
        <f>ROUNDDOWN(G3136*BDI,2)</f>
        <v/>
      </c>
    </row>
    <row r="3138" ht="15" customHeight="1">
      <c r="A3138" s="2" t="n"/>
      <c r="B3138" s="2" t="n"/>
      <c r="C3138" s="2" t="n"/>
      <c r="D3138" s="2" t="n"/>
      <c r="E3138" s="75" t="inlineStr">
        <is>
          <t>VALOR COM BDI:</t>
        </is>
      </c>
      <c r="F3138" s="91" t="n"/>
      <c r="G3138" s="5">
        <f>G3137 + G3136</f>
        <v/>
      </c>
    </row>
    <row r="3139" ht="9.949999999999999" customHeight="1">
      <c r="A3139" s="2" t="n"/>
      <c r="B3139" s="2" t="n"/>
      <c r="C3139" s="71" t="n"/>
      <c r="E3139" s="2" t="n"/>
      <c r="F3139" s="2" t="n"/>
      <c r="G3139" s="2" t="n"/>
    </row>
    <row r="3140" ht="20.1" customHeight="1">
      <c r="A3140" s="72" t="inlineStr">
        <is>
          <t>16.2.2. 17.04.05 APLICAÇÃO MANUAL DE FUNDO SELADOR ACRÍLICO EM TETOS DE ÁREAS INTERNAS REF 88484 (M2)</t>
        </is>
      </c>
      <c r="B3140" s="90" t="n"/>
      <c r="C3140" s="90" t="n"/>
      <c r="D3140" s="90" t="n"/>
      <c r="E3140" s="90" t="n"/>
      <c r="F3140" s="90" t="n"/>
      <c r="G3140" s="91" t="n"/>
    </row>
    <row r="3141" ht="15" customHeight="1">
      <c r="A3141" s="73" t="inlineStr">
        <is>
          <t>Material</t>
        </is>
      </c>
      <c r="B3141" s="91" t="n"/>
      <c r="C3141" s="64" t="inlineStr">
        <is>
          <t>FONTE</t>
        </is>
      </c>
      <c r="D3141" s="64" t="inlineStr">
        <is>
          <t>UNID</t>
        </is>
      </c>
      <c r="E3141" s="64" t="inlineStr">
        <is>
          <t>COEFICIENTE</t>
        </is>
      </c>
      <c r="F3141" s="64" t="inlineStr">
        <is>
          <t>PREÇO UNITÁRIO</t>
        </is>
      </c>
      <c r="G3141" s="64" t="inlineStr">
        <is>
          <t>TOTAL</t>
        </is>
      </c>
    </row>
    <row r="3142" ht="15" customHeight="1">
      <c r="A3142" s="78" t="inlineStr">
        <is>
          <t>75.18.12</t>
        </is>
      </c>
      <c r="B3142" s="77" t="inlineStr">
        <is>
          <t>SELADOR ACRILICO PAREDES INTERNAS/EXTERNAS REF 6085</t>
        </is>
      </c>
      <c r="C3142" s="78" t="inlineStr">
        <is>
          <t>SUDECAP</t>
        </is>
      </c>
      <c r="D3142" s="78" t="inlineStr">
        <is>
          <t>L</t>
        </is>
      </c>
      <c r="E3142" s="21" t="n">
        <v>0.16</v>
      </c>
      <c r="F3142" s="22">
        <f>ROUND(M3142*FATOR, 2)</f>
        <v/>
      </c>
      <c r="G3142" s="22">
        <f>ROUND(E3142*F3142, 2)</f>
        <v/>
      </c>
      <c r="L3142" t="n">
        <v>0.16</v>
      </c>
      <c r="M3142" t="n">
        <v>8.56</v>
      </c>
      <c r="N3142">
        <f>(M3142-F3142)</f>
        <v/>
      </c>
    </row>
    <row r="3143" ht="15" customHeight="1">
      <c r="A3143" s="2" t="n"/>
      <c r="B3143" s="2" t="n"/>
      <c r="C3143" s="2" t="n"/>
      <c r="D3143" s="2" t="n"/>
      <c r="E3143" s="74" t="inlineStr">
        <is>
          <t>TOTAL Material:</t>
        </is>
      </c>
      <c r="F3143" s="91" t="n"/>
      <c r="G3143" s="23">
        <f>SUM(G3142:G3142)</f>
        <v/>
      </c>
    </row>
    <row r="3144" ht="15" customHeight="1">
      <c r="A3144" s="73" t="inlineStr">
        <is>
          <t>Mão de Obra</t>
        </is>
      </c>
      <c r="B3144" s="91" t="n"/>
      <c r="C3144" s="64" t="inlineStr">
        <is>
          <t>FONTE</t>
        </is>
      </c>
      <c r="D3144" s="64" t="inlineStr">
        <is>
          <t>UNID</t>
        </is>
      </c>
      <c r="E3144" s="64" t="inlineStr">
        <is>
          <t>COEFICIENTE</t>
        </is>
      </c>
      <c r="F3144" s="64" t="inlineStr">
        <is>
          <t>PREÇO UNITÁRIO</t>
        </is>
      </c>
      <c r="G3144" s="64" t="inlineStr">
        <is>
          <t>TOTAL</t>
        </is>
      </c>
    </row>
    <row r="3145" ht="15" customHeight="1">
      <c r="A3145" s="78" t="inlineStr">
        <is>
          <t>55.10.05</t>
        </is>
      </c>
      <c r="B3145" s="77" t="inlineStr">
        <is>
          <t>AJUDANTE</t>
        </is>
      </c>
      <c r="C3145" s="78" t="inlineStr">
        <is>
          <t>SUDECAP</t>
        </is>
      </c>
      <c r="D3145" s="78" t="inlineStr">
        <is>
          <t>H</t>
        </is>
      </c>
      <c r="E3145" s="21">
        <f>L3145*FATOR</f>
        <v/>
      </c>
      <c r="F3145" s="22" t="n">
        <v>14.89</v>
      </c>
      <c r="G3145" s="22">
        <f>ROUND(E3145*F3145, 2)</f>
        <v/>
      </c>
      <c r="L3145" t="n">
        <v>0.019</v>
      </c>
      <c r="M3145" t="n">
        <v>14.89</v>
      </c>
      <c r="N3145">
        <f>(M3145-F3145)</f>
        <v/>
      </c>
    </row>
    <row r="3146" ht="15" customHeight="1">
      <c r="A3146" s="78" t="inlineStr">
        <is>
          <t>55.10.81</t>
        </is>
      </c>
      <c r="B3146" s="77" t="inlineStr">
        <is>
          <t>PINTOR</t>
        </is>
      </c>
      <c r="C3146" s="78" t="inlineStr">
        <is>
          <t>SUDECAP</t>
        </is>
      </c>
      <c r="D3146" s="78" t="inlineStr">
        <is>
          <t>H</t>
        </is>
      </c>
      <c r="E3146" s="21">
        <f>L3146*FATOR</f>
        <v/>
      </c>
      <c r="F3146" s="22" t="n">
        <v>21.08</v>
      </c>
      <c r="G3146" s="22">
        <f>ROUND(E3146*F3146, 2)</f>
        <v/>
      </c>
      <c r="L3146" t="n">
        <v>0.051</v>
      </c>
      <c r="M3146" t="n">
        <v>21.08</v>
      </c>
      <c r="N3146">
        <f>(M3146-F3146)</f>
        <v/>
      </c>
    </row>
    <row r="3147" ht="15" customHeight="1">
      <c r="A3147" s="2" t="n"/>
      <c r="B3147" s="2" t="n"/>
      <c r="C3147" s="2" t="n"/>
      <c r="D3147" s="2" t="n"/>
      <c r="E3147" s="74" t="inlineStr">
        <is>
          <t>TOTAL Mão de Obra:</t>
        </is>
      </c>
      <c r="F3147" s="91" t="n"/>
      <c r="G3147" s="23">
        <f>SUM(G3145:G3146)</f>
        <v/>
      </c>
    </row>
    <row r="3148" ht="15" customHeight="1">
      <c r="A3148" s="2" t="n"/>
      <c r="B3148" s="2" t="n"/>
      <c r="C3148" s="2" t="n"/>
      <c r="D3148" s="2" t="n"/>
      <c r="E3148" s="75" t="inlineStr">
        <is>
          <t>VALOR:</t>
        </is>
      </c>
      <c r="F3148" s="91" t="n"/>
      <c r="G3148" s="5">
        <f>SUM(G3143,G3147)</f>
        <v/>
      </c>
    </row>
    <row r="3149" ht="15" customHeight="1">
      <c r="A3149" s="2" t="n"/>
      <c r="B3149" s="2" t="n"/>
      <c r="C3149" s="2" t="n"/>
      <c r="D3149" s="2" t="n"/>
      <c r="E3149" s="75" t="inlineStr">
        <is>
          <t>VALOR BDI (29.27%):</t>
        </is>
      </c>
      <c r="F3149" s="91" t="n"/>
      <c r="G3149" s="5">
        <f>ROUNDDOWN(G3148*BDI,2)</f>
        <v/>
      </c>
    </row>
    <row r="3150" ht="15" customHeight="1">
      <c r="A3150" s="2" t="n"/>
      <c r="B3150" s="2" t="n"/>
      <c r="C3150" s="2" t="n"/>
      <c r="D3150" s="2" t="n"/>
      <c r="E3150" s="75" t="inlineStr">
        <is>
          <t>VALOR COM BDI:</t>
        </is>
      </c>
      <c r="F3150" s="91" t="n"/>
      <c r="G3150" s="5">
        <f>G3149 + G3148</f>
        <v/>
      </c>
    </row>
    <row r="3151" ht="9.949999999999999" customHeight="1">
      <c r="A3151" s="2" t="n"/>
      <c r="B3151" s="2" t="n"/>
      <c r="C3151" s="71" t="n"/>
      <c r="E3151" s="2" t="n"/>
      <c r="F3151" s="2" t="n"/>
      <c r="G3151" s="2" t="n"/>
    </row>
    <row r="3152" ht="20.1" customHeight="1">
      <c r="A3152" s="72" t="inlineStr">
        <is>
          <t>16.2.3. 17.04.06 APLICAÇÃO MANUAL DE FUNDO SELADOR ACRÍLICO EM PAREDES INTERNAS REF 88485 (M2)</t>
        </is>
      </c>
      <c r="B3152" s="90" t="n"/>
      <c r="C3152" s="90" t="n"/>
      <c r="D3152" s="90" t="n"/>
      <c r="E3152" s="90" t="n"/>
      <c r="F3152" s="90" t="n"/>
      <c r="G3152" s="91" t="n"/>
    </row>
    <row r="3153" ht="15" customHeight="1">
      <c r="A3153" s="73" t="inlineStr">
        <is>
          <t>Material</t>
        </is>
      </c>
      <c r="B3153" s="91" t="n"/>
      <c r="C3153" s="64" t="inlineStr">
        <is>
          <t>FONTE</t>
        </is>
      </c>
      <c r="D3153" s="64" t="inlineStr">
        <is>
          <t>UNID</t>
        </is>
      </c>
      <c r="E3153" s="64" t="inlineStr">
        <is>
          <t>COEFICIENTE</t>
        </is>
      </c>
      <c r="F3153" s="64" t="inlineStr">
        <is>
          <t>PREÇO UNITÁRIO</t>
        </is>
      </c>
      <c r="G3153" s="64" t="inlineStr">
        <is>
          <t>TOTAL</t>
        </is>
      </c>
    </row>
    <row r="3154" ht="15" customHeight="1">
      <c r="A3154" s="78" t="inlineStr">
        <is>
          <t>75.18.12</t>
        </is>
      </c>
      <c r="B3154" s="77" t="inlineStr">
        <is>
          <t>SELADOR ACRILICO PAREDES INTERNAS/EXTERNAS REF 6085</t>
        </is>
      </c>
      <c r="C3154" s="78" t="inlineStr">
        <is>
          <t>SUDECAP</t>
        </is>
      </c>
      <c r="D3154" s="78" t="inlineStr">
        <is>
          <t>L</t>
        </is>
      </c>
      <c r="E3154" s="21" t="n">
        <v>0.16</v>
      </c>
      <c r="F3154" s="22">
        <f>ROUND(M3154*FATOR, 2)</f>
        <v/>
      </c>
      <c r="G3154" s="22">
        <f>ROUND(E3154*F3154, 2)</f>
        <v/>
      </c>
      <c r="L3154" t="n">
        <v>0.16</v>
      </c>
      <c r="M3154" t="n">
        <v>8.56</v>
      </c>
      <c r="N3154">
        <f>(M3154-F3154)</f>
        <v/>
      </c>
    </row>
    <row r="3155" ht="15" customHeight="1">
      <c r="A3155" s="2" t="n"/>
      <c r="B3155" s="2" t="n"/>
      <c r="C3155" s="2" t="n"/>
      <c r="D3155" s="2" t="n"/>
      <c r="E3155" s="74" t="inlineStr">
        <is>
          <t>TOTAL Material:</t>
        </is>
      </c>
      <c r="F3155" s="91" t="n"/>
      <c r="G3155" s="23">
        <f>SUM(G3154:G3154)</f>
        <v/>
      </c>
    </row>
    <row r="3156" ht="15" customHeight="1">
      <c r="A3156" s="73" t="inlineStr">
        <is>
          <t>Mão de Obra</t>
        </is>
      </c>
      <c r="B3156" s="91" t="n"/>
      <c r="C3156" s="64" t="inlineStr">
        <is>
          <t>FONTE</t>
        </is>
      </c>
      <c r="D3156" s="64" t="inlineStr">
        <is>
          <t>UNID</t>
        </is>
      </c>
      <c r="E3156" s="64" t="inlineStr">
        <is>
          <t>COEFICIENTE</t>
        </is>
      </c>
      <c r="F3156" s="64" t="inlineStr">
        <is>
          <t>PREÇO UNITÁRIO</t>
        </is>
      </c>
      <c r="G3156" s="64" t="inlineStr">
        <is>
          <t>TOTAL</t>
        </is>
      </c>
    </row>
    <row r="3157" ht="15" customHeight="1">
      <c r="A3157" s="78" t="inlineStr">
        <is>
          <t>55.10.05</t>
        </is>
      </c>
      <c r="B3157" s="77" t="inlineStr">
        <is>
          <t>AJUDANTE</t>
        </is>
      </c>
      <c r="C3157" s="78" t="inlineStr">
        <is>
          <t>SUDECAP</t>
        </is>
      </c>
      <c r="D3157" s="78" t="inlineStr">
        <is>
          <t>H</t>
        </is>
      </c>
      <c r="E3157" s="21">
        <f>L3157*FATOR</f>
        <v/>
      </c>
      <c r="F3157" s="22" t="n">
        <v>14.89</v>
      </c>
      <c r="G3157" s="22">
        <f>ROUND(E3157*F3157, 2)</f>
        <v/>
      </c>
      <c r="L3157" t="n">
        <v>0.014</v>
      </c>
      <c r="M3157" t="n">
        <v>14.89</v>
      </c>
      <c r="N3157">
        <f>(M3157-F3157)</f>
        <v/>
      </c>
    </row>
    <row r="3158" ht="15" customHeight="1">
      <c r="A3158" s="78" t="inlineStr">
        <is>
          <t>55.10.81</t>
        </is>
      </c>
      <c r="B3158" s="77" t="inlineStr">
        <is>
          <t>PINTOR</t>
        </is>
      </c>
      <c r="C3158" s="78" t="inlineStr">
        <is>
          <t>SUDECAP</t>
        </is>
      </c>
      <c r="D3158" s="78" t="inlineStr">
        <is>
          <t>H</t>
        </is>
      </c>
      <c r="E3158" s="21">
        <f>L3158*FATOR</f>
        <v/>
      </c>
      <c r="F3158" s="22" t="n">
        <v>21.08</v>
      </c>
      <c r="G3158" s="22">
        <f>ROUND(E3158*F3158, 2)</f>
        <v/>
      </c>
      <c r="L3158" t="n">
        <v>0.039</v>
      </c>
      <c r="M3158" t="n">
        <v>21.08</v>
      </c>
      <c r="N3158">
        <f>(M3158-F3158)</f>
        <v/>
      </c>
    </row>
    <row r="3159" ht="15" customHeight="1">
      <c r="A3159" s="2" t="n"/>
      <c r="B3159" s="2" t="n"/>
      <c r="C3159" s="2" t="n"/>
      <c r="D3159" s="2" t="n"/>
      <c r="E3159" s="74" t="inlineStr">
        <is>
          <t>TOTAL Mão de Obra:</t>
        </is>
      </c>
      <c r="F3159" s="91" t="n"/>
      <c r="G3159" s="23">
        <f>SUM(G3157:G3158)</f>
        <v/>
      </c>
    </row>
    <row r="3160" ht="15" customHeight="1">
      <c r="A3160" s="2" t="n"/>
      <c r="B3160" s="2" t="n"/>
      <c r="C3160" s="2" t="n"/>
      <c r="D3160" s="2" t="n"/>
      <c r="E3160" s="75" t="inlineStr">
        <is>
          <t>VALOR:</t>
        </is>
      </c>
      <c r="F3160" s="91" t="n"/>
      <c r="G3160" s="5">
        <f>SUM(G3155,G3159)</f>
        <v/>
      </c>
    </row>
    <row r="3161" ht="15" customHeight="1">
      <c r="A3161" s="2" t="n"/>
      <c r="B3161" s="2" t="n"/>
      <c r="C3161" s="2" t="n"/>
      <c r="D3161" s="2" t="n"/>
      <c r="E3161" s="75" t="inlineStr">
        <is>
          <t>VALOR BDI (29.27%):</t>
        </is>
      </c>
      <c r="F3161" s="91" t="n"/>
      <c r="G3161" s="5">
        <f>ROUNDDOWN(G3160*BDI,2)</f>
        <v/>
      </c>
    </row>
    <row r="3162" ht="15" customHeight="1">
      <c r="A3162" s="2" t="n"/>
      <c r="B3162" s="2" t="n"/>
      <c r="C3162" s="2" t="n"/>
      <c r="D3162" s="2" t="n"/>
      <c r="E3162" s="75" t="inlineStr">
        <is>
          <t>VALOR COM BDI:</t>
        </is>
      </c>
      <c r="F3162" s="91" t="n"/>
      <c r="G3162" s="5">
        <f>G3161 + G3160</f>
        <v/>
      </c>
    </row>
    <row r="3163" ht="9.949999999999999" customHeight="1">
      <c r="A3163" s="2" t="n"/>
      <c r="B3163" s="2" t="n"/>
      <c r="C3163" s="71" t="n"/>
      <c r="E3163" s="2" t="n"/>
      <c r="F3163" s="2" t="n"/>
      <c r="G3163" s="2" t="n"/>
    </row>
    <row r="3164" ht="20.1" customHeight="1">
      <c r="A3164" s="72" t="inlineStr">
        <is>
          <t>16.2.4. 17.04.22 PINTURA COM TINTA ACRÍLICA FOSCA EM PAREDES INTERNAS, APLICAÇÃO MANUAL, DUAS DEMÃOS REF 88489 (M2)</t>
        </is>
      </c>
      <c r="B3164" s="90" t="n"/>
      <c r="C3164" s="90" t="n"/>
      <c r="D3164" s="90" t="n"/>
      <c r="E3164" s="90" t="n"/>
      <c r="F3164" s="90" t="n"/>
      <c r="G3164" s="91" t="n"/>
    </row>
    <row r="3165" ht="15" customHeight="1">
      <c r="A3165" s="73" t="inlineStr">
        <is>
          <t>Material</t>
        </is>
      </c>
      <c r="B3165" s="91" t="n"/>
      <c r="C3165" s="64" t="inlineStr">
        <is>
          <t>FONTE</t>
        </is>
      </c>
      <c r="D3165" s="64" t="inlineStr">
        <is>
          <t>UNID</t>
        </is>
      </c>
      <c r="E3165" s="64" t="inlineStr">
        <is>
          <t>COEFICIENTE</t>
        </is>
      </c>
      <c r="F3165" s="64" t="inlineStr">
        <is>
          <t>PREÇO UNITÁRIO</t>
        </is>
      </c>
      <c r="G3165" s="64" t="inlineStr">
        <is>
          <t>TOTAL</t>
        </is>
      </c>
    </row>
    <row r="3166" ht="15" customHeight="1">
      <c r="A3166" s="78" t="inlineStr">
        <is>
          <t>75.01.11</t>
        </is>
      </c>
      <c r="B3166" s="77" t="inlineStr">
        <is>
          <t>TINTA ACRÍLICA PREMIUM, COR BRANCO FOSCO REF 7356</t>
        </is>
      </c>
      <c r="C3166" s="78" t="inlineStr">
        <is>
          <t>SUDECAP</t>
        </is>
      </c>
      <c r="D3166" s="78" t="inlineStr">
        <is>
          <t>L</t>
        </is>
      </c>
      <c r="E3166" s="21" t="n">
        <v>0.33</v>
      </c>
      <c r="F3166" s="22">
        <f>ROUND(M3166*FATOR, 2)</f>
        <v/>
      </c>
      <c r="G3166" s="22">
        <f>ROUND(E3166*F3166, 2)</f>
        <v/>
      </c>
      <c r="L3166" t="n">
        <v>0.33</v>
      </c>
      <c r="M3166" t="n">
        <v>15.83</v>
      </c>
      <c r="N3166">
        <f>(M3166-F3166)</f>
        <v/>
      </c>
    </row>
    <row r="3167" ht="15" customHeight="1">
      <c r="A3167" s="2" t="n"/>
      <c r="B3167" s="2" t="n"/>
      <c r="C3167" s="2" t="n"/>
      <c r="D3167" s="2" t="n"/>
      <c r="E3167" s="74" t="inlineStr">
        <is>
          <t>TOTAL Material:</t>
        </is>
      </c>
      <c r="F3167" s="91" t="n"/>
      <c r="G3167" s="23">
        <f>SUM(G3166:G3166)</f>
        <v/>
      </c>
    </row>
    <row r="3168" ht="15" customHeight="1">
      <c r="A3168" s="73" t="inlineStr">
        <is>
          <t>Mão de Obra</t>
        </is>
      </c>
      <c r="B3168" s="91" t="n"/>
      <c r="C3168" s="64" t="inlineStr">
        <is>
          <t>FONTE</t>
        </is>
      </c>
      <c r="D3168" s="64" t="inlineStr">
        <is>
          <t>UNID</t>
        </is>
      </c>
      <c r="E3168" s="64" t="inlineStr">
        <is>
          <t>COEFICIENTE</t>
        </is>
      </c>
      <c r="F3168" s="64" t="inlineStr">
        <is>
          <t>PREÇO UNITÁRIO</t>
        </is>
      </c>
      <c r="G3168" s="64" t="inlineStr">
        <is>
          <t>TOTAL</t>
        </is>
      </c>
    </row>
    <row r="3169" ht="15" customHeight="1">
      <c r="A3169" s="78" t="inlineStr">
        <is>
          <t>55.10.05</t>
        </is>
      </c>
      <c r="B3169" s="77" t="inlineStr">
        <is>
          <t>AJUDANTE</t>
        </is>
      </c>
      <c r="C3169" s="78" t="inlineStr">
        <is>
          <t>SUDECAP</t>
        </is>
      </c>
      <c r="D3169" s="78" t="inlineStr">
        <is>
          <t>H</t>
        </is>
      </c>
      <c r="E3169" s="21">
        <f>L3169*FATOR</f>
        <v/>
      </c>
      <c r="F3169" s="22" t="n">
        <v>14.89</v>
      </c>
      <c r="G3169" s="22">
        <f>ROUND(E3169*F3169, 2)</f>
        <v/>
      </c>
      <c r="L3169" t="n">
        <v>0.06900000000000001</v>
      </c>
      <c r="M3169" t="n">
        <v>14.89</v>
      </c>
      <c r="N3169">
        <f>(M3169-F3169)</f>
        <v/>
      </c>
    </row>
    <row r="3170" ht="15" customHeight="1">
      <c r="A3170" s="78" t="inlineStr">
        <is>
          <t>55.10.81</t>
        </is>
      </c>
      <c r="B3170" s="77" t="inlineStr">
        <is>
          <t>PINTOR</t>
        </is>
      </c>
      <c r="C3170" s="78" t="inlineStr">
        <is>
          <t>SUDECAP</t>
        </is>
      </c>
      <c r="D3170" s="78" t="inlineStr">
        <is>
          <t>H</t>
        </is>
      </c>
      <c r="E3170" s="21">
        <f>L3170*FATOR</f>
        <v/>
      </c>
      <c r="F3170" s="22" t="n">
        <v>21.08</v>
      </c>
      <c r="G3170" s="22">
        <f>ROUND(E3170*F3170, 2)</f>
        <v/>
      </c>
      <c r="L3170" t="n">
        <v>0.187</v>
      </c>
      <c r="M3170" t="n">
        <v>21.08</v>
      </c>
      <c r="N3170">
        <f>(M3170-F3170)</f>
        <v/>
      </c>
    </row>
    <row r="3171" ht="15" customHeight="1">
      <c r="A3171" s="2" t="n"/>
      <c r="B3171" s="2" t="n"/>
      <c r="C3171" s="2" t="n"/>
      <c r="D3171" s="2" t="n"/>
      <c r="E3171" s="74" t="inlineStr">
        <is>
          <t>TOTAL Mão de Obra:</t>
        </is>
      </c>
      <c r="F3171" s="91" t="n"/>
      <c r="G3171" s="23">
        <f>SUM(G3169:G3170)</f>
        <v/>
      </c>
    </row>
    <row r="3172" ht="15" customHeight="1">
      <c r="A3172" s="2" t="n"/>
      <c r="B3172" s="2" t="n"/>
      <c r="C3172" s="2" t="n"/>
      <c r="D3172" s="2" t="n"/>
      <c r="E3172" s="75" t="inlineStr">
        <is>
          <t>VALOR:</t>
        </is>
      </c>
      <c r="F3172" s="91" t="n"/>
      <c r="G3172" s="5">
        <f>SUM(G3167,G3171)</f>
        <v/>
      </c>
    </row>
    <row r="3173" ht="15" customHeight="1">
      <c r="A3173" s="2" t="n"/>
      <c r="B3173" s="2" t="n"/>
      <c r="C3173" s="2" t="n"/>
      <c r="D3173" s="2" t="n"/>
      <c r="E3173" s="75" t="inlineStr">
        <is>
          <t>VALOR BDI (29.27%):</t>
        </is>
      </c>
      <c r="F3173" s="91" t="n"/>
      <c r="G3173" s="5">
        <f>ROUNDDOWN(G3172*BDI,2)</f>
        <v/>
      </c>
    </row>
    <row r="3174" ht="15" customHeight="1">
      <c r="A3174" s="2" t="n"/>
      <c r="B3174" s="2" t="n"/>
      <c r="C3174" s="2" t="n"/>
      <c r="D3174" s="2" t="n"/>
      <c r="E3174" s="75" t="inlineStr">
        <is>
          <t>VALOR COM BDI:</t>
        </is>
      </c>
      <c r="F3174" s="91" t="n"/>
      <c r="G3174" s="5">
        <f>G3173 + G3172</f>
        <v/>
      </c>
    </row>
    <row r="3175" ht="9.949999999999999" customHeight="1">
      <c r="A3175" s="2" t="n"/>
      <c r="B3175" s="2" t="n"/>
      <c r="C3175" s="71" t="n"/>
      <c r="E3175" s="2" t="n"/>
      <c r="F3175" s="2" t="n"/>
      <c r="G3175" s="2" t="n"/>
    </row>
    <row r="3176" ht="20.1" customHeight="1">
      <c r="A3176" s="72" t="inlineStr">
        <is>
          <t>16.2.5. 17.04.26 PINTURA COM TINTA ACRÍLICA SEMI BRILHO EM TETOS DE ÁREAS INTERNAS, APLICAÇÃO MANUAL, DUAS DEMÃOS REF 88488 (M2)</t>
        </is>
      </c>
      <c r="B3176" s="90" t="n"/>
      <c r="C3176" s="90" t="n"/>
      <c r="D3176" s="90" t="n"/>
      <c r="E3176" s="90" t="n"/>
      <c r="F3176" s="90" t="n"/>
      <c r="G3176" s="91" t="n"/>
    </row>
    <row r="3177" ht="15" customHeight="1">
      <c r="A3177" s="73" t="inlineStr">
        <is>
          <t>Material</t>
        </is>
      </c>
      <c r="B3177" s="91" t="n"/>
      <c r="C3177" s="64" t="inlineStr">
        <is>
          <t>FONTE</t>
        </is>
      </c>
      <c r="D3177" s="64" t="inlineStr">
        <is>
          <t>UNID</t>
        </is>
      </c>
      <c r="E3177" s="64" t="inlineStr">
        <is>
          <t>COEFICIENTE</t>
        </is>
      </c>
      <c r="F3177" s="64" t="inlineStr">
        <is>
          <t>PREÇO UNITÁRIO</t>
        </is>
      </c>
      <c r="G3177" s="64" t="inlineStr">
        <is>
          <t>TOTAL</t>
        </is>
      </c>
    </row>
    <row r="3178" ht="15" customHeight="1">
      <c r="A3178" s="78" t="inlineStr">
        <is>
          <t>75.01.12</t>
        </is>
      </c>
      <c r="B3178" s="77" t="inlineStr">
        <is>
          <t>TINTA ACRÍLICA PREMIUM, COR BRANCO SEMI BRILHO</t>
        </is>
      </c>
      <c r="C3178" s="78" t="inlineStr">
        <is>
          <t>SUDECAP</t>
        </is>
      </c>
      <c r="D3178" s="78" t="inlineStr">
        <is>
          <t>L</t>
        </is>
      </c>
      <c r="E3178" s="21" t="n">
        <v>0.33</v>
      </c>
      <c r="F3178" s="22">
        <f>ROUND(M3178*FATOR, 2)</f>
        <v/>
      </c>
      <c r="G3178" s="22">
        <f>ROUND(E3178*F3178, 2)</f>
        <v/>
      </c>
      <c r="L3178" t="n">
        <v>0.33</v>
      </c>
      <c r="M3178" t="n">
        <v>28.33</v>
      </c>
      <c r="N3178">
        <f>(M3178-F3178)</f>
        <v/>
      </c>
    </row>
    <row r="3179" ht="15" customHeight="1">
      <c r="A3179" s="2" t="n"/>
      <c r="B3179" s="2" t="n"/>
      <c r="C3179" s="2" t="n"/>
      <c r="D3179" s="2" t="n"/>
      <c r="E3179" s="74" t="inlineStr">
        <is>
          <t>TOTAL Material:</t>
        </is>
      </c>
      <c r="F3179" s="91" t="n"/>
      <c r="G3179" s="23">
        <f>SUM(G3178:G3178)</f>
        <v/>
      </c>
    </row>
    <row r="3180" ht="15" customHeight="1">
      <c r="A3180" s="73" t="inlineStr">
        <is>
          <t>Mão de Obra</t>
        </is>
      </c>
      <c r="B3180" s="91" t="n"/>
      <c r="C3180" s="64" t="inlineStr">
        <is>
          <t>FONTE</t>
        </is>
      </c>
      <c r="D3180" s="64" t="inlineStr">
        <is>
          <t>UNID</t>
        </is>
      </c>
      <c r="E3180" s="64" t="inlineStr">
        <is>
          <t>COEFICIENTE</t>
        </is>
      </c>
      <c r="F3180" s="64" t="inlineStr">
        <is>
          <t>PREÇO UNITÁRIO</t>
        </is>
      </c>
      <c r="G3180" s="64" t="inlineStr">
        <is>
          <t>TOTAL</t>
        </is>
      </c>
    </row>
    <row r="3181" ht="15" customHeight="1">
      <c r="A3181" s="78" t="inlineStr">
        <is>
          <t>55.10.05</t>
        </is>
      </c>
      <c r="B3181" s="77" t="inlineStr">
        <is>
          <t>AJUDANTE</t>
        </is>
      </c>
      <c r="C3181" s="78" t="inlineStr">
        <is>
          <t>SUDECAP</t>
        </is>
      </c>
      <c r="D3181" s="78" t="inlineStr">
        <is>
          <t>H</t>
        </is>
      </c>
      <c r="E3181" s="21">
        <f>L3181*FATOR</f>
        <v/>
      </c>
      <c r="F3181" s="22" t="n">
        <v>14.89</v>
      </c>
      <c r="G3181" s="22">
        <f>ROUND(E3181*F3181, 2)</f>
        <v/>
      </c>
      <c r="L3181" t="n">
        <v>0.089</v>
      </c>
      <c r="M3181" t="n">
        <v>14.89</v>
      </c>
      <c r="N3181">
        <f>(M3181-F3181)</f>
        <v/>
      </c>
    </row>
    <row r="3182" ht="15" customHeight="1">
      <c r="A3182" s="78" t="inlineStr">
        <is>
          <t>55.10.81</t>
        </is>
      </c>
      <c r="B3182" s="77" t="inlineStr">
        <is>
          <t>PINTOR</t>
        </is>
      </c>
      <c r="C3182" s="78" t="inlineStr">
        <is>
          <t>SUDECAP</t>
        </is>
      </c>
      <c r="D3182" s="78" t="inlineStr">
        <is>
          <t>H</t>
        </is>
      </c>
      <c r="E3182" s="21">
        <f>L3182*FATOR</f>
        <v/>
      </c>
      <c r="F3182" s="22" t="n">
        <v>21.08</v>
      </c>
      <c r="G3182" s="22">
        <f>ROUND(E3182*F3182, 2)</f>
        <v/>
      </c>
      <c r="L3182" t="n">
        <v>0.244</v>
      </c>
      <c r="M3182" t="n">
        <v>21.08</v>
      </c>
      <c r="N3182">
        <f>(M3182-F3182)</f>
        <v/>
      </c>
    </row>
    <row r="3183" ht="15" customHeight="1">
      <c r="A3183" s="2" t="n"/>
      <c r="B3183" s="2" t="n"/>
      <c r="C3183" s="2" t="n"/>
      <c r="D3183" s="2" t="n"/>
      <c r="E3183" s="74" t="inlineStr">
        <is>
          <t>TOTAL Mão de Obra:</t>
        </is>
      </c>
      <c r="F3183" s="91" t="n"/>
      <c r="G3183" s="23">
        <f>SUM(G3181:G3182)</f>
        <v/>
      </c>
    </row>
    <row r="3184" ht="15" customHeight="1">
      <c r="A3184" s="2" t="n"/>
      <c r="B3184" s="2" t="n"/>
      <c r="C3184" s="2" t="n"/>
      <c r="D3184" s="2" t="n"/>
      <c r="E3184" s="75" t="inlineStr">
        <is>
          <t>VALOR:</t>
        </is>
      </c>
      <c r="F3184" s="91" t="n"/>
      <c r="G3184" s="5">
        <f>SUM(G3179,G3183)</f>
        <v/>
      </c>
    </row>
    <row r="3185" ht="15" customHeight="1">
      <c r="A3185" s="2" t="n"/>
      <c r="B3185" s="2" t="n"/>
      <c r="C3185" s="2" t="n"/>
      <c r="D3185" s="2" t="n"/>
      <c r="E3185" s="75" t="inlineStr">
        <is>
          <t>VALOR BDI (29.27%):</t>
        </is>
      </c>
      <c r="F3185" s="91" t="n"/>
      <c r="G3185" s="5">
        <f>ROUNDDOWN(G3184*BDI,2)</f>
        <v/>
      </c>
    </row>
    <row r="3186" ht="15" customHeight="1">
      <c r="A3186" s="2" t="n"/>
      <c r="B3186" s="2" t="n"/>
      <c r="C3186" s="2" t="n"/>
      <c r="D3186" s="2" t="n"/>
      <c r="E3186" s="75" t="inlineStr">
        <is>
          <t>VALOR COM BDI:</t>
        </is>
      </c>
      <c r="F3186" s="91" t="n"/>
      <c r="G3186" s="5">
        <f>G3185 + G3184</f>
        <v/>
      </c>
    </row>
    <row r="3187" ht="9.949999999999999" customHeight="1">
      <c r="A3187" s="2" t="n"/>
      <c r="B3187" s="2" t="n"/>
      <c r="C3187" s="71" t="n"/>
      <c r="E3187" s="2" t="n"/>
      <c r="F3187" s="2" t="n"/>
      <c r="G3187" s="2" t="n"/>
    </row>
    <row r="3188" ht="20.1" customHeight="1">
      <c r="A3188" s="72" t="inlineStr">
        <is>
          <t>16.2.6. 17.04.27 PINTURA COM TINTA ACRÍLICA SEMI BRILHO EM PAREDES INTERNAS, APLICAÇÃO MANUAL, DUAS DEMÃOS REF 88489 (M2)</t>
        </is>
      </c>
      <c r="B3188" s="90" t="n"/>
      <c r="C3188" s="90" t="n"/>
      <c r="D3188" s="90" t="n"/>
      <c r="E3188" s="90" t="n"/>
      <c r="F3188" s="90" t="n"/>
      <c r="G3188" s="91" t="n"/>
    </row>
    <row r="3189" ht="15" customHeight="1">
      <c r="A3189" s="73" t="inlineStr">
        <is>
          <t>Material</t>
        </is>
      </c>
      <c r="B3189" s="91" t="n"/>
      <c r="C3189" s="64" t="inlineStr">
        <is>
          <t>FONTE</t>
        </is>
      </c>
      <c r="D3189" s="64" t="inlineStr">
        <is>
          <t>UNID</t>
        </is>
      </c>
      <c r="E3189" s="64" t="inlineStr">
        <is>
          <t>COEFICIENTE</t>
        </is>
      </c>
      <c r="F3189" s="64" t="inlineStr">
        <is>
          <t>PREÇO UNITÁRIO</t>
        </is>
      </c>
      <c r="G3189" s="64" t="inlineStr">
        <is>
          <t>TOTAL</t>
        </is>
      </c>
    </row>
    <row r="3190" ht="15" customHeight="1">
      <c r="A3190" s="78" t="inlineStr">
        <is>
          <t>75.01.12</t>
        </is>
      </c>
      <c r="B3190" s="77" t="inlineStr">
        <is>
          <t>TINTA ACRÍLICA PREMIUM, COR BRANCO SEMI BRILHO</t>
        </is>
      </c>
      <c r="C3190" s="78" t="inlineStr">
        <is>
          <t>SUDECAP</t>
        </is>
      </c>
      <c r="D3190" s="78" t="inlineStr">
        <is>
          <t>L</t>
        </is>
      </c>
      <c r="E3190" s="21" t="n">
        <v>0.33</v>
      </c>
      <c r="F3190" s="22">
        <f>ROUND(M3190*FATOR, 2)</f>
        <v/>
      </c>
      <c r="G3190" s="22">
        <f>ROUND(E3190*F3190, 2)</f>
        <v/>
      </c>
      <c r="L3190" t="n">
        <v>0.33</v>
      </c>
      <c r="M3190" t="n">
        <v>28.33</v>
      </c>
      <c r="N3190">
        <f>(M3190-F3190)</f>
        <v/>
      </c>
    </row>
    <row r="3191" ht="15" customHeight="1">
      <c r="A3191" s="2" t="n"/>
      <c r="B3191" s="2" t="n"/>
      <c r="C3191" s="2" t="n"/>
      <c r="D3191" s="2" t="n"/>
      <c r="E3191" s="74" t="inlineStr">
        <is>
          <t>TOTAL Material:</t>
        </is>
      </c>
      <c r="F3191" s="91" t="n"/>
      <c r="G3191" s="23">
        <f>SUM(G3190:G3190)</f>
        <v/>
      </c>
    </row>
    <row r="3192" ht="15" customHeight="1">
      <c r="A3192" s="73" t="inlineStr">
        <is>
          <t>Mão de Obra</t>
        </is>
      </c>
      <c r="B3192" s="91" t="n"/>
      <c r="C3192" s="64" t="inlineStr">
        <is>
          <t>FONTE</t>
        </is>
      </c>
      <c r="D3192" s="64" t="inlineStr">
        <is>
          <t>UNID</t>
        </is>
      </c>
      <c r="E3192" s="64" t="inlineStr">
        <is>
          <t>COEFICIENTE</t>
        </is>
      </c>
      <c r="F3192" s="64" t="inlineStr">
        <is>
          <t>PREÇO UNITÁRIO</t>
        </is>
      </c>
      <c r="G3192" s="64" t="inlineStr">
        <is>
          <t>TOTAL</t>
        </is>
      </c>
    </row>
    <row r="3193" ht="15" customHeight="1">
      <c r="A3193" s="78" t="inlineStr">
        <is>
          <t>55.10.05</t>
        </is>
      </c>
      <c r="B3193" s="77" t="inlineStr">
        <is>
          <t>AJUDANTE</t>
        </is>
      </c>
      <c r="C3193" s="78" t="inlineStr">
        <is>
          <t>SUDECAP</t>
        </is>
      </c>
      <c r="D3193" s="78" t="inlineStr">
        <is>
          <t>H</t>
        </is>
      </c>
      <c r="E3193" s="21">
        <f>L3193*FATOR</f>
        <v/>
      </c>
      <c r="F3193" s="22" t="n">
        <v>14.89</v>
      </c>
      <c r="G3193" s="22">
        <f>ROUND(E3193*F3193, 2)</f>
        <v/>
      </c>
      <c r="L3193" t="n">
        <v>0.06900000000000001</v>
      </c>
      <c r="M3193" t="n">
        <v>14.89</v>
      </c>
      <c r="N3193">
        <f>(M3193-F3193)</f>
        <v/>
      </c>
    </row>
    <row r="3194" ht="15" customHeight="1">
      <c r="A3194" s="78" t="inlineStr">
        <is>
          <t>55.10.81</t>
        </is>
      </c>
      <c r="B3194" s="77" t="inlineStr">
        <is>
          <t>PINTOR</t>
        </is>
      </c>
      <c r="C3194" s="78" t="inlineStr">
        <is>
          <t>SUDECAP</t>
        </is>
      </c>
      <c r="D3194" s="78" t="inlineStr">
        <is>
          <t>H</t>
        </is>
      </c>
      <c r="E3194" s="21">
        <f>L3194*FATOR</f>
        <v/>
      </c>
      <c r="F3194" s="22" t="n">
        <v>21.08</v>
      </c>
      <c r="G3194" s="22">
        <f>ROUND(E3194*F3194, 2)</f>
        <v/>
      </c>
      <c r="L3194" t="n">
        <v>0.187</v>
      </c>
      <c r="M3194" t="n">
        <v>21.08</v>
      </c>
      <c r="N3194">
        <f>(M3194-F3194)</f>
        <v/>
      </c>
    </row>
    <row r="3195" ht="15" customHeight="1">
      <c r="A3195" s="2" t="n"/>
      <c r="B3195" s="2" t="n"/>
      <c r="C3195" s="2" t="n"/>
      <c r="D3195" s="2" t="n"/>
      <c r="E3195" s="74" t="inlineStr">
        <is>
          <t>TOTAL Mão de Obra:</t>
        </is>
      </c>
      <c r="F3195" s="91" t="n"/>
      <c r="G3195" s="23">
        <f>SUM(G3193:G3194)</f>
        <v/>
      </c>
    </row>
    <row r="3196" ht="15" customHeight="1">
      <c r="A3196" s="2" t="n"/>
      <c r="B3196" s="2" t="n"/>
      <c r="C3196" s="2" t="n"/>
      <c r="D3196" s="2" t="n"/>
      <c r="E3196" s="75" t="inlineStr">
        <is>
          <t>VALOR:</t>
        </is>
      </c>
      <c r="F3196" s="91" t="n"/>
      <c r="G3196" s="5">
        <f>SUM(G3191,G3195)</f>
        <v/>
      </c>
    </row>
    <row r="3197" ht="15" customHeight="1">
      <c r="A3197" s="2" t="n"/>
      <c r="B3197" s="2" t="n"/>
      <c r="C3197" s="2" t="n"/>
      <c r="D3197" s="2" t="n"/>
      <c r="E3197" s="75" t="inlineStr">
        <is>
          <t>VALOR BDI (29.27%):</t>
        </is>
      </c>
      <c r="F3197" s="91" t="n"/>
      <c r="G3197" s="5">
        <f>ROUNDDOWN(G3196*BDI,2)</f>
        <v/>
      </c>
    </row>
    <row r="3198" ht="15" customHeight="1">
      <c r="A3198" s="2" t="n"/>
      <c r="B3198" s="2" t="n"/>
      <c r="C3198" s="2" t="n"/>
      <c r="D3198" s="2" t="n"/>
      <c r="E3198" s="75" t="inlineStr">
        <is>
          <t>VALOR COM BDI:</t>
        </is>
      </c>
      <c r="F3198" s="91" t="n"/>
      <c r="G3198" s="5">
        <f>G3197 + G3196</f>
        <v/>
      </c>
    </row>
    <row r="3199" ht="9.949999999999999" customHeight="1">
      <c r="A3199" s="2" t="n"/>
      <c r="B3199" s="2" t="n"/>
      <c r="C3199" s="71" t="n"/>
      <c r="E3199" s="2" t="n"/>
      <c r="F3199" s="2" t="n"/>
      <c r="G3199" s="2" t="n"/>
    </row>
    <row r="3200" ht="20.1" customHeight="1">
      <c r="A3200" s="72" t="inlineStr">
        <is>
          <t>16.3.1. 17.08.11 APLICAÇÃO MANUAL DE FUNDO (TIPO ZARCÃO) EM SUPERFÍCIES METÁLICAS (POR DEMÃO) REF 100722 (M2)</t>
        </is>
      </c>
      <c r="B3200" s="90" t="n"/>
      <c r="C3200" s="90" t="n"/>
      <c r="D3200" s="90" t="n"/>
      <c r="E3200" s="90" t="n"/>
      <c r="F3200" s="90" t="n"/>
      <c r="G3200" s="91" t="n"/>
    </row>
    <row r="3201" ht="15" customHeight="1">
      <c r="A3201" s="73" t="inlineStr">
        <is>
          <t>Material</t>
        </is>
      </c>
      <c r="B3201" s="91" t="n"/>
      <c r="C3201" s="64" t="inlineStr">
        <is>
          <t>FONTE</t>
        </is>
      </c>
      <c r="D3201" s="64" t="inlineStr">
        <is>
          <t>UNID</t>
        </is>
      </c>
      <c r="E3201" s="64" t="inlineStr">
        <is>
          <t>COEFICIENTE</t>
        </is>
      </c>
      <c r="F3201" s="64" t="inlineStr">
        <is>
          <t>PREÇO UNITÁRIO</t>
        </is>
      </c>
      <c r="G3201" s="64" t="inlineStr">
        <is>
          <t>TOTAL</t>
        </is>
      </c>
    </row>
    <row r="3202" ht="15" customHeight="1">
      <c r="A3202" s="78" t="inlineStr">
        <is>
          <t>75.25.06</t>
        </is>
      </c>
      <c r="B3202" s="77" t="inlineStr">
        <is>
          <t>DILUENTE AGUARRÁS REF 5318</t>
        </is>
      </c>
      <c r="C3202" s="78" t="inlineStr">
        <is>
          <t>SUDECAP</t>
        </is>
      </c>
      <c r="D3202" s="78" t="inlineStr">
        <is>
          <t>L</t>
        </is>
      </c>
      <c r="E3202" s="21" t="n">
        <v>0.011</v>
      </c>
      <c r="F3202" s="22">
        <f>ROUND(M3202*FATOR, 2)</f>
        <v/>
      </c>
      <c r="G3202" s="22">
        <f>ROUND(E3202*F3202, 2)</f>
        <v/>
      </c>
      <c r="L3202" t="n">
        <v>0.011</v>
      </c>
      <c r="M3202" t="n">
        <v>23.22</v>
      </c>
      <c r="N3202">
        <f>(M3202-F3202)</f>
        <v/>
      </c>
    </row>
    <row r="3203" ht="21" customHeight="1">
      <c r="A3203" s="78" t="inlineStr">
        <is>
          <t>75.18.16</t>
        </is>
      </c>
      <c r="B3203" s="77" t="inlineStr">
        <is>
          <t>FUNDO ANTICORROSIVO PARA MATERIAIS FERROSOS (TIPO ZARCÃO) REF 7307</t>
        </is>
      </c>
      <c r="C3203" s="78" t="inlineStr">
        <is>
          <t>SUDECAP</t>
        </is>
      </c>
      <c r="D3203" s="78" t="inlineStr">
        <is>
          <t>L</t>
        </is>
      </c>
      <c r="E3203" s="21" t="n">
        <v>0.1098</v>
      </c>
      <c r="F3203" s="22">
        <f>ROUND(M3203*FATOR, 2)</f>
        <v/>
      </c>
      <c r="G3203" s="22">
        <f>ROUND(E3203*F3203, 2)</f>
        <v/>
      </c>
      <c r="L3203" t="n">
        <v>0.1098</v>
      </c>
      <c r="M3203" t="n">
        <v>32.6</v>
      </c>
      <c r="N3203">
        <f>(M3203-F3203)</f>
        <v/>
      </c>
    </row>
    <row r="3204" ht="15" customHeight="1">
      <c r="A3204" s="2" t="n"/>
      <c r="B3204" s="2" t="n"/>
      <c r="C3204" s="2" t="n"/>
      <c r="D3204" s="2" t="n"/>
      <c r="E3204" s="74" t="inlineStr">
        <is>
          <t>TOTAL Material:</t>
        </is>
      </c>
      <c r="F3204" s="91" t="n"/>
      <c r="G3204" s="23">
        <f>SUM(G3202:G3203)</f>
        <v/>
      </c>
    </row>
    <row r="3205" ht="15" customHeight="1">
      <c r="A3205" s="73" t="inlineStr">
        <is>
          <t>Mão de Obra</t>
        </is>
      </c>
      <c r="B3205" s="91" t="n"/>
      <c r="C3205" s="64" t="inlineStr">
        <is>
          <t>FONTE</t>
        </is>
      </c>
      <c r="D3205" s="64" t="inlineStr">
        <is>
          <t>UNID</t>
        </is>
      </c>
      <c r="E3205" s="64" t="inlineStr">
        <is>
          <t>COEFICIENTE</t>
        </is>
      </c>
      <c r="F3205" s="64" t="inlineStr">
        <is>
          <t>PREÇO UNITÁRIO</t>
        </is>
      </c>
      <c r="G3205" s="64" t="inlineStr">
        <is>
          <t>TOTAL</t>
        </is>
      </c>
    </row>
    <row r="3206" ht="15" customHeight="1">
      <c r="A3206" s="78" t="inlineStr">
        <is>
          <t>55.10.81</t>
        </is>
      </c>
      <c r="B3206" s="77" t="inlineStr">
        <is>
          <t>PINTOR</t>
        </is>
      </c>
      <c r="C3206" s="78" t="inlineStr">
        <is>
          <t>SUDECAP</t>
        </is>
      </c>
      <c r="D3206" s="78" t="inlineStr">
        <is>
          <t>H</t>
        </is>
      </c>
      <c r="E3206" s="21">
        <f>L3206*FATOR</f>
        <v/>
      </c>
      <c r="F3206" s="22" t="n">
        <v>21.08</v>
      </c>
      <c r="G3206" s="22">
        <f>ROUND(E3206*F3206, 2)</f>
        <v/>
      </c>
      <c r="L3206" t="n">
        <v>0.2986</v>
      </c>
      <c r="M3206" t="n">
        <v>21.08</v>
      </c>
      <c r="N3206">
        <f>(M3206-F3206)</f>
        <v/>
      </c>
    </row>
    <row r="3207" ht="15" customHeight="1">
      <c r="A3207" s="2" t="n"/>
      <c r="B3207" s="2" t="n"/>
      <c r="C3207" s="2" t="n"/>
      <c r="D3207" s="2" t="n"/>
      <c r="E3207" s="74" t="inlineStr">
        <is>
          <t>TOTAL Mão de Obra:</t>
        </is>
      </c>
      <c r="F3207" s="91" t="n"/>
      <c r="G3207" s="23">
        <f>SUM(G3206:G3206)</f>
        <v/>
      </c>
    </row>
    <row r="3208" ht="15" customHeight="1">
      <c r="A3208" s="2" t="n"/>
      <c r="B3208" s="2" t="n"/>
      <c r="C3208" s="2" t="n"/>
      <c r="D3208" s="2" t="n"/>
      <c r="E3208" s="75" t="inlineStr">
        <is>
          <t>VALOR:</t>
        </is>
      </c>
      <c r="F3208" s="91" t="n"/>
      <c r="G3208" s="5">
        <f>SUM(G3204,G3207)</f>
        <v/>
      </c>
    </row>
    <row r="3209" ht="15" customHeight="1">
      <c r="A3209" s="2" t="n"/>
      <c r="B3209" s="2" t="n"/>
      <c r="C3209" s="2" t="n"/>
      <c r="D3209" s="2" t="n"/>
      <c r="E3209" s="75" t="inlineStr">
        <is>
          <t>VALOR BDI (29.27%):</t>
        </is>
      </c>
      <c r="F3209" s="91" t="n"/>
      <c r="G3209" s="5">
        <f>ROUNDDOWN(G3208*BDI,2)</f>
        <v/>
      </c>
    </row>
    <row r="3210" ht="15" customHeight="1">
      <c r="A3210" s="2" t="n"/>
      <c r="B3210" s="2" t="n"/>
      <c r="C3210" s="2" t="n"/>
      <c r="D3210" s="2" t="n"/>
      <c r="E3210" s="75" t="inlineStr">
        <is>
          <t>VALOR COM BDI:</t>
        </is>
      </c>
      <c r="F3210" s="91" t="n"/>
      <c r="G3210" s="5">
        <f>G3209 + G3208</f>
        <v/>
      </c>
    </row>
    <row r="3211" ht="9.949999999999999" customHeight="1">
      <c r="A3211" s="2" t="n"/>
      <c r="B3211" s="2" t="n"/>
      <c r="C3211" s="71" t="n"/>
      <c r="E3211" s="2" t="n"/>
      <c r="F3211" s="2" t="n"/>
      <c r="G3211" s="2" t="n"/>
    </row>
    <row r="3212" ht="20.1" customHeight="1">
      <c r="A3212" s="72" t="inlineStr">
        <is>
          <t>16.3.2. 17.08.23 PINTURA COM ESMALTE SINTÉTICO ACETINADO EM SUPERFÍCIE METÁLICA, EXCETO PERFIL, APLICAÇÃO MANUAL, DUAS DEMÃOS REF 100758 (M2)</t>
        </is>
      </c>
      <c r="B3212" s="90" t="n"/>
      <c r="C3212" s="90" t="n"/>
      <c r="D3212" s="90" t="n"/>
      <c r="E3212" s="90" t="n"/>
      <c r="F3212" s="90" t="n"/>
      <c r="G3212" s="91" t="n"/>
    </row>
    <row r="3213" ht="15" customHeight="1">
      <c r="A3213" s="73" t="inlineStr">
        <is>
          <t>Material</t>
        </is>
      </c>
      <c r="B3213" s="91" t="n"/>
      <c r="C3213" s="64" t="inlineStr">
        <is>
          <t>FONTE</t>
        </is>
      </c>
      <c r="D3213" s="64" t="inlineStr">
        <is>
          <t>UNID</t>
        </is>
      </c>
      <c r="E3213" s="64" t="inlineStr">
        <is>
          <t>COEFICIENTE</t>
        </is>
      </c>
      <c r="F3213" s="64" t="inlineStr">
        <is>
          <t>PREÇO UNITÁRIO</t>
        </is>
      </c>
      <c r="G3213" s="64" t="inlineStr">
        <is>
          <t>TOTAL</t>
        </is>
      </c>
    </row>
    <row r="3214" ht="15" customHeight="1">
      <c r="A3214" s="78" t="inlineStr">
        <is>
          <t>75.25.06</t>
        </is>
      </c>
      <c r="B3214" s="77" t="inlineStr">
        <is>
          <t>DILUENTE AGUARRÁS REF 5318</t>
        </is>
      </c>
      <c r="C3214" s="78" t="inlineStr">
        <is>
          <t>SUDECAP</t>
        </is>
      </c>
      <c r="D3214" s="78" t="inlineStr">
        <is>
          <t>L</t>
        </is>
      </c>
      <c r="E3214" s="21" t="n">
        <v>0.0255</v>
      </c>
      <c r="F3214" s="22">
        <f>ROUND(M3214*FATOR, 2)</f>
        <v/>
      </c>
      <c r="G3214" s="22">
        <f>ROUND(E3214*F3214, 2)</f>
        <v/>
      </c>
      <c r="L3214" t="n">
        <v>0.0255</v>
      </c>
      <c r="M3214" t="n">
        <v>23.22</v>
      </c>
      <c r="N3214">
        <f>(M3214-F3214)</f>
        <v/>
      </c>
    </row>
    <row r="3215" ht="15" customHeight="1">
      <c r="A3215" s="78" t="inlineStr">
        <is>
          <t>75.03.26</t>
        </is>
      </c>
      <c r="B3215" s="77" t="inlineStr">
        <is>
          <t>TINTA ESMALTE SINTETICO PREMIUM ACETINADO REF 7311</t>
        </is>
      </c>
      <c r="C3215" s="78" t="inlineStr">
        <is>
          <t>SUDECAP</t>
        </is>
      </c>
      <c r="D3215" s="78" t="inlineStr">
        <is>
          <t>L</t>
        </is>
      </c>
      <c r="E3215" s="21" t="n">
        <v>0.2549</v>
      </c>
      <c r="F3215" s="22">
        <f>ROUND(M3215*FATOR, 2)</f>
        <v/>
      </c>
      <c r="G3215" s="22">
        <f>ROUND(E3215*F3215, 2)</f>
        <v/>
      </c>
      <c r="L3215" t="n">
        <v>0.2549</v>
      </c>
      <c r="M3215" t="n">
        <v>36.11</v>
      </c>
      <c r="N3215">
        <f>(M3215-F3215)</f>
        <v/>
      </c>
    </row>
    <row r="3216" ht="15" customHeight="1">
      <c r="A3216" s="2" t="n"/>
      <c r="B3216" s="2" t="n"/>
      <c r="C3216" s="2" t="n"/>
      <c r="D3216" s="2" t="n"/>
      <c r="E3216" s="74" t="inlineStr">
        <is>
          <t>TOTAL Material:</t>
        </is>
      </c>
      <c r="F3216" s="91" t="n"/>
      <c r="G3216" s="23">
        <f>SUM(G3214:G3215)</f>
        <v/>
      </c>
    </row>
    <row r="3217" ht="15" customHeight="1">
      <c r="A3217" s="73" t="inlineStr">
        <is>
          <t>Mão de Obra</t>
        </is>
      </c>
      <c r="B3217" s="91" t="n"/>
      <c r="C3217" s="64" t="inlineStr">
        <is>
          <t>FONTE</t>
        </is>
      </c>
      <c r="D3217" s="64" t="inlineStr">
        <is>
          <t>UNID</t>
        </is>
      </c>
      <c r="E3217" s="64" t="inlineStr">
        <is>
          <t>COEFICIENTE</t>
        </is>
      </c>
      <c r="F3217" s="64" t="inlineStr">
        <is>
          <t>PREÇO UNITÁRIO</t>
        </is>
      </c>
      <c r="G3217" s="64" t="inlineStr">
        <is>
          <t>TOTAL</t>
        </is>
      </c>
    </row>
    <row r="3218" ht="15" customHeight="1">
      <c r="A3218" s="78" t="inlineStr">
        <is>
          <t>55.10.81</t>
        </is>
      </c>
      <c r="B3218" s="77" t="inlineStr">
        <is>
          <t>PINTOR</t>
        </is>
      </c>
      <c r="C3218" s="78" t="inlineStr">
        <is>
          <t>SUDECAP</t>
        </is>
      </c>
      <c r="D3218" s="78" t="inlineStr">
        <is>
          <t>H</t>
        </is>
      </c>
      <c r="E3218" s="21">
        <f>L3218*FATOR</f>
        <v/>
      </c>
      <c r="F3218" s="22" t="n">
        <v>21.08</v>
      </c>
      <c r="G3218" s="22">
        <f>ROUND(E3218*F3218, 2)</f>
        <v/>
      </c>
      <c r="L3218" t="n">
        <v>1.3559</v>
      </c>
      <c r="M3218" t="n">
        <v>21.08</v>
      </c>
      <c r="N3218">
        <f>(M3218-F3218)</f>
        <v/>
      </c>
    </row>
    <row r="3219" ht="15" customHeight="1">
      <c r="A3219" s="2" t="n"/>
      <c r="B3219" s="2" t="n"/>
      <c r="C3219" s="2" t="n"/>
      <c r="D3219" s="2" t="n"/>
      <c r="E3219" s="74" t="inlineStr">
        <is>
          <t>TOTAL Mão de Obra:</t>
        </is>
      </c>
      <c r="F3219" s="91" t="n"/>
      <c r="G3219" s="23">
        <f>SUM(G3218:G3218)</f>
        <v/>
      </c>
    </row>
    <row r="3220" ht="15" customHeight="1">
      <c r="A3220" s="2" t="n"/>
      <c r="B3220" s="2" t="n"/>
      <c r="C3220" s="2" t="n"/>
      <c r="D3220" s="2" t="n"/>
      <c r="E3220" s="75" t="inlineStr">
        <is>
          <t>VALOR:</t>
        </is>
      </c>
      <c r="F3220" s="91" t="n"/>
      <c r="G3220" s="5">
        <f>SUM(G3216,G3219)</f>
        <v/>
      </c>
    </row>
    <row r="3221" ht="15" customHeight="1">
      <c r="A3221" s="2" t="n"/>
      <c r="B3221" s="2" t="n"/>
      <c r="C3221" s="2" t="n"/>
      <c r="D3221" s="2" t="n"/>
      <c r="E3221" s="75" t="inlineStr">
        <is>
          <t>VALOR BDI (29.27%):</t>
        </is>
      </c>
      <c r="F3221" s="91" t="n"/>
      <c r="G3221" s="5">
        <f>ROUNDDOWN(G3220*BDI,2)</f>
        <v/>
      </c>
    </row>
    <row r="3222" ht="15" customHeight="1">
      <c r="A3222" s="2" t="n"/>
      <c r="B3222" s="2" t="n"/>
      <c r="C3222" s="2" t="n"/>
      <c r="D3222" s="2" t="n"/>
      <c r="E3222" s="75" t="inlineStr">
        <is>
          <t>VALOR COM BDI:</t>
        </is>
      </c>
      <c r="F3222" s="91" t="n"/>
      <c r="G3222" s="5">
        <f>G3221 + G3220</f>
        <v/>
      </c>
    </row>
    <row r="3223" ht="9.949999999999999" customHeight="1">
      <c r="A3223" s="2" t="n"/>
      <c r="B3223" s="2" t="n"/>
      <c r="C3223" s="71" t="n"/>
      <c r="E3223" s="2" t="n"/>
      <c r="F3223" s="2" t="n"/>
      <c r="G3223" s="2" t="n"/>
    </row>
    <row r="3224" ht="20.1" customHeight="1">
      <c r="A3224" s="72" t="inlineStr">
        <is>
          <t>16.3.3. 17.08.24 PINTURA COM ESMALTE SINTÉTICO ALTO BRILHO EM SUPERFÍCIE METÁLICA, EXCETO PERFIL, APLICAÇÃO MANUAL, DUAS DEMÃOS REF 100760 (M2)</t>
        </is>
      </c>
      <c r="B3224" s="90" t="n"/>
      <c r="C3224" s="90" t="n"/>
      <c r="D3224" s="90" t="n"/>
      <c r="E3224" s="90" t="n"/>
      <c r="F3224" s="90" t="n"/>
      <c r="G3224" s="91" t="n"/>
    </row>
    <row r="3225" ht="15" customHeight="1">
      <c r="A3225" s="73" t="inlineStr">
        <is>
          <t>Material</t>
        </is>
      </c>
      <c r="B3225" s="91" t="n"/>
      <c r="C3225" s="64" t="inlineStr">
        <is>
          <t>FONTE</t>
        </is>
      </c>
      <c r="D3225" s="64" t="inlineStr">
        <is>
          <t>UNID</t>
        </is>
      </c>
      <c r="E3225" s="64" t="inlineStr">
        <is>
          <t>COEFICIENTE</t>
        </is>
      </c>
      <c r="F3225" s="64" t="inlineStr">
        <is>
          <t>PREÇO UNITÁRIO</t>
        </is>
      </c>
      <c r="G3225" s="64" t="inlineStr">
        <is>
          <t>TOTAL</t>
        </is>
      </c>
    </row>
    <row r="3226" ht="15" customHeight="1">
      <c r="A3226" s="78" t="inlineStr">
        <is>
          <t>75.25.06</t>
        </is>
      </c>
      <c r="B3226" s="77" t="inlineStr">
        <is>
          <t>DILUENTE AGUARRÁS REF 5318</t>
        </is>
      </c>
      <c r="C3226" s="78" t="inlineStr">
        <is>
          <t>SUDECAP</t>
        </is>
      </c>
      <c r="D3226" s="78" t="inlineStr">
        <is>
          <t>L</t>
        </is>
      </c>
      <c r="E3226" s="21" t="n">
        <v>0.0255</v>
      </c>
      <c r="F3226" s="22">
        <f>ROUND(M3226*FATOR, 2)</f>
        <v/>
      </c>
      <c r="G3226" s="22">
        <f>ROUND(E3226*F3226, 2)</f>
        <v/>
      </c>
      <c r="L3226" t="n">
        <v>0.0255</v>
      </c>
      <c r="M3226" t="n">
        <v>23.22</v>
      </c>
      <c r="N3226">
        <f>(M3226-F3226)</f>
        <v/>
      </c>
    </row>
    <row r="3227" ht="15" customHeight="1">
      <c r="A3227" s="78" t="inlineStr">
        <is>
          <t>75.03.04</t>
        </is>
      </c>
      <c r="B3227" s="77" t="inlineStr">
        <is>
          <t>TINTA ESMALTE SINTÉTICO PREMIUM ALTO BRILHO REF 7292</t>
        </is>
      </c>
      <c r="C3227" s="78" t="inlineStr">
        <is>
          <t>SUDECAP</t>
        </is>
      </c>
      <c r="D3227" s="78" t="inlineStr">
        <is>
          <t>L</t>
        </is>
      </c>
      <c r="E3227" s="21" t="n">
        <v>0.2549</v>
      </c>
      <c r="F3227" s="22">
        <f>ROUND(M3227*FATOR, 2)</f>
        <v/>
      </c>
      <c r="G3227" s="22">
        <f>ROUND(E3227*F3227, 2)</f>
        <v/>
      </c>
      <c r="L3227" t="n">
        <v>0.2549</v>
      </c>
      <c r="M3227" t="n">
        <v>33.95</v>
      </c>
      <c r="N3227">
        <f>(M3227-F3227)</f>
        <v/>
      </c>
    </row>
    <row r="3228" ht="15" customHeight="1">
      <c r="A3228" s="2" t="n"/>
      <c r="B3228" s="2" t="n"/>
      <c r="C3228" s="2" t="n"/>
      <c r="D3228" s="2" t="n"/>
      <c r="E3228" s="74" t="inlineStr">
        <is>
          <t>TOTAL Material:</t>
        </is>
      </c>
      <c r="F3228" s="91" t="n"/>
      <c r="G3228" s="23">
        <f>SUM(G3226:G3227)</f>
        <v/>
      </c>
    </row>
    <row r="3229" ht="15" customHeight="1">
      <c r="A3229" s="73" t="inlineStr">
        <is>
          <t>Mão de Obra</t>
        </is>
      </c>
      <c r="B3229" s="91" t="n"/>
      <c r="C3229" s="64" t="inlineStr">
        <is>
          <t>FONTE</t>
        </is>
      </c>
      <c r="D3229" s="64" t="inlineStr">
        <is>
          <t>UNID</t>
        </is>
      </c>
      <c r="E3229" s="64" t="inlineStr">
        <is>
          <t>COEFICIENTE</t>
        </is>
      </c>
      <c r="F3229" s="64" t="inlineStr">
        <is>
          <t>PREÇO UNITÁRIO</t>
        </is>
      </c>
      <c r="G3229" s="64" t="inlineStr">
        <is>
          <t>TOTAL</t>
        </is>
      </c>
    </row>
    <row r="3230" ht="15" customHeight="1">
      <c r="A3230" s="78" t="inlineStr">
        <is>
          <t>55.10.81</t>
        </is>
      </c>
      <c r="B3230" s="77" t="inlineStr">
        <is>
          <t>PINTOR</t>
        </is>
      </c>
      <c r="C3230" s="78" t="inlineStr">
        <is>
          <t>SUDECAP</t>
        </is>
      </c>
      <c r="D3230" s="78" t="inlineStr">
        <is>
          <t>H</t>
        </is>
      </c>
      <c r="E3230" s="21">
        <f>L3230*FATOR</f>
        <v/>
      </c>
      <c r="F3230" s="22" t="n">
        <v>21.08</v>
      </c>
      <c r="G3230" s="22">
        <f>ROUND(E3230*F3230, 2)</f>
        <v/>
      </c>
      <c r="L3230" t="n">
        <v>1.3559</v>
      </c>
      <c r="M3230" t="n">
        <v>21.08</v>
      </c>
      <c r="N3230">
        <f>(M3230-F3230)</f>
        <v/>
      </c>
    </row>
    <row r="3231" ht="15" customHeight="1">
      <c r="A3231" s="2" t="n"/>
      <c r="B3231" s="2" t="n"/>
      <c r="C3231" s="2" t="n"/>
      <c r="D3231" s="2" t="n"/>
      <c r="E3231" s="74" t="inlineStr">
        <is>
          <t>TOTAL Mão de Obra:</t>
        </is>
      </c>
      <c r="F3231" s="91" t="n"/>
      <c r="G3231" s="23">
        <f>SUM(G3230:G3230)</f>
        <v/>
      </c>
    </row>
    <row r="3232" ht="15" customHeight="1">
      <c r="A3232" s="2" t="n"/>
      <c r="B3232" s="2" t="n"/>
      <c r="C3232" s="2" t="n"/>
      <c r="D3232" s="2" t="n"/>
      <c r="E3232" s="75" t="inlineStr">
        <is>
          <t>VALOR:</t>
        </is>
      </c>
      <c r="F3232" s="91" t="n"/>
      <c r="G3232" s="5">
        <f>SUM(G3228,G3231)</f>
        <v/>
      </c>
    </row>
    <row r="3233" ht="15" customHeight="1">
      <c r="A3233" s="2" t="n"/>
      <c r="B3233" s="2" t="n"/>
      <c r="C3233" s="2" t="n"/>
      <c r="D3233" s="2" t="n"/>
      <c r="E3233" s="75" t="inlineStr">
        <is>
          <t>VALOR BDI (29.27%):</t>
        </is>
      </c>
      <c r="F3233" s="91" t="n"/>
      <c r="G3233" s="5">
        <f>ROUNDDOWN(G3232*BDI,2)</f>
        <v/>
      </c>
    </row>
    <row r="3234" ht="15" customHeight="1">
      <c r="A3234" s="2" t="n"/>
      <c r="B3234" s="2" t="n"/>
      <c r="C3234" s="2" t="n"/>
      <c r="D3234" s="2" t="n"/>
      <c r="E3234" s="75" t="inlineStr">
        <is>
          <t>VALOR COM BDI:</t>
        </is>
      </c>
      <c r="F3234" s="91" t="n"/>
      <c r="G3234" s="5">
        <f>G3233 + G3232</f>
        <v/>
      </c>
    </row>
    <row r="3235" ht="9.949999999999999" customHeight="1">
      <c r="A3235" s="2" t="n"/>
      <c r="B3235" s="2" t="n"/>
      <c r="C3235" s="71" t="n"/>
      <c r="E3235" s="2" t="n"/>
      <c r="F3235" s="2" t="n"/>
      <c r="G3235" s="2" t="n"/>
    </row>
    <row r="3236" ht="20.1" customHeight="1">
      <c r="A3236" s="72" t="inlineStr">
        <is>
          <t>17.1.1. 18.08.39 DE GRANITO CINZA CORUMBA 2CM APOIADA CONSOLE MET (M2)</t>
        </is>
      </c>
      <c r="B3236" s="90" t="n"/>
      <c r="C3236" s="90" t="n"/>
      <c r="D3236" s="90" t="n"/>
      <c r="E3236" s="90" t="n"/>
      <c r="F3236" s="90" t="n"/>
      <c r="G3236" s="91" t="n"/>
    </row>
    <row r="3237" ht="15" customHeight="1">
      <c r="A3237" s="73" t="inlineStr">
        <is>
          <t>Material</t>
        </is>
      </c>
      <c r="B3237" s="91" t="n"/>
      <c r="C3237" s="64" t="inlineStr">
        <is>
          <t>FONTE</t>
        </is>
      </c>
      <c r="D3237" s="64" t="inlineStr">
        <is>
          <t>UNID</t>
        </is>
      </c>
      <c r="E3237" s="64" t="inlineStr">
        <is>
          <t>COEFICIENTE</t>
        </is>
      </c>
      <c r="F3237" s="64" t="inlineStr">
        <is>
          <t>PREÇO UNITÁRIO</t>
        </is>
      </c>
      <c r="G3237" s="64" t="inlineStr">
        <is>
          <t>TOTAL</t>
        </is>
      </c>
    </row>
    <row r="3238" ht="15" customHeight="1">
      <c r="A3238" s="78" t="inlineStr">
        <is>
          <t>82.15.09</t>
        </is>
      </c>
      <c r="B3238" s="77" t="inlineStr">
        <is>
          <t>GRANITO CINZA CORUMBA PARA BANCADA E=2CM</t>
        </is>
      </c>
      <c r="C3238" s="78" t="inlineStr">
        <is>
          <t>SUDECAP</t>
        </is>
      </c>
      <c r="D3238" s="78" t="inlineStr">
        <is>
          <t>M2</t>
        </is>
      </c>
      <c r="E3238" s="21" t="n">
        <v>1</v>
      </c>
      <c r="F3238" s="22">
        <f>ROUND(M3238*FATOR, 2)</f>
        <v/>
      </c>
      <c r="G3238" s="22">
        <f>ROUND(E3238*F3238, 2)</f>
        <v/>
      </c>
      <c r="L3238" t="n">
        <v>1</v>
      </c>
      <c r="M3238" t="n">
        <v>240</v>
      </c>
      <c r="N3238">
        <f>(M3238-F3238)</f>
        <v/>
      </c>
    </row>
    <row r="3239" ht="15" customHeight="1">
      <c r="A3239" s="78" t="inlineStr">
        <is>
          <t>60.21.15</t>
        </is>
      </c>
      <c r="B3239" s="77" t="inlineStr">
        <is>
          <t>METALON CHAPA 18 - 30x20mm / (50X30MM)</t>
        </is>
      </c>
      <c r="C3239" s="78" t="inlineStr">
        <is>
          <t>SUDECAP</t>
        </is>
      </c>
      <c r="D3239" s="78" t="inlineStr">
        <is>
          <t>KG</t>
        </is>
      </c>
      <c r="E3239" s="21" t="n">
        <v>4.97</v>
      </c>
      <c r="F3239" s="22">
        <f>ROUND(M3239*FATOR, 2)</f>
        <v/>
      </c>
      <c r="G3239" s="22">
        <f>ROUND(E3239*F3239, 2)</f>
        <v/>
      </c>
      <c r="L3239" t="n">
        <v>4.97</v>
      </c>
      <c r="M3239" t="n">
        <v>6.4</v>
      </c>
      <c r="N3239">
        <f>(M3239-F3239)</f>
        <v/>
      </c>
    </row>
    <row r="3240" ht="15" customHeight="1">
      <c r="A3240" s="2" t="n"/>
      <c r="B3240" s="2" t="n"/>
      <c r="C3240" s="2" t="n"/>
      <c r="D3240" s="2" t="n"/>
      <c r="E3240" s="74" t="inlineStr">
        <is>
          <t>TOTAL Material:</t>
        </is>
      </c>
      <c r="F3240" s="91" t="n"/>
      <c r="G3240" s="23">
        <f>SUM(G3238:G3239)</f>
        <v/>
      </c>
    </row>
    <row r="3241" ht="15" customHeight="1">
      <c r="A3241" s="73" t="inlineStr">
        <is>
          <t>Mão de Obra</t>
        </is>
      </c>
      <c r="B3241" s="91" t="n"/>
      <c r="C3241" s="64" t="inlineStr">
        <is>
          <t>FONTE</t>
        </is>
      </c>
      <c r="D3241" s="64" t="inlineStr">
        <is>
          <t>UNID</t>
        </is>
      </c>
      <c r="E3241" s="64" t="inlineStr">
        <is>
          <t>COEFICIENTE</t>
        </is>
      </c>
      <c r="F3241" s="64" t="inlineStr">
        <is>
          <t>PREÇO UNITÁRIO</t>
        </is>
      </c>
      <c r="G3241" s="64" t="inlineStr">
        <is>
          <t>TOTAL</t>
        </is>
      </c>
    </row>
    <row r="3242" ht="15" customHeight="1">
      <c r="A3242" s="78" t="inlineStr">
        <is>
          <t>55.10.77</t>
        </is>
      </c>
      <c r="B3242" s="77" t="inlineStr">
        <is>
          <t>PEDREIRO DE ACABAMENTO</t>
        </is>
      </c>
      <c r="C3242" s="78" t="inlineStr">
        <is>
          <t>SUDECAP</t>
        </is>
      </c>
      <c r="D3242" s="78" t="inlineStr">
        <is>
          <t>H</t>
        </is>
      </c>
      <c r="E3242" s="21">
        <f>L3242*FATOR</f>
        <v/>
      </c>
      <c r="F3242" s="22" t="n">
        <v>21.08</v>
      </c>
      <c r="G3242" s="22">
        <f>ROUND(E3242*F3242, 2)</f>
        <v/>
      </c>
      <c r="L3242" t="n">
        <v>2</v>
      </c>
      <c r="M3242" t="n">
        <v>21.08</v>
      </c>
      <c r="N3242">
        <f>(M3242-F3242)</f>
        <v/>
      </c>
    </row>
    <row r="3243" ht="15" customHeight="1">
      <c r="A3243" s="78" t="inlineStr">
        <is>
          <t>55.10.88</t>
        </is>
      </c>
      <c r="B3243" s="77" t="inlineStr">
        <is>
          <t>SERVENTE</t>
        </is>
      </c>
      <c r="C3243" s="78" t="inlineStr">
        <is>
          <t>SUDECAP</t>
        </is>
      </c>
      <c r="D3243" s="78" t="inlineStr">
        <is>
          <t>H</t>
        </is>
      </c>
      <c r="E3243" s="21">
        <f>L3243*FATOR</f>
        <v/>
      </c>
      <c r="F3243" s="22" t="n">
        <v>14.9</v>
      </c>
      <c r="G3243" s="22">
        <f>ROUND(E3243*F3243, 2)</f>
        <v/>
      </c>
      <c r="L3243" t="n">
        <v>2</v>
      </c>
      <c r="M3243" t="n">
        <v>14.9</v>
      </c>
      <c r="N3243">
        <f>(M3243-F3243)</f>
        <v/>
      </c>
    </row>
    <row r="3244" ht="15" customHeight="1">
      <c r="A3244" s="2" t="n"/>
      <c r="B3244" s="2" t="n"/>
      <c r="C3244" s="2" t="n"/>
      <c r="D3244" s="2" t="n"/>
      <c r="E3244" s="74" t="inlineStr">
        <is>
          <t>TOTAL Mão de Obra:</t>
        </is>
      </c>
      <c r="F3244" s="91" t="n"/>
      <c r="G3244" s="23">
        <f>SUM(G3242:G3243)</f>
        <v/>
      </c>
    </row>
    <row r="3245" ht="15" customHeight="1">
      <c r="A3245" s="73" t="inlineStr">
        <is>
          <t>Serviço</t>
        </is>
      </c>
      <c r="B3245" s="91" t="n"/>
      <c r="C3245" s="64" t="inlineStr">
        <is>
          <t>FONTE</t>
        </is>
      </c>
      <c r="D3245" s="64" t="inlineStr">
        <is>
          <t>UNID</t>
        </is>
      </c>
      <c r="E3245" s="64" t="inlineStr">
        <is>
          <t>COEFICIENTE</t>
        </is>
      </c>
      <c r="F3245" s="64" t="inlineStr">
        <is>
          <t>PREÇO UNITÁRIO</t>
        </is>
      </c>
      <c r="G3245" s="64" t="inlineStr">
        <is>
          <t>TOTAL</t>
        </is>
      </c>
    </row>
    <row r="3246" ht="15" customHeight="1">
      <c r="A3246" s="78" t="inlineStr">
        <is>
          <t>40.24.15</t>
        </is>
      </c>
      <c r="B3246" s="77" t="inlineStr">
        <is>
          <t>ARGAMASSA DE CIMENTO E AREIA 1:3</t>
        </is>
      </c>
      <c r="C3246" s="78" t="inlineStr">
        <is>
          <t>SUDECAP</t>
        </is>
      </c>
      <c r="D3246" s="78" t="inlineStr">
        <is>
          <t>M3</t>
        </is>
      </c>
      <c r="E3246" s="21" t="n">
        <v>0.0128</v>
      </c>
      <c r="F3246" s="22">
        <f>'COMPOSICOES AUXILIARES'!G-1</f>
        <v/>
      </c>
      <c r="G3246" s="22">
        <f>ROUND(E3246*F3246, 2)</f>
        <v/>
      </c>
      <c r="L3246" t="n">
        <v>0.0128</v>
      </c>
      <c r="M3246" t="n">
        <v>599.9299999999999</v>
      </c>
      <c r="N3246">
        <f>(M3246-F3246)</f>
        <v/>
      </c>
    </row>
    <row r="3247" ht="15" customHeight="1">
      <c r="A3247" s="2" t="n"/>
      <c r="B3247" s="2" t="n"/>
      <c r="C3247" s="2" t="n"/>
      <c r="D3247" s="2" t="n"/>
      <c r="E3247" s="74" t="inlineStr">
        <is>
          <t>TOTAL Serviço:</t>
        </is>
      </c>
      <c r="F3247" s="91" t="n"/>
      <c r="G3247" s="23">
        <f>SUM(G3246:G3246)</f>
        <v/>
      </c>
    </row>
    <row r="3248" ht="15" customHeight="1">
      <c r="A3248" s="2" t="n"/>
      <c r="B3248" s="2" t="n"/>
      <c r="C3248" s="2" t="n"/>
      <c r="D3248" s="2" t="n"/>
      <c r="E3248" s="75" t="inlineStr">
        <is>
          <t>VALOR:</t>
        </is>
      </c>
      <c r="F3248" s="91" t="n"/>
      <c r="G3248" s="5">
        <f>SUM(G3240,G3247,G3244)</f>
        <v/>
      </c>
    </row>
    <row r="3249" ht="15" customHeight="1">
      <c r="A3249" s="2" t="n"/>
      <c r="B3249" s="2" t="n"/>
      <c r="C3249" s="2" t="n"/>
      <c r="D3249" s="2" t="n"/>
      <c r="E3249" s="75" t="inlineStr">
        <is>
          <t>VALOR BDI (29.27%):</t>
        </is>
      </c>
      <c r="F3249" s="91" t="n"/>
      <c r="G3249" s="5">
        <f>ROUNDDOWN(G3248*BDI,2)</f>
        <v/>
      </c>
    </row>
    <row r="3250" ht="15" customHeight="1">
      <c r="A3250" s="2" t="n"/>
      <c r="B3250" s="2" t="n"/>
      <c r="C3250" s="2" t="n"/>
      <c r="D3250" s="2" t="n"/>
      <c r="E3250" s="75" t="inlineStr">
        <is>
          <t>VALOR COM BDI:</t>
        </is>
      </c>
      <c r="F3250" s="91" t="n"/>
      <c r="G3250" s="5">
        <f>G3249 + G3248</f>
        <v/>
      </c>
    </row>
    <row r="3251" ht="9.949999999999999" customHeight="1">
      <c r="A3251" s="2" t="n"/>
      <c r="B3251" s="2" t="n"/>
      <c r="C3251" s="71" t="n"/>
      <c r="E3251" s="2" t="n"/>
      <c r="F3251" s="2" t="n"/>
      <c r="G3251" s="2" t="n"/>
    </row>
    <row r="3252" ht="20.1" customHeight="1">
      <c r="A3252" s="72" t="inlineStr">
        <is>
          <t>17.1.2. 18.08.97 RODABANCA EM GRANITO CINZA CORUMBA E=2CM H=10CM (M)</t>
        </is>
      </c>
      <c r="B3252" s="90" t="n"/>
      <c r="C3252" s="90" t="n"/>
      <c r="D3252" s="90" t="n"/>
      <c r="E3252" s="90" t="n"/>
      <c r="F3252" s="90" t="n"/>
      <c r="G3252" s="91" t="n"/>
    </row>
    <row r="3253" ht="15" customHeight="1">
      <c r="A3253" s="73" t="inlineStr">
        <is>
          <t>Material</t>
        </is>
      </c>
      <c r="B3253" s="91" t="n"/>
      <c r="C3253" s="64" t="inlineStr">
        <is>
          <t>FONTE</t>
        </is>
      </c>
      <c r="D3253" s="64" t="inlineStr">
        <is>
          <t>UNID</t>
        </is>
      </c>
      <c r="E3253" s="64" t="inlineStr">
        <is>
          <t>COEFICIENTE</t>
        </is>
      </c>
      <c r="F3253" s="64" t="inlineStr">
        <is>
          <t>PREÇO UNITÁRIO</t>
        </is>
      </c>
      <c r="G3253" s="64" t="inlineStr">
        <is>
          <t>TOTAL</t>
        </is>
      </c>
    </row>
    <row r="3254" ht="29.1" customHeight="1">
      <c r="A3254" s="78" t="inlineStr">
        <is>
          <t>82.44.05</t>
        </is>
      </c>
      <c r="B3254" s="77" t="inlineStr">
        <is>
          <t>RODAPE OU RODABANCADA EM GRANITO, POLIDO, TIPO ANDORINHA/ QUARTZ/ CASTELO/ CORUMBA OU OUTROS EQUIVALENTES DA REGIAO, H= 10 CM, E=  *2,0* CM</t>
        </is>
      </c>
      <c r="C3254" s="78" t="inlineStr">
        <is>
          <t>SUDECAP</t>
        </is>
      </c>
      <c r="D3254" s="78" t="inlineStr">
        <is>
          <t>M</t>
        </is>
      </c>
      <c r="E3254" s="21" t="n">
        <v>1.05</v>
      </c>
      <c r="F3254" s="22">
        <f>ROUND(M3254*FATOR, 2)</f>
        <v/>
      </c>
      <c r="G3254" s="22">
        <f>ROUND(E3254*F3254, 2)</f>
        <v/>
      </c>
      <c r="L3254" t="n">
        <v>1.05</v>
      </c>
      <c r="M3254" t="n">
        <v>30</v>
      </c>
      <c r="N3254">
        <f>(M3254-F3254)</f>
        <v/>
      </c>
    </row>
    <row r="3255" ht="15" customHeight="1">
      <c r="A3255" s="2" t="n"/>
      <c r="B3255" s="2" t="n"/>
      <c r="C3255" s="2" t="n"/>
      <c r="D3255" s="2" t="n"/>
      <c r="E3255" s="74" t="inlineStr">
        <is>
          <t>TOTAL Material:</t>
        </is>
      </c>
      <c r="F3255" s="91" t="n"/>
      <c r="G3255" s="23">
        <f>SUM(G3254:G3254)</f>
        <v/>
      </c>
    </row>
    <row r="3256" ht="15" customHeight="1">
      <c r="A3256" s="73" t="inlineStr">
        <is>
          <t>Mão de Obra</t>
        </is>
      </c>
      <c r="B3256" s="91" t="n"/>
      <c r="C3256" s="64" t="inlineStr">
        <is>
          <t>FONTE</t>
        </is>
      </c>
      <c r="D3256" s="64" t="inlineStr">
        <is>
          <t>UNID</t>
        </is>
      </c>
      <c r="E3256" s="64" t="inlineStr">
        <is>
          <t>COEFICIENTE</t>
        </is>
      </c>
      <c r="F3256" s="64" t="inlineStr">
        <is>
          <t>PREÇO UNITÁRIO</t>
        </is>
      </c>
      <c r="G3256" s="64" t="inlineStr">
        <is>
          <t>TOTAL</t>
        </is>
      </c>
    </row>
    <row r="3257" ht="15" customHeight="1">
      <c r="A3257" s="78" t="inlineStr">
        <is>
          <t>55.10.77</t>
        </is>
      </c>
      <c r="B3257" s="77" t="inlineStr">
        <is>
          <t>PEDREIRO DE ACABAMENTO</t>
        </is>
      </c>
      <c r="C3257" s="78" t="inlineStr">
        <is>
          <t>SUDECAP</t>
        </is>
      </c>
      <c r="D3257" s="78" t="inlineStr">
        <is>
          <t>H</t>
        </is>
      </c>
      <c r="E3257" s="21">
        <f>L3257*FATOR</f>
        <v/>
      </c>
      <c r="F3257" s="22" t="n">
        <v>21.08</v>
      </c>
      <c r="G3257" s="22">
        <f>ROUND(E3257*F3257, 2)</f>
        <v/>
      </c>
      <c r="L3257" t="n">
        <v>0.26</v>
      </c>
      <c r="M3257" t="n">
        <v>21.08</v>
      </c>
      <c r="N3257">
        <f>(M3257-F3257)</f>
        <v/>
      </c>
    </row>
    <row r="3258" ht="15" customHeight="1">
      <c r="A3258" s="78" t="inlineStr">
        <is>
          <t>55.10.88</t>
        </is>
      </c>
      <c r="B3258" s="77" t="inlineStr">
        <is>
          <t>SERVENTE</t>
        </is>
      </c>
      <c r="C3258" s="78" t="inlineStr">
        <is>
          <t>SUDECAP</t>
        </is>
      </c>
      <c r="D3258" s="78" t="inlineStr">
        <is>
          <t>H</t>
        </is>
      </c>
      <c r="E3258" s="21">
        <f>L3258*FATOR</f>
        <v/>
      </c>
      <c r="F3258" s="22" t="n">
        <v>14.9</v>
      </c>
      <c r="G3258" s="22">
        <f>ROUND(E3258*F3258, 2)</f>
        <v/>
      </c>
      <c r="L3258" t="n">
        <v>0.26</v>
      </c>
      <c r="M3258" t="n">
        <v>14.9</v>
      </c>
      <c r="N3258">
        <f>(M3258-F3258)</f>
        <v/>
      </c>
    </row>
    <row r="3259" ht="15" customHeight="1">
      <c r="A3259" s="2" t="n"/>
      <c r="B3259" s="2" t="n"/>
      <c r="C3259" s="2" t="n"/>
      <c r="D3259" s="2" t="n"/>
      <c r="E3259" s="74" t="inlineStr">
        <is>
          <t>TOTAL Mão de Obra:</t>
        </is>
      </c>
      <c r="F3259" s="91" t="n"/>
      <c r="G3259" s="23">
        <f>SUM(G3257:G3258)</f>
        <v/>
      </c>
    </row>
    <row r="3260" ht="15" customHeight="1">
      <c r="A3260" s="73" t="inlineStr">
        <is>
          <t>Serviço</t>
        </is>
      </c>
      <c r="B3260" s="91" t="n"/>
      <c r="C3260" s="64" t="inlineStr">
        <is>
          <t>FONTE</t>
        </is>
      </c>
      <c r="D3260" s="64" t="inlineStr">
        <is>
          <t>UNID</t>
        </is>
      </c>
      <c r="E3260" s="64" t="inlineStr">
        <is>
          <t>COEFICIENTE</t>
        </is>
      </c>
      <c r="F3260" s="64" t="inlineStr">
        <is>
          <t>PREÇO UNITÁRIO</t>
        </is>
      </c>
      <c r="G3260" s="64" t="inlineStr">
        <is>
          <t>TOTAL</t>
        </is>
      </c>
    </row>
    <row r="3261" ht="15" customHeight="1">
      <c r="A3261" s="78" t="inlineStr">
        <is>
          <t>40.24.15</t>
        </is>
      </c>
      <c r="B3261" s="77" t="inlineStr">
        <is>
          <t>ARGAMASSA DE CIMENTO E AREIA 1:3</t>
        </is>
      </c>
      <c r="C3261" s="78" t="inlineStr">
        <is>
          <t>SUDECAP</t>
        </is>
      </c>
      <c r="D3261" s="78" t="inlineStr">
        <is>
          <t>M3</t>
        </is>
      </c>
      <c r="E3261" s="21" t="n">
        <v>0.0015</v>
      </c>
      <c r="F3261" s="22">
        <f>'COMPOSICOES AUXILIARES'!G-1</f>
        <v/>
      </c>
      <c r="G3261" s="22">
        <f>ROUND(E3261*F3261, 2)</f>
        <v/>
      </c>
      <c r="L3261" t="n">
        <v>0.0015</v>
      </c>
      <c r="M3261" t="n">
        <v>599.9299999999999</v>
      </c>
      <c r="N3261">
        <f>(M3261-F3261)</f>
        <v/>
      </c>
    </row>
    <row r="3262" ht="15" customHeight="1">
      <c r="A3262" s="2" t="n"/>
      <c r="B3262" s="2" t="n"/>
      <c r="C3262" s="2" t="n"/>
      <c r="D3262" s="2" t="n"/>
      <c r="E3262" s="74" t="inlineStr">
        <is>
          <t>TOTAL Serviço:</t>
        </is>
      </c>
      <c r="F3262" s="91" t="n"/>
      <c r="G3262" s="23">
        <f>SUM(G3261:G3261)</f>
        <v/>
      </c>
    </row>
    <row r="3263" ht="15" customHeight="1">
      <c r="A3263" s="2" t="n"/>
      <c r="B3263" s="2" t="n"/>
      <c r="C3263" s="2" t="n"/>
      <c r="D3263" s="2" t="n"/>
      <c r="E3263" s="75" t="inlineStr">
        <is>
          <t>VALOR:</t>
        </is>
      </c>
      <c r="F3263" s="91" t="n"/>
      <c r="G3263" s="5">
        <f>SUM(G3255,G3262,G3259)</f>
        <v/>
      </c>
    </row>
    <row r="3264" ht="15" customHeight="1">
      <c r="A3264" s="2" t="n"/>
      <c r="B3264" s="2" t="n"/>
      <c r="C3264" s="2" t="n"/>
      <c r="D3264" s="2" t="n"/>
      <c r="E3264" s="75" t="inlineStr">
        <is>
          <t>VALOR BDI (29.27%):</t>
        </is>
      </c>
      <c r="F3264" s="91" t="n"/>
      <c r="G3264" s="5">
        <f>ROUNDDOWN(G3263*BDI,2)</f>
        <v/>
      </c>
    </row>
    <row r="3265" ht="15" customHeight="1">
      <c r="A3265" s="2" t="n"/>
      <c r="B3265" s="2" t="n"/>
      <c r="C3265" s="2" t="n"/>
      <c r="D3265" s="2" t="n"/>
      <c r="E3265" s="75" t="inlineStr">
        <is>
          <t>VALOR COM BDI:</t>
        </is>
      </c>
      <c r="F3265" s="91" t="n"/>
      <c r="G3265" s="5">
        <f>G3264 + G3263</f>
        <v/>
      </c>
    </row>
    <row r="3266" ht="9.949999999999999" customHeight="1">
      <c r="A3266" s="2" t="n"/>
      <c r="B3266" s="2" t="n"/>
      <c r="C3266" s="71" t="n"/>
      <c r="E3266" s="2" t="n"/>
      <c r="F3266" s="2" t="n"/>
      <c r="G3266" s="2" t="n"/>
    </row>
    <row r="3267" ht="20.1" customHeight="1">
      <c r="A3267" s="72" t="inlineStr">
        <is>
          <t>17.2.1. 18.70.01 ELABORAÇÃO DE AS BUILT (PR)</t>
        </is>
      </c>
      <c r="B3267" s="90" t="n"/>
      <c r="C3267" s="90" t="n"/>
      <c r="D3267" s="90" t="n"/>
      <c r="E3267" s="90" t="n"/>
      <c r="F3267" s="90" t="n"/>
      <c r="G3267" s="91" t="n"/>
    </row>
    <row r="3268" ht="15" customHeight="1">
      <c r="A3268" s="73" t="inlineStr">
        <is>
          <t>Serviço</t>
        </is>
      </c>
      <c r="B3268" s="91" t="n"/>
      <c r="C3268" s="64" t="inlineStr">
        <is>
          <t>FONTE</t>
        </is>
      </c>
      <c r="D3268" s="64" t="inlineStr">
        <is>
          <t>UNID</t>
        </is>
      </c>
      <c r="E3268" s="64" t="inlineStr">
        <is>
          <t>COEFICIENTE</t>
        </is>
      </c>
      <c r="F3268" s="64" t="inlineStr">
        <is>
          <t>PREÇO UNITÁRIO</t>
        </is>
      </c>
      <c r="G3268" s="64" t="inlineStr">
        <is>
          <t>TOTAL</t>
        </is>
      </c>
    </row>
    <row r="3269" ht="15" customHeight="1">
      <c r="A3269" s="78" t="inlineStr">
        <is>
          <t>18.70.01</t>
        </is>
      </c>
      <c r="B3269" s="77" t="inlineStr">
        <is>
          <t>ELABORAÇÃO DE AS BUILT</t>
        </is>
      </c>
      <c r="C3269" s="78" t="inlineStr">
        <is>
          <t xml:space="preserve">Composições </t>
        </is>
      </c>
      <c r="D3269" s="78" t="inlineStr">
        <is>
          <t>PR</t>
        </is>
      </c>
      <c r="E3269" s="21" t="n">
        <v>1</v>
      </c>
      <c r="F3269" s="22">
        <f>ROUND(M3269*FATOR, 2)</f>
        <v/>
      </c>
      <c r="G3269" s="22">
        <f>ROUND(E3269*F3269, 2)</f>
        <v/>
      </c>
      <c r="L3269" t="n">
        <v>1</v>
      </c>
      <c r="M3269" t="n">
        <v>640.8</v>
      </c>
      <c r="N3269">
        <f>(M3269-F3269)</f>
        <v/>
      </c>
    </row>
    <row r="3270" ht="15" customHeight="1">
      <c r="A3270" s="2" t="n"/>
      <c r="B3270" s="2" t="n"/>
      <c r="C3270" s="2" t="n"/>
      <c r="D3270" s="2" t="n"/>
      <c r="E3270" s="74" t="inlineStr">
        <is>
          <t>TOTAL Serviço:</t>
        </is>
      </c>
      <c r="F3270" s="91" t="n"/>
      <c r="G3270" s="23">
        <f>SUM(G3269:G3269)</f>
        <v/>
      </c>
    </row>
    <row r="3271" ht="15" customHeight="1">
      <c r="A3271" s="2" t="n"/>
      <c r="B3271" s="2" t="n"/>
      <c r="C3271" s="2" t="n"/>
      <c r="D3271" s="2" t="n"/>
      <c r="E3271" s="75" t="inlineStr">
        <is>
          <t>VALOR:</t>
        </is>
      </c>
      <c r="F3271" s="91" t="n"/>
      <c r="G3271" s="5">
        <f>SUM(G3270)</f>
        <v/>
      </c>
    </row>
    <row r="3272" ht="15" customHeight="1">
      <c r="A3272" s="2" t="n"/>
      <c r="B3272" s="2" t="n"/>
      <c r="C3272" s="2" t="n"/>
      <c r="D3272" s="2" t="n"/>
      <c r="E3272" s="75" t="inlineStr">
        <is>
          <t>VALOR BDI (29.27%):</t>
        </is>
      </c>
      <c r="F3272" s="91" t="n"/>
      <c r="G3272" s="5">
        <f>ROUNDDOWN(G3271*BDI,2)</f>
        <v/>
      </c>
    </row>
    <row r="3273" ht="15" customHeight="1">
      <c r="A3273" s="2" t="n"/>
      <c r="B3273" s="2" t="n"/>
      <c r="C3273" s="2" t="n"/>
      <c r="D3273" s="2" t="n"/>
      <c r="E3273" s="75" t="inlineStr">
        <is>
          <t>VALOR COM BDI:</t>
        </is>
      </c>
      <c r="F3273" s="91" t="n"/>
      <c r="G3273" s="5">
        <f>G3272 + G3271</f>
        <v/>
      </c>
    </row>
    <row r="3274" ht="9.949999999999999" customHeight="1">
      <c r="A3274" s="2" t="n"/>
      <c r="B3274" s="2" t="n"/>
      <c r="C3274" s="71" t="n"/>
      <c r="E3274" s="2" t="n"/>
      <c r="F3274" s="2" t="n"/>
      <c r="G3274" s="2" t="n"/>
    </row>
    <row r="3275" ht="20.1" customHeight="1">
      <c r="A3275" s="72" t="inlineStr">
        <is>
          <t>17.3.1. 18.71.02 MEIO FIO EM CONCRETO PRE-MOLDADO FCK&gt;=20MPA, PADRÃO SUDECAP TIPO B, 40 X 15/12 (H X L1/L2), COMPRIMENTO 80CM (M)</t>
        </is>
      </c>
      <c r="B3275" s="90" t="n"/>
      <c r="C3275" s="90" t="n"/>
      <c r="D3275" s="90" t="n"/>
      <c r="E3275" s="90" t="n"/>
      <c r="F3275" s="90" t="n"/>
      <c r="G3275" s="91" t="n"/>
    </row>
    <row r="3276" ht="15" customHeight="1">
      <c r="A3276" s="73" t="inlineStr">
        <is>
          <t>Material</t>
        </is>
      </c>
      <c r="B3276" s="91" t="n"/>
      <c r="C3276" s="64" t="inlineStr">
        <is>
          <t>FONTE</t>
        </is>
      </c>
      <c r="D3276" s="64" t="inlineStr">
        <is>
          <t>UNID</t>
        </is>
      </c>
      <c r="E3276" s="64" t="inlineStr">
        <is>
          <t>COEFICIENTE</t>
        </is>
      </c>
      <c r="F3276" s="64" t="inlineStr">
        <is>
          <t>PREÇO UNITÁRIO</t>
        </is>
      </c>
      <c r="G3276" s="64" t="inlineStr">
        <is>
          <t>TOTAL</t>
        </is>
      </c>
    </row>
    <row r="3277" ht="29.1" customHeight="1">
      <c r="A3277" s="78" t="inlineStr">
        <is>
          <t>76.10.08</t>
        </is>
      </c>
      <c r="B3277" s="77" t="inlineStr">
        <is>
          <t>MEIO FIO EM CONCRETO PRE-MOLDADO FCK&gt;=20MPA, PADRÃO SUDECAP TIPO B, 40 X 15/12 (H X L1/L2), COMPRIMENTO 80CM REF 4061</t>
        </is>
      </c>
      <c r="C3277" s="78" t="inlineStr">
        <is>
          <t>SUDECAP</t>
        </is>
      </c>
      <c r="D3277" s="78" t="inlineStr">
        <is>
          <t>M</t>
        </is>
      </c>
      <c r="E3277" s="21" t="n">
        <v>1</v>
      </c>
      <c r="F3277" s="22">
        <f>ROUND(M3277*FATOR, 2)</f>
        <v/>
      </c>
      <c r="G3277" s="22">
        <f>ROUND(E3277*F3277, 2)</f>
        <v/>
      </c>
      <c r="L3277" t="n">
        <v>1</v>
      </c>
      <c r="M3277" t="n">
        <v>42.25</v>
      </c>
      <c r="N3277">
        <f>(M3277-F3277)</f>
        <v/>
      </c>
    </row>
    <row r="3278" ht="15" customHeight="1">
      <c r="A3278" s="2" t="n"/>
      <c r="B3278" s="2" t="n"/>
      <c r="C3278" s="2" t="n"/>
      <c r="D3278" s="2" t="n"/>
      <c r="E3278" s="74" t="inlineStr">
        <is>
          <t>TOTAL Material:</t>
        </is>
      </c>
      <c r="F3278" s="91" t="n"/>
      <c r="G3278" s="23">
        <f>SUM(G3277:G3277)</f>
        <v/>
      </c>
    </row>
    <row r="3279" ht="15" customHeight="1">
      <c r="A3279" s="73" t="inlineStr">
        <is>
          <t>Mão de Obra</t>
        </is>
      </c>
      <c r="B3279" s="91" t="n"/>
      <c r="C3279" s="64" t="inlineStr">
        <is>
          <t>FONTE</t>
        </is>
      </c>
      <c r="D3279" s="64" t="inlineStr">
        <is>
          <t>UNID</t>
        </is>
      </c>
      <c r="E3279" s="64" t="inlineStr">
        <is>
          <t>COEFICIENTE</t>
        </is>
      </c>
      <c r="F3279" s="64" t="inlineStr">
        <is>
          <t>PREÇO UNITÁRIO</t>
        </is>
      </c>
      <c r="G3279" s="64" t="inlineStr">
        <is>
          <t>TOTAL</t>
        </is>
      </c>
    </row>
    <row r="3280" ht="15" customHeight="1">
      <c r="A3280" s="78" t="inlineStr">
        <is>
          <t>55.10.75</t>
        </is>
      </c>
      <c r="B3280" s="77" t="inlineStr">
        <is>
          <t>PEDREIRO</t>
        </is>
      </c>
      <c r="C3280" s="78" t="inlineStr">
        <is>
          <t>SUDECAP</t>
        </is>
      </c>
      <c r="D3280" s="78" t="inlineStr">
        <is>
          <t>H</t>
        </is>
      </c>
      <c r="E3280" s="21">
        <f>L3280*FATOR</f>
        <v/>
      </c>
      <c r="F3280" s="22" t="n">
        <v>21.08</v>
      </c>
      <c r="G3280" s="22">
        <f>ROUND(E3280*F3280, 2)</f>
        <v/>
      </c>
      <c r="L3280" t="n">
        <v>0.3</v>
      </c>
      <c r="M3280" t="n">
        <v>21.08</v>
      </c>
      <c r="N3280">
        <f>(M3280-F3280)</f>
        <v/>
      </c>
    </row>
    <row r="3281" ht="15" customHeight="1">
      <c r="A3281" s="78" t="inlineStr">
        <is>
          <t>55.10.88</t>
        </is>
      </c>
      <c r="B3281" s="77" t="inlineStr">
        <is>
          <t>SERVENTE</t>
        </is>
      </c>
      <c r="C3281" s="78" t="inlineStr">
        <is>
          <t>SUDECAP</t>
        </is>
      </c>
      <c r="D3281" s="78" t="inlineStr">
        <is>
          <t>H</t>
        </is>
      </c>
      <c r="E3281" s="21">
        <f>L3281*FATOR</f>
        <v/>
      </c>
      <c r="F3281" s="22" t="n">
        <v>14.9</v>
      </c>
      <c r="G3281" s="22">
        <f>ROUND(E3281*F3281, 2)</f>
        <v/>
      </c>
      <c r="L3281" t="n">
        <v>1</v>
      </c>
      <c r="M3281" t="n">
        <v>14.9</v>
      </c>
      <c r="N3281">
        <f>(M3281-F3281)</f>
        <v/>
      </c>
    </row>
    <row r="3282" ht="15" customHeight="1">
      <c r="A3282" s="2" t="n"/>
      <c r="B3282" s="2" t="n"/>
      <c r="C3282" s="2" t="n"/>
      <c r="D3282" s="2" t="n"/>
      <c r="E3282" s="74" t="inlineStr">
        <is>
          <t>TOTAL Mão de Obra:</t>
        </is>
      </c>
      <c r="F3282" s="91" t="n"/>
      <c r="G3282" s="23">
        <f>SUM(G3280:G3281)</f>
        <v/>
      </c>
    </row>
    <row r="3283" ht="15" customHeight="1">
      <c r="A3283" s="73" t="inlineStr">
        <is>
          <t>Serviço</t>
        </is>
      </c>
      <c r="B3283" s="91" t="n"/>
      <c r="C3283" s="64" t="inlineStr">
        <is>
          <t>FONTE</t>
        </is>
      </c>
      <c r="D3283" s="64" t="inlineStr">
        <is>
          <t>UNID</t>
        </is>
      </c>
      <c r="E3283" s="64" t="inlineStr">
        <is>
          <t>COEFICIENTE</t>
        </is>
      </c>
      <c r="F3283" s="64" t="inlineStr">
        <is>
          <t>PREÇO UNITÁRIO</t>
        </is>
      </c>
      <c r="G3283" s="64" t="inlineStr">
        <is>
          <t>TOTAL</t>
        </is>
      </c>
    </row>
    <row r="3284" ht="15" customHeight="1">
      <c r="A3284" s="78" t="inlineStr">
        <is>
          <t>40.24.15</t>
        </is>
      </c>
      <c r="B3284" s="77" t="inlineStr">
        <is>
          <t>ARGAMASSA DE CIMENTO E AREIA 1:3</t>
        </is>
      </c>
      <c r="C3284" s="78" t="inlineStr">
        <is>
          <t>SUDECAP</t>
        </is>
      </c>
      <c r="D3284" s="78" t="inlineStr">
        <is>
          <t>M3</t>
        </is>
      </c>
      <c r="E3284" s="21" t="n">
        <v>0.0017</v>
      </c>
      <c r="F3284" s="22">
        <f>'COMPOSICOES AUXILIARES'!G-1</f>
        <v/>
      </c>
      <c r="G3284" s="22">
        <f>ROUND(E3284*F3284, 2)</f>
        <v/>
      </c>
      <c r="L3284" t="n">
        <v>0.0017</v>
      </c>
      <c r="M3284" t="n">
        <v>599.9299999999999</v>
      </c>
      <c r="N3284">
        <f>(M3284-F3284)</f>
        <v/>
      </c>
    </row>
    <row r="3285" ht="15" customHeight="1">
      <c r="A3285" s="2" t="n"/>
      <c r="B3285" s="2" t="n"/>
      <c r="C3285" s="2" t="n"/>
      <c r="D3285" s="2" t="n"/>
      <c r="E3285" s="74" t="inlineStr">
        <is>
          <t>TOTAL Serviço:</t>
        </is>
      </c>
      <c r="F3285" s="91" t="n"/>
      <c r="G3285" s="23">
        <f>SUM(G3284:G3284)</f>
        <v/>
      </c>
    </row>
    <row r="3286" ht="15" customHeight="1">
      <c r="A3286" s="2" t="n"/>
      <c r="B3286" s="2" t="n"/>
      <c r="C3286" s="2" t="n"/>
      <c r="D3286" s="2" t="n"/>
      <c r="E3286" s="75" t="inlineStr">
        <is>
          <t>VALOR:</t>
        </is>
      </c>
      <c r="F3286" s="91" t="n"/>
      <c r="G3286" s="5">
        <f>SUM(G3278,G3285,G3282)</f>
        <v/>
      </c>
    </row>
    <row r="3287" ht="15" customHeight="1">
      <c r="A3287" s="2" t="n"/>
      <c r="B3287" s="2" t="n"/>
      <c r="C3287" s="2" t="n"/>
      <c r="D3287" s="2" t="n"/>
      <c r="E3287" s="75" t="inlineStr">
        <is>
          <t>VALOR BDI (29.27%):</t>
        </is>
      </c>
      <c r="F3287" s="91" t="n"/>
      <c r="G3287" s="5">
        <f>ROUNDDOWN(G3286*BDI,2)</f>
        <v/>
      </c>
    </row>
    <row r="3288" ht="15" customHeight="1">
      <c r="A3288" s="2" t="n"/>
      <c r="B3288" s="2" t="n"/>
      <c r="C3288" s="2" t="n"/>
      <c r="D3288" s="2" t="n"/>
      <c r="E3288" s="75" t="inlineStr">
        <is>
          <t>VALOR COM BDI:</t>
        </is>
      </c>
      <c r="F3288" s="91" t="n"/>
      <c r="G3288" s="5">
        <f>G3287 + G3286</f>
        <v/>
      </c>
    </row>
    <row r="3289" ht="9.949999999999999" customHeight="1">
      <c r="A3289" s="2" t="n"/>
      <c r="B3289" s="2" t="n"/>
      <c r="C3289" s="71" t="n"/>
      <c r="E3289" s="2" t="n"/>
      <c r="F3289" s="2" t="n"/>
      <c r="G3289" s="2" t="n"/>
    </row>
    <row r="3290" ht="20.1" customHeight="1">
      <c r="A3290" s="72" t="inlineStr">
        <is>
          <t>17.4.1. 18.72.01 PREMOLDADO DE CONCRETO (M)</t>
        </is>
      </c>
      <c r="B3290" s="90" t="n"/>
      <c r="C3290" s="90" t="n"/>
      <c r="D3290" s="90" t="n"/>
      <c r="E3290" s="90" t="n"/>
      <c r="F3290" s="90" t="n"/>
      <c r="G3290" s="91" t="n"/>
    </row>
    <row r="3291" ht="15" customHeight="1">
      <c r="A3291" s="73" t="inlineStr">
        <is>
          <t>Mão de Obra</t>
        </is>
      </c>
      <c r="B3291" s="91" t="n"/>
      <c r="C3291" s="64" t="inlineStr">
        <is>
          <t>FONTE</t>
        </is>
      </c>
      <c r="D3291" s="64" t="inlineStr">
        <is>
          <t>UNID</t>
        </is>
      </c>
      <c r="E3291" s="64" t="inlineStr">
        <is>
          <t>COEFICIENTE</t>
        </is>
      </c>
      <c r="F3291" s="64" t="inlineStr">
        <is>
          <t>PREÇO UNITÁRIO</t>
        </is>
      </c>
      <c r="G3291" s="64" t="inlineStr">
        <is>
          <t>TOTAL</t>
        </is>
      </c>
    </row>
    <row r="3292" ht="15" customHeight="1">
      <c r="A3292" s="78" t="inlineStr">
        <is>
          <t>55.10.75</t>
        </is>
      </c>
      <c r="B3292" s="77" t="inlineStr">
        <is>
          <t>PEDREIRO</t>
        </is>
      </c>
      <c r="C3292" s="78" t="inlineStr">
        <is>
          <t>SUDECAP</t>
        </is>
      </c>
      <c r="D3292" s="78" t="inlineStr">
        <is>
          <t>H</t>
        </is>
      </c>
      <c r="E3292" s="21">
        <f>L3292*FATOR</f>
        <v/>
      </c>
      <c r="F3292" s="22" t="n">
        <v>21.08</v>
      </c>
      <c r="G3292" s="22">
        <f>ROUND(E3292*F3292, 2)</f>
        <v/>
      </c>
      <c r="L3292" t="n">
        <v>0.3</v>
      </c>
      <c r="M3292" t="n">
        <v>21.08</v>
      </c>
      <c r="N3292">
        <f>(M3292-F3292)</f>
        <v/>
      </c>
    </row>
    <row r="3293" ht="15" customHeight="1">
      <c r="A3293" s="78" t="inlineStr">
        <is>
          <t>55.10.88</t>
        </is>
      </c>
      <c r="B3293" s="77" t="inlineStr">
        <is>
          <t>SERVENTE</t>
        </is>
      </c>
      <c r="C3293" s="78" t="inlineStr">
        <is>
          <t>SUDECAP</t>
        </is>
      </c>
      <c r="D3293" s="78" t="inlineStr">
        <is>
          <t>H</t>
        </is>
      </c>
      <c r="E3293" s="21">
        <f>L3293*FATOR</f>
        <v/>
      </c>
      <c r="F3293" s="22" t="n">
        <v>14.9</v>
      </c>
      <c r="G3293" s="22">
        <f>ROUND(E3293*F3293, 2)</f>
        <v/>
      </c>
      <c r="L3293" t="n">
        <v>1.5</v>
      </c>
      <c r="M3293" t="n">
        <v>14.9</v>
      </c>
      <c r="N3293">
        <f>(M3293-F3293)</f>
        <v/>
      </c>
    </row>
    <row r="3294" ht="15" customHeight="1">
      <c r="A3294" s="2" t="n"/>
      <c r="B3294" s="2" t="n"/>
      <c r="C3294" s="2" t="n"/>
      <c r="D3294" s="2" t="n"/>
      <c r="E3294" s="74" t="inlineStr">
        <is>
          <t>TOTAL Mão de Obra:</t>
        </is>
      </c>
      <c r="F3294" s="91" t="n"/>
      <c r="G3294" s="23">
        <f>SUM(G3292:G3293)</f>
        <v/>
      </c>
    </row>
    <row r="3295" ht="15" customHeight="1">
      <c r="A3295" s="73" t="inlineStr">
        <is>
          <t>Serviço</t>
        </is>
      </c>
      <c r="B3295" s="91" t="n"/>
      <c r="C3295" s="64" t="inlineStr">
        <is>
          <t>FONTE</t>
        </is>
      </c>
      <c r="D3295" s="64" t="inlineStr">
        <is>
          <t>UNID</t>
        </is>
      </c>
      <c r="E3295" s="64" t="inlineStr">
        <is>
          <t>COEFICIENTE</t>
        </is>
      </c>
      <c r="F3295" s="64" t="inlineStr">
        <is>
          <t>PREÇO UNITÁRIO</t>
        </is>
      </c>
      <c r="G3295" s="64" t="inlineStr">
        <is>
          <t>TOTAL</t>
        </is>
      </c>
    </row>
    <row r="3296" ht="15" customHeight="1">
      <c r="A3296" s="78" t="inlineStr">
        <is>
          <t>40.24.15</t>
        </is>
      </c>
      <c r="B3296" s="77" t="inlineStr">
        <is>
          <t>ARGAMASSA DE CIMENTO E AREIA 1:3</t>
        </is>
      </c>
      <c r="C3296" s="78" t="inlineStr">
        <is>
          <t>SUDECAP</t>
        </is>
      </c>
      <c r="D3296" s="78" t="inlineStr">
        <is>
          <t>M3</t>
        </is>
      </c>
      <c r="E3296" s="21" t="n">
        <v>0.0015</v>
      </c>
      <c r="F3296" s="22">
        <f>'COMPOSICOES AUXILIARES'!G-1</f>
        <v/>
      </c>
      <c r="G3296" s="22">
        <f>ROUND(E3296*F3296, 2)</f>
        <v/>
      </c>
      <c r="L3296" t="n">
        <v>0.0015</v>
      </c>
      <c r="M3296" t="n">
        <v>599.9299999999999</v>
      </c>
      <c r="N3296">
        <f>(M3296-F3296)</f>
        <v/>
      </c>
    </row>
    <row r="3297" ht="15" customHeight="1">
      <c r="A3297" s="2" t="n"/>
      <c r="B3297" s="2" t="n"/>
      <c r="C3297" s="2" t="n"/>
      <c r="D3297" s="2" t="n"/>
      <c r="E3297" s="74" t="inlineStr">
        <is>
          <t>TOTAL Serviço:</t>
        </is>
      </c>
      <c r="F3297" s="91" t="n"/>
      <c r="G3297" s="23">
        <f>SUM(G3296:G3296)</f>
        <v/>
      </c>
    </row>
    <row r="3298" ht="15" customHeight="1">
      <c r="A3298" s="2" t="n"/>
      <c r="B3298" s="2" t="n"/>
      <c r="C3298" s="2" t="n"/>
      <c r="D3298" s="2" t="n"/>
      <c r="E3298" s="75" t="inlineStr">
        <is>
          <t>VALOR:</t>
        </is>
      </c>
      <c r="F3298" s="91" t="n"/>
      <c r="G3298" s="5">
        <f>SUM(G3297,G3294)</f>
        <v/>
      </c>
    </row>
    <row r="3299" ht="15" customHeight="1">
      <c r="A3299" s="2" t="n"/>
      <c r="B3299" s="2" t="n"/>
      <c r="C3299" s="2" t="n"/>
      <c r="D3299" s="2" t="n"/>
      <c r="E3299" s="75" t="inlineStr">
        <is>
          <t>VALOR BDI (29.27%):</t>
        </is>
      </c>
      <c r="F3299" s="91" t="n"/>
      <c r="G3299" s="5">
        <f>ROUNDDOWN(G3298*BDI,2)</f>
        <v/>
      </c>
    </row>
    <row r="3300" ht="15" customHeight="1">
      <c r="A3300" s="2" t="n"/>
      <c r="B3300" s="2" t="n"/>
      <c r="C3300" s="2" t="n"/>
      <c r="D3300" s="2" t="n"/>
      <c r="E3300" s="75" t="inlineStr">
        <is>
          <t>VALOR COM BDI:</t>
        </is>
      </c>
      <c r="F3300" s="91" t="n"/>
      <c r="G3300" s="5">
        <f>G3299 + G3298</f>
        <v/>
      </c>
    </row>
    <row r="3301" ht="9.949999999999999" customHeight="1">
      <c r="A3301" s="2" t="n"/>
      <c r="B3301" s="2" t="n"/>
      <c r="C3301" s="71" t="n"/>
      <c r="E3301" s="2" t="n"/>
      <c r="F3301" s="2" t="n"/>
      <c r="G3301" s="2" t="n"/>
    </row>
    <row r="3302" ht="20.1" customHeight="1">
      <c r="A3302" s="72" t="inlineStr">
        <is>
          <t>17.5.1. 18.73.01 CHAPEU DE MURO PADRAO SUCECAP (M)</t>
        </is>
      </c>
      <c r="B3302" s="90" t="n"/>
      <c r="C3302" s="90" t="n"/>
      <c r="D3302" s="90" t="n"/>
      <c r="E3302" s="90" t="n"/>
      <c r="F3302" s="90" t="n"/>
      <c r="G3302" s="91" t="n"/>
    </row>
    <row r="3303" ht="15" customHeight="1">
      <c r="A3303" s="73" t="inlineStr">
        <is>
          <t>Material</t>
        </is>
      </c>
      <c r="B3303" s="91" t="n"/>
      <c r="C3303" s="64" t="inlineStr">
        <is>
          <t>FONTE</t>
        </is>
      </c>
      <c r="D3303" s="64" t="inlineStr">
        <is>
          <t>UNID</t>
        </is>
      </c>
      <c r="E3303" s="64" t="inlineStr">
        <is>
          <t>COEFICIENTE</t>
        </is>
      </c>
      <c r="F3303" s="64" t="inlineStr">
        <is>
          <t>PREÇO UNITÁRIO</t>
        </is>
      </c>
      <c r="G3303" s="64" t="inlineStr">
        <is>
          <t>TOTAL</t>
        </is>
      </c>
    </row>
    <row r="3304" ht="15" customHeight="1">
      <c r="A3304" s="78" t="inlineStr">
        <is>
          <t>76.10.01</t>
        </is>
      </c>
      <c r="B3304" s="77" t="inlineStr">
        <is>
          <t>CHAPEU DE MURO TRIANGULAR PRE-MOLDADO 20 X 100CM</t>
        </is>
      </c>
      <c r="C3304" s="78" t="inlineStr">
        <is>
          <t>SUDECAP</t>
        </is>
      </c>
      <c r="D3304" s="78" t="inlineStr">
        <is>
          <t>M</t>
        </is>
      </c>
      <c r="E3304" s="21" t="n">
        <v>1</v>
      </c>
      <c r="F3304" s="22">
        <f>ROUND(M3304*FATOR, 2)</f>
        <v/>
      </c>
      <c r="G3304" s="22">
        <f>ROUND(E3304*F3304, 2)</f>
        <v/>
      </c>
      <c r="L3304" t="n">
        <v>1</v>
      </c>
      <c r="M3304" t="n">
        <v>15.61</v>
      </c>
      <c r="N3304">
        <f>(M3304-F3304)</f>
        <v/>
      </c>
    </row>
    <row r="3305" ht="15" customHeight="1">
      <c r="A3305" s="2" t="n"/>
      <c r="B3305" s="2" t="n"/>
      <c r="C3305" s="2" t="n"/>
      <c r="D3305" s="2" t="n"/>
      <c r="E3305" s="74" t="inlineStr">
        <is>
          <t>TOTAL Material:</t>
        </is>
      </c>
      <c r="F3305" s="91" t="n"/>
      <c r="G3305" s="23">
        <f>SUM(G3304:G3304)</f>
        <v/>
      </c>
    </row>
    <row r="3306" ht="15" customHeight="1">
      <c r="A3306" s="73" t="inlineStr">
        <is>
          <t>Mão de Obra</t>
        </is>
      </c>
      <c r="B3306" s="91" t="n"/>
      <c r="C3306" s="64" t="inlineStr">
        <is>
          <t>FONTE</t>
        </is>
      </c>
      <c r="D3306" s="64" t="inlineStr">
        <is>
          <t>UNID</t>
        </is>
      </c>
      <c r="E3306" s="64" t="inlineStr">
        <is>
          <t>COEFICIENTE</t>
        </is>
      </c>
      <c r="F3306" s="64" t="inlineStr">
        <is>
          <t>PREÇO UNITÁRIO</t>
        </is>
      </c>
      <c r="G3306" s="64" t="inlineStr">
        <is>
          <t>TOTAL</t>
        </is>
      </c>
    </row>
    <row r="3307" ht="15" customHeight="1">
      <c r="A3307" s="78" t="inlineStr">
        <is>
          <t>55.10.75</t>
        </is>
      </c>
      <c r="B3307" s="77" t="inlineStr">
        <is>
          <t>PEDREIRO</t>
        </is>
      </c>
      <c r="C3307" s="78" t="inlineStr">
        <is>
          <t>SUDECAP</t>
        </is>
      </c>
      <c r="D3307" s="78" t="inlineStr">
        <is>
          <t>H</t>
        </is>
      </c>
      <c r="E3307" s="21">
        <f>L3307*FATOR</f>
        <v/>
      </c>
      <c r="F3307" s="22" t="n">
        <v>21.08</v>
      </c>
      <c r="G3307" s="22">
        <f>ROUND(E3307*F3307, 2)</f>
        <v/>
      </c>
      <c r="L3307" t="n">
        <v>0.2</v>
      </c>
      <c r="M3307" t="n">
        <v>21.08</v>
      </c>
      <c r="N3307">
        <f>(M3307-F3307)</f>
        <v/>
      </c>
    </row>
    <row r="3308" ht="15" customHeight="1">
      <c r="A3308" s="78" t="inlineStr">
        <is>
          <t>55.10.88</t>
        </is>
      </c>
      <c r="B3308" s="77" t="inlineStr">
        <is>
          <t>SERVENTE</t>
        </is>
      </c>
      <c r="C3308" s="78" t="inlineStr">
        <is>
          <t>SUDECAP</t>
        </is>
      </c>
      <c r="D3308" s="78" t="inlineStr">
        <is>
          <t>H</t>
        </is>
      </c>
      <c r="E3308" s="21">
        <f>L3308*FATOR</f>
        <v/>
      </c>
      <c r="F3308" s="22" t="n">
        <v>14.9</v>
      </c>
      <c r="G3308" s="22">
        <f>ROUND(E3308*F3308, 2)</f>
        <v/>
      </c>
      <c r="L3308" t="n">
        <v>0.26</v>
      </c>
      <c r="M3308" t="n">
        <v>14.9</v>
      </c>
      <c r="N3308">
        <f>(M3308-F3308)</f>
        <v/>
      </c>
    </row>
    <row r="3309" ht="15" customHeight="1">
      <c r="A3309" s="2" t="n"/>
      <c r="B3309" s="2" t="n"/>
      <c r="C3309" s="2" t="n"/>
      <c r="D3309" s="2" t="n"/>
      <c r="E3309" s="74" t="inlineStr">
        <is>
          <t>TOTAL Mão de Obra:</t>
        </is>
      </c>
      <c r="F3309" s="91" t="n"/>
      <c r="G3309" s="23">
        <f>SUM(G3307:G3308)</f>
        <v/>
      </c>
    </row>
    <row r="3310" ht="15" customHeight="1">
      <c r="A3310" s="73" t="inlineStr">
        <is>
          <t>Serviço</t>
        </is>
      </c>
      <c r="B3310" s="91" t="n"/>
      <c r="C3310" s="64" t="inlineStr">
        <is>
          <t>FONTE</t>
        </is>
      </c>
      <c r="D3310" s="64" t="inlineStr">
        <is>
          <t>UNID</t>
        </is>
      </c>
      <c r="E3310" s="64" t="inlineStr">
        <is>
          <t>COEFICIENTE</t>
        </is>
      </c>
      <c r="F3310" s="64" t="inlineStr">
        <is>
          <t>PREÇO UNITÁRIO</t>
        </is>
      </c>
      <c r="G3310" s="64" t="inlineStr">
        <is>
          <t>TOTAL</t>
        </is>
      </c>
    </row>
    <row r="3311" ht="15" customHeight="1">
      <c r="A3311" s="78" t="inlineStr">
        <is>
          <t>40.24.15</t>
        </is>
      </c>
      <c r="B3311" s="77" t="inlineStr">
        <is>
          <t>ARGAMASSA DE CIMENTO E AREIA 1:3</t>
        </is>
      </c>
      <c r="C3311" s="78" t="inlineStr">
        <is>
          <t>SUDECAP</t>
        </is>
      </c>
      <c r="D3311" s="78" t="inlineStr">
        <is>
          <t>M3</t>
        </is>
      </c>
      <c r="E3311" s="21" t="n">
        <v>0.003</v>
      </c>
      <c r="F3311" s="22">
        <f>'COMPOSICOES AUXILIARES'!G-1</f>
        <v/>
      </c>
      <c r="G3311" s="22">
        <f>ROUND(E3311*F3311, 2)</f>
        <v/>
      </c>
      <c r="L3311" t="n">
        <v>0.003</v>
      </c>
      <c r="M3311" t="n">
        <v>599.9299999999999</v>
      </c>
      <c r="N3311">
        <f>(M3311-F3311)</f>
        <v/>
      </c>
    </row>
    <row r="3312" ht="15" customHeight="1">
      <c r="A3312" s="2" t="n"/>
      <c r="B3312" s="2" t="n"/>
      <c r="C3312" s="2" t="n"/>
      <c r="D3312" s="2" t="n"/>
      <c r="E3312" s="74" t="inlineStr">
        <is>
          <t>TOTAL Serviço:</t>
        </is>
      </c>
      <c r="F3312" s="91" t="n"/>
      <c r="G3312" s="23">
        <f>SUM(G3311:G3311)</f>
        <v/>
      </c>
    </row>
    <row r="3313" ht="15" customHeight="1">
      <c r="A3313" s="2" t="n"/>
      <c r="B3313" s="2" t="n"/>
      <c r="C3313" s="2" t="n"/>
      <c r="D3313" s="2" t="n"/>
      <c r="E3313" s="75" t="inlineStr">
        <is>
          <t>VALOR:</t>
        </is>
      </c>
      <c r="F3313" s="91" t="n"/>
      <c r="G3313" s="5">
        <f>SUM(G3305,G3312,G3309)</f>
        <v/>
      </c>
    </row>
    <row r="3314" ht="15" customHeight="1">
      <c r="A3314" s="2" t="n"/>
      <c r="B3314" s="2" t="n"/>
      <c r="C3314" s="2" t="n"/>
      <c r="D3314" s="2" t="n"/>
      <c r="E3314" s="75" t="inlineStr">
        <is>
          <t>VALOR BDI (29.27%):</t>
        </is>
      </c>
      <c r="F3314" s="91" t="n"/>
      <c r="G3314" s="5">
        <f>ROUNDDOWN(G3313*BDI,2)</f>
        <v/>
      </c>
    </row>
    <row r="3315" ht="15" customHeight="1">
      <c r="A3315" s="2" t="n"/>
      <c r="B3315" s="2" t="n"/>
      <c r="C3315" s="2" t="n"/>
      <c r="D3315" s="2" t="n"/>
      <c r="E3315" s="75" t="inlineStr">
        <is>
          <t>VALOR COM BDI:</t>
        </is>
      </c>
      <c r="F3315" s="91" t="n"/>
      <c r="G3315" s="5">
        <f>G3314 + G3313</f>
        <v/>
      </c>
    </row>
    <row r="3316" ht="9.949999999999999" customHeight="1">
      <c r="A3316" s="2" t="n"/>
      <c r="B3316" s="2" t="n"/>
      <c r="C3316" s="71" t="n"/>
      <c r="E3316" s="2" t="n"/>
      <c r="F3316" s="2" t="n"/>
      <c r="G3316" s="2" t="n"/>
    </row>
    <row r="3317" ht="20.1" customHeight="1">
      <c r="A3317" s="72" t="inlineStr">
        <is>
          <t>17.6.1. 18.74.07 CERCA MOURAO PV E TELA GALV.#2"FIO12 E 4 FIOS FARPADO (M)</t>
        </is>
      </c>
      <c r="B3317" s="90" t="n"/>
      <c r="C3317" s="90" t="n"/>
      <c r="D3317" s="90" t="n"/>
      <c r="E3317" s="90" t="n"/>
      <c r="F3317" s="90" t="n"/>
      <c r="G3317" s="91" t="n"/>
    </row>
    <row r="3318" ht="15" customHeight="1">
      <c r="A3318" s="73" t="inlineStr">
        <is>
          <t>Material</t>
        </is>
      </c>
      <c r="B3318" s="91" t="n"/>
      <c r="C3318" s="64" t="inlineStr">
        <is>
          <t>FONTE</t>
        </is>
      </c>
      <c r="D3318" s="64" t="inlineStr">
        <is>
          <t>UNID</t>
        </is>
      </c>
      <c r="E3318" s="64" t="inlineStr">
        <is>
          <t>COEFICIENTE</t>
        </is>
      </c>
      <c r="F3318" s="64" t="inlineStr">
        <is>
          <t>PREÇO UNITÁRIO</t>
        </is>
      </c>
      <c r="G3318" s="64" t="inlineStr">
        <is>
          <t>TOTAL</t>
        </is>
      </c>
    </row>
    <row r="3319" ht="21" customHeight="1">
      <c r="A3319" s="78" t="inlineStr">
        <is>
          <t>60.35.17</t>
        </is>
      </c>
      <c r="B3319" s="77" t="inlineStr">
        <is>
          <t>ARAME DE ACO OVALADO 15 X 17 ( 45,7 KG, 700 KGF), ROLO 1000 M</t>
        </is>
      </c>
      <c r="C3319" s="78" t="inlineStr">
        <is>
          <t>SUDECAP</t>
        </is>
      </c>
      <c r="D3319" s="78" t="inlineStr">
        <is>
          <t>M</t>
        </is>
      </c>
      <c r="E3319" s="21" t="n">
        <v>2.1</v>
      </c>
      <c r="F3319" s="22">
        <f>ROUND(M3319*FATOR, 2)</f>
        <v/>
      </c>
      <c r="G3319" s="22">
        <f>ROUND(E3319*F3319, 2)</f>
        <v/>
      </c>
      <c r="L3319" t="n">
        <v>2.1</v>
      </c>
      <c r="M3319" t="n">
        <v>0.8</v>
      </c>
      <c r="N3319">
        <f>(M3319-F3319)</f>
        <v/>
      </c>
    </row>
    <row r="3320" ht="21" customHeight="1">
      <c r="A3320" s="78" t="inlineStr">
        <is>
          <t>60.35.51</t>
        </is>
      </c>
      <c r="B3320" s="77" t="inlineStr">
        <is>
          <t>ARAME FARPADO GALVANIZADO, 16 BWG (1,65 MM), CLASSE 250</t>
        </is>
      </c>
      <c r="C3320" s="78" t="inlineStr">
        <is>
          <t>SUDECAP</t>
        </is>
      </c>
      <c r="D3320" s="78" t="inlineStr">
        <is>
          <t>M</t>
        </is>
      </c>
      <c r="E3320" s="21" t="n">
        <v>4.2</v>
      </c>
      <c r="F3320" s="22">
        <f>ROUND(M3320*FATOR, 2)</f>
        <v/>
      </c>
      <c r="G3320" s="22">
        <f>ROUND(E3320*F3320, 2)</f>
        <v/>
      </c>
      <c r="L3320" t="n">
        <v>4.2</v>
      </c>
      <c r="M3320" t="n">
        <v>0.82</v>
      </c>
      <c r="N3320">
        <f>(M3320-F3320)</f>
        <v/>
      </c>
    </row>
    <row r="3321" ht="15" customHeight="1">
      <c r="A3321" s="78" t="inlineStr">
        <is>
          <t>60.35.12</t>
        </is>
      </c>
      <c r="B3321" s="77" t="inlineStr">
        <is>
          <t>ARAME GALVANIZADO 12 BWG, 2,76 MM (0,048 KG/M)</t>
        </is>
      </c>
      <c r="C3321" s="78" t="inlineStr">
        <is>
          <t>SUDECAP</t>
        </is>
      </c>
      <c r="D3321" s="78" t="inlineStr">
        <is>
          <t>KG</t>
        </is>
      </c>
      <c r="E3321" s="21" t="n">
        <v>0.08599999999999999</v>
      </c>
      <c r="F3321" s="22">
        <f>ROUND(M3321*FATOR, 2)</f>
        <v/>
      </c>
      <c r="G3321" s="22">
        <f>ROUND(E3321*F3321, 2)</f>
        <v/>
      </c>
      <c r="L3321" t="n">
        <v>0.08599999999999999</v>
      </c>
      <c r="M3321" t="n">
        <v>16.76</v>
      </c>
      <c r="N3321">
        <f>(M3321-F3321)</f>
        <v/>
      </c>
    </row>
    <row r="3322" ht="21" customHeight="1">
      <c r="A3322" s="78" t="inlineStr">
        <is>
          <t>76.12.05</t>
        </is>
      </c>
      <c r="B3322" s="77" t="inlineStr">
        <is>
          <t>MOURAO CONCRETO CURVO, SECAO "T", H = 2,80 M + CURVA COM 0,45 M, COM FUROS PARA FIOS</t>
        </is>
      </c>
      <c r="C3322" s="78" t="inlineStr">
        <is>
          <t>SUDECAP</t>
        </is>
      </c>
      <c r="D3322" s="78" t="inlineStr">
        <is>
          <t>UN</t>
        </is>
      </c>
      <c r="E3322" s="21" t="n">
        <v>0.35</v>
      </c>
      <c r="F3322" s="22">
        <f>ROUND(M3322*FATOR, 2)</f>
        <v/>
      </c>
      <c r="G3322" s="22">
        <f>ROUND(E3322*F3322, 2)</f>
        <v/>
      </c>
      <c r="L3322" t="n">
        <v>0.35</v>
      </c>
      <c r="M3322" t="n">
        <v>50</v>
      </c>
      <c r="N3322">
        <f>(M3322-F3322)</f>
        <v/>
      </c>
    </row>
    <row r="3323" ht="15" customHeight="1">
      <c r="A3323" s="78" t="inlineStr">
        <is>
          <t>76.12.07</t>
        </is>
      </c>
      <c r="B3323" s="77" t="inlineStr">
        <is>
          <t>MOURAO DE CONCRETO PV=SECAO T 3,2M ESTICADOR</t>
        </is>
      </c>
      <c r="C3323" s="78" t="inlineStr">
        <is>
          <t>SUDECAP</t>
        </is>
      </c>
      <c r="D3323" s="78" t="inlineStr">
        <is>
          <t>UN</t>
        </is>
      </c>
      <c r="E3323" s="21" t="n">
        <v>0.05</v>
      </c>
      <c r="F3323" s="22">
        <f>ROUND(M3323*FATOR, 2)</f>
        <v/>
      </c>
      <c r="G3323" s="22">
        <f>ROUND(E3323*F3323, 2)</f>
        <v/>
      </c>
      <c r="L3323" t="n">
        <v>0.05</v>
      </c>
      <c r="M3323" t="n">
        <v>77</v>
      </c>
      <c r="N3323">
        <f>(M3323-F3323)</f>
        <v/>
      </c>
    </row>
    <row r="3324" ht="15" customHeight="1">
      <c r="A3324" s="78" t="inlineStr">
        <is>
          <t>76.12.09</t>
        </is>
      </c>
      <c r="B3324" s="77" t="inlineStr">
        <is>
          <t>MOURAO DE CONCRETO RETO SECAO T 2,45M</t>
        </is>
      </c>
      <c r="C3324" s="78" t="inlineStr">
        <is>
          <t>SUDECAP</t>
        </is>
      </c>
      <c r="D3324" s="78" t="inlineStr">
        <is>
          <t>UN</t>
        </is>
      </c>
      <c r="E3324" s="21" t="n">
        <v>0.1</v>
      </c>
      <c r="F3324" s="22">
        <f>ROUND(M3324*FATOR, 2)</f>
        <v/>
      </c>
      <c r="G3324" s="22">
        <f>ROUND(E3324*F3324, 2)</f>
        <v/>
      </c>
      <c r="L3324" t="n">
        <v>0.1</v>
      </c>
      <c r="M3324" t="n">
        <v>60</v>
      </c>
      <c r="N3324">
        <f>(M3324-F3324)</f>
        <v/>
      </c>
    </row>
    <row r="3325" ht="21" customHeight="1">
      <c r="A3325" s="78" t="inlineStr">
        <is>
          <t>60.30.35</t>
        </is>
      </c>
      <c r="B3325" s="77" t="inlineStr">
        <is>
          <t>TELA DE ARAME GALV QUADRANGULAR / LOSANGULAR,  FIO 2,77 MM (12 BWG), MALHA  5 X 5 CM, H = 2 M REF 7164</t>
        </is>
      </c>
      <c r="C3325" s="78" t="inlineStr">
        <is>
          <t>SUDECAP</t>
        </is>
      </c>
      <c r="D3325" s="78" t="inlineStr">
        <is>
          <t>M2</t>
        </is>
      </c>
      <c r="E3325" s="21" t="n">
        <v>2.1</v>
      </c>
      <c r="F3325" s="22">
        <f>ROUND(M3325*FATOR, 2)</f>
        <v/>
      </c>
      <c r="G3325" s="22">
        <f>ROUND(E3325*F3325, 2)</f>
        <v/>
      </c>
      <c r="L3325" t="n">
        <v>2.1</v>
      </c>
      <c r="M3325" t="n">
        <v>42.62</v>
      </c>
      <c r="N3325">
        <f>(M3325-F3325)</f>
        <v/>
      </c>
    </row>
    <row r="3326" ht="15" customHeight="1">
      <c r="A3326" s="2" t="n"/>
      <c r="B3326" s="2" t="n"/>
      <c r="C3326" s="2" t="n"/>
      <c r="D3326" s="2" t="n"/>
      <c r="E3326" s="74" t="inlineStr">
        <is>
          <t>TOTAL Material:</t>
        </is>
      </c>
      <c r="F3326" s="91" t="n"/>
      <c r="G3326" s="23">
        <f>SUM(G3319:G3325)</f>
        <v/>
      </c>
    </row>
    <row r="3327" ht="15" customHeight="1">
      <c r="A3327" s="73" t="inlineStr">
        <is>
          <t>Mão de Obra</t>
        </is>
      </c>
      <c r="B3327" s="91" t="n"/>
      <c r="C3327" s="64" t="inlineStr">
        <is>
          <t>FONTE</t>
        </is>
      </c>
      <c r="D3327" s="64" t="inlineStr">
        <is>
          <t>UNID</t>
        </is>
      </c>
      <c r="E3327" s="64" t="inlineStr">
        <is>
          <t>COEFICIENTE</t>
        </is>
      </c>
      <c r="F3327" s="64" t="inlineStr">
        <is>
          <t>PREÇO UNITÁRIO</t>
        </is>
      </c>
      <c r="G3327" s="64" t="inlineStr">
        <is>
          <t>TOTAL</t>
        </is>
      </c>
    </row>
    <row r="3328" ht="15" customHeight="1">
      <c r="A3328" s="78" t="inlineStr">
        <is>
          <t>55.10.75</t>
        </is>
      </c>
      <c r="B3328" s="77" t="inlineStr">
        <is>
          <t>PEDREIRO</t>
        </is>
      </c>
      <c r="C3328" s="78" t="inlineStr">
        <is>
          <t>SUDECAP</t>
        </is>
      </c>
      <c r="D3328" s="78" t="inlineStr">
        <is>
          <t>H</t>
        </is>
      </c>
      <c r="E3328" s="21">
        <f>L3328*FATOR</f>
        <v/>
      </c>
      <c r="F3328" s="22" t="n">
        <v>21.08</v>
      </c>
      <c r="G3328" s="22">
        <f>ROUND(E3328*F3328, 2)</f>
        <v/>
      </c>
      <c r="L3328" t="n">
        <v>0.8</v>
      </c>
      <c r="M3328" t="n">
        <v>21.08</v>
      </c>
      <c r="N3328">
        <f>(M3328-F3328)</f>
        <v/>
      </c>
    </row>
    <row r="3329" ht="15" customHeight="1">
      <c r="A3329" s="78" t="inlineStr">
        <is>
          <t>55.10.88</t>
        </is>
      </c>
      <c r="B3329" s="77" t="inlineStr">
        <is>
          <t>SERVENTE</t>
        </is>
      </c>
      <c r="C3329" s="78" t="inlineStr">
        <is>
          <t>SUDECAP</t>
        </is>
      </c>
      <c r="D3329" s="78" t="inlineStr">
        <is>
          <t>H</t>
        </is>
      </c>
      <c r="E3329" s="21">
        <f>L3329*FATOR</f>
        <v/>
      </c>
      <c r="F3329" s="22" t="n">
        <v>14.9</v>
      </c>
      <c r="G3329" s="22">
        <f>ROUND(E3329*F3329, 2)</f>
        <v/>
      </c>
      <c r="L3329" t="n">
        <v>1.6</v>
      </c>
      <c r="M3329" t="n">
        <v>14.9</v>
      </c>
      <c r="N3329">
        <f>(M3329-F3329)</f>
        <v/>
      </c>
    </row>
    <row r="3330" ht="15" customHeight="1">
      <c r="A3330" s="2" t="n"/>
      <c r="B3330" s="2" t="n"/>
      <c r="C3330" s="2" t="n"/>
      <c r="D3330" s="2" t="n"/>
      <c r="E3330" s="74" t="inlineStr">
        <is>
          <t>TOTAL Mão de Obra:</t>
        </is>
      </c>
      <c r="F3330" s="91" t="n"/>
      <c r="G3330" s="23">
        <f>SUM(G3328:G3329)</f>
        <v/>
      </c>
    </row>
    <row r="3331" ht="15" customHeight="1">
      <c r="A3331" s="73" t="inlineStr">
        <is>
          <t>Serviço</t>
        </is>
      </c>
      <c r="B3331" s="91" t="n"/>
      <c r="C3331" s="64" t="inlineStr">
        <is>
          <t>FONTE</t>
        </is>
      </c>
      <c r="D3331" s="64" t="inlineStr">
        <is>
          <t>UNID</t>
        </is>
      </c>
      <c r="E3331" s="64" t="inlineStr">
        <is>
          <t>COEFICIENTE</t>
        </is>
      </c>
      <c r="F3331" s="64" t="inlineStr">
        <is>
          <t>PREÇO UNITÁRIO</t>
        </is>
      </c>
      <c r="G3331" s="64" t="inlineStr">
        <is>
          <t>TOTAL</t>
        </is>
      </c>
    </row>
    <row r="3332" ht="15" customHeight="1">
      <c r="A3332" s="78" t="inlineStr">
        <is>
          <t>40.32.05</t>
        </is>
      </c>
      <c r="B3332" s="77" t="inlineStr">
        <is>
          <t>ESCAVACAO MANUAL H &lt;= 1.5M</t>
        </is>
      </c>
      <c r="C3332" s="78" t="inlineStr">
        <is>
          <t>SUDECAP</t>
        </is>
      </c>
      <c r="D3332" s="78" t="inlineStr">
        <is>
          <t>M3</t>
        </is>
      </c>
      <c r="E3332" s="21" t="n">
        <v>0.041</v>
      </c>
      <c r="F3332" s="22">
        <f>'COMPOSICOES AUXILIARES'!G-1</f>
        <v/>
      </c>
      <c r="G3332" s="22">
        <f>ROUND(E3332*F3332, 2)</f>
        <v/>
      </c>
      <c r="L3332" t="n">
        <v>0.041</v>
      </c>
      <c r="M3332" t="n">
        <v>44.7</v>
      </c>
      <c r="N3332">
        <f>(M3332-F3332)</f>
        <v/>
      </c>
    </row>
    <row r="3333" ht="21" customHeight="1">
      <c r="A3333" s="78" t="inlineStr">
        <is>
          <t>04.21.15</t>
        </is>
      </c>
      <c r="B3333" s="77" t="inlineStr">
        <is>
          <t>FCK &gt;= 15 MPA, BRITA CALCÁRIA, PREPARADO EM OBRA E LANÇADO EM FUNDAÇÃO</t>
        </is>
      </c>
      <c r="C3333" s="78" t="inlineStr">
        <is>
          <t>SUDECAP</t>
        </is>
      </c>
      <c r="D3333" s="78" t="inlineStr">
        <is>
          <t>M3</t>
        </is>
      </c>
      <c r="E3333" s="21" t="n">
        <v>0.077</v>
      </c>
      <c r="F3333" s="22">
        <f>'COMPOSICOES AUXILIARES'!G-1</f>
        <v/>
      </c>
      <c r="G3333" s="22">
        <f>ROUND(E3333*F3333, 2)</f>
        <v/>
      </c>
      <c r="L3333" t="n">
        <v>0.077</v>
      </c>
      <c r="M3333" t="n">
        <v>690.98</v>
      </c>
      <c r="N3333">
        <f>(M3333-F3333)</f>
        <v/>
      </c>
    </row>
    <row r="3334" ht="15" customHeight="1">
      <c r="A3334" s="78" t="inlineStr">
        <is>
          <t>40.20.11</t>
        </is>
      </c>
      <c r="B3334" s="77" t="inlineStr">
        <is>
          <t>FORMA DE TABUA DE PINHO DE 3a. TIPO E (P/ BERCO)</t>
        </is>
      </c>
      <c r="C3334" s="78" t="inlineStr">
        <is>
          <t>SUDECAP</t>
        </is>
      </c>
      <c r="D3334" s="78" t="inlineStr">
        <is>
          <t>M2</t>
        </is>
      </c>
      <c r="E3334" s="21" t="n">
        <v>0.55</v>
      </c>
      <c r="F3334" s="22">
        <f>'COMPOSICOES AUXILIARES'!G-1</f>
        <v/>
      </c>
      <c r="G3334" s="22">
        <f>ROUND(E3334*F3334, 2)</f>
        <v/>
      </c>
      <c r="L3334" t="n">
        <v>0.55</v>
      </c>
      <c r="M3334" t="n">
        <v>30.27</v>
      </c>
      <c r="N3334">
        <f>(M3334-F3334)</f>
        <v/>
      </c>
    </row>
    <row r="3335" ht="15" customHeight="1">
      <c r="A3335" s="78" t="inlineStr">
        <is>
          <t>40.32.22</t>
        </is>
      </c>
      <c r="B3335" s="77" t="inlineStr">
        <is>
          <t>REGULARIZACAO E COMPACTACAO MANUAL DE TERRENO</t>
        </is>
      </c>
      <c r="C3335" s="78" t="inlineStr">
        <is>
          <t>SUDECAP</t>
        </is>
      </c>
      <c r="D3335" s="78" t="inlineStr">
        <is>
          <t>M2</t>
        </is>
      </c>
      <c r="E3335" s="21" t="n">
        <v>0.286</v>
      </c>
      <c r="F3335" s="22">
        <f>'COMPOSICOES AUXILIARES'!G-1</f>
        <v/>
      </c>
      <c r="G3335" s="22">
        <f>ROUND(E3335*F3335, 2)</f>
        <v/>
      </c>
      <c r="L3335" t="n">
        <v>0.286</v>
      </c>
      <c r="M3335" t="n">
        <v>4.92</v>
      </c>
      <c r="N3335">
        <f>(M3335-F3335)</f>
        <v/>
      </c>
    </row>
    <row r="3336" ht="15" customHeight="1">
      <c r="A3336" s="2" t="n"/>
      <c r="B3336" s="2" t="n"/>
      <c r="C3336" s="2" t="n"/>
      <c r="D3336" s="2" t="n"/>
      <c r="E3336" s="74" t="inlineStr">
        <is>
          <t>TOTAL Serviço:</t>
        </is>
      </c>
      <c r="F3336" s="91" t="n"/>
      <c r="G3336" s="23">
        <f>SUM(G3332:G3335)</f>
        <v/>
      </c>
    </row>
    <row r="3337" ht="15" customHeight="1">
      <c r="A3337" s="2" t="n"/>
      <c r="B3337" s="2" t="n"/>
      <c r="C3337" s="2" t="n"/>
      <c r="D3337" s="2" t="n"/>
      <c r="E3337" s="75" t="inlineStr">
        <is>
          <t>VALOR:</t>
        </is>
      </c>
      <c r="F3337" s="91" t="n"/>
      <c r="G3337" s="5">
        <f>SUM(G3326,G3336,G3330)</f>
        <v/>
      </c>
    </row>
    <row r="3338" ht="15" customHeight="1">
      <c r="A3338" s="2" t="n"/>
      <c r="B3338" s="2" t="n"/>
      <c r="C3338" s="2" t="n"/>
      <c r="D3338" s="2" t="n"/>
      <c r="E3338" s="75" t="inlineStr">
        <is>
          <t>VALOR BDI (29.27%):</t>
        </is>
      </c>
      <c r="F3338" s="91" t="n"/>
      <c r="G3338" s="5">
        <f>ROUNDDOWN(G3337*BDI,2)</f>
        <v/>
      </c>
    </row>
    <row r="3339" ht="15" customHeight="1">
      <c r="A3339" s="2" t="n"/>
      <c r="B3339" s="2" t="n"/>
      <c r="C3339" s="2" t="n"/>
      <c r="D3339" s="2" t="n"/>
      <c r="E3339" s="75" t="inlineStr">
        <is>
          <t>VALOR COM BDI:</t>
        </is>
      </c>
      <c r="F3339" s="91" t="n"/>
      <c r="G3339" s="5">
        <f>G3338 + G3337</f>
        <v/>
      </c>
    </row>
    <row r="3340" ht="9.949999999999999" customHeight="1">
      <c r="A3340" s="2" t="n"/>
      <c r="B3340" s="2" t="n"/>
      <c r="C3340" s="71" t="n"/>
      <c r="E3340" s="2" t="n"/>
      <c r="F3340" s="2" t="n"/>
      <c r="G3340" s="2" t="n"/>
    </row>
    <row r="3341" ht="20.1" customHeight="1">
      <c r="A3341" s="72" t="inlineStr">
        <is>
          <t>17.7.1. 18.76.04 CESTO COLETOR RESÍDUO (LIXEIRA) METÁLICO DUPLO QUADRADO PADRÃO SLU MQD (UN)</t>
        </is>
      </c>
      <c r="B3341" s="90" t="n"/>
      <c r="C3341" s="90" t="n"/>
      <c r="D3341" s="90" t="n"/>
      <c r="E3341" s="90" t="n"/>
      <c r="F3341" s="90" t="n"/>
      <c r="G3341" s="91" t="n"/>
    </row>
    <row r="3342" ht="15" customHeight="1">
      <c r="A3342" s="73" t="inlineStr">
        <is>
          <t>Material</t>
        </is>
      </c>
      <c r="B3342" s="91" t="n"/>
      <c r="C3342" s="64" t="inlineStr">
        <is>
          <t>FONTE</t>
        </is>
      </c>
      <c r="D3342" s="64" t="inlineStr">
        <is>
          <t>UNID</t>
        </is>
      </c>
      <c r="E3342" s="64" t="inlineStr">
        <is>
          <t>COEFICIENTE</t>
        </is>
      </c>
      <c r="F3342" s="64" t="inlineStr">
        <is>
          <t>PREÇO UNITÁRIO</t>
        </is>
      </c>
      <c r="G3342" s="64" t="inlineStr">
        <is>
          <t>TOTAL</t>
        </is>
      </c>
    </row>
    <row r="3343" ht="15" customHeight="1">
      <c r="A3343" s="78" t="inlineStr">
        <is>
          <t>83.40.12</t>
        </is>
      </c>
      <c r="B3343" s="77" t="inlineStr">
        <is>
          <t>CESTO COLETOR DE RESÍDUO LEVE MQD</t>
        </is>
      </c>
      <c r="C3343" s="78" t="inlineStr">
        <is>
          <t>SUDECAP</t>
        </is>
      </c>
      <c r="D3343" s="78" t="inlineStr">
        <is>
          <t>UN</t>
        </is>
      </c>
      <c r="E3343" s="21" t="n">
        <v>1</v>
      </c>
      <c r="F3343" s="22">
        <f>ROUND(M3343*FATOR, 2)</f>
        <v/>
      </c>
      <c r="G3343" s="22">
        <f>ROUND(E3343*F3343, 2)</f>
        <v/>
      </c>
      <c r="L3343" t="n">
        <v>1</v>
      </c>
      <c r="M3343" t="n">
        <v>995</v>
      </c>
      <c r="N3343">
        <f>(M3343-F3343)</f>
        <v/>
      </c>
    </row>
    <row r="3344" ht="15" customHeight="1">
      <c r="A3344" s="2" t="n"/>
      <c r="B3344" s="2" t="n"/>
      <c r="C3344" s="2" t="n"/>
      <c r="D3344" s="2" t="n"/>
      <c r="E3344" s="74" t="inlineStr">
        <is>
          <t>TOTAL Material:</t>
        </is>
      </c>
      <c r="F3344" s="91" t="n"/>
      <c r="G3344" s="23">
        <f>SUM(G3343:G3343)</f>
        <v/>
      </c>
    </row>
    <row r="3345" ht="15" customHeight="1">
      <c r="A3345" s="73" t="inlineStr">
        <is>
          <t>Mão de Obra</t>
        </is>
      </c>
      <c r="B3345" s="91" t="n"/>
      <c r="C3345" s="64" t="inlineStr">
        <is>
          <t>FONTE</t>
        </is>
      </c>
      <c r="D3345" s="64" t="inlineStr">
        <is>
          <t>UNID</t>
        </is>
      </c>
      <c r="E3345" s="64" t="inlineStr">
        <is>
          <t>COEFICIENTE</t>
        </is>
      </c>
      <c r="F3345" s="64" t="inlineStr">
        <is>
          <t>PREÇO UNITÁRIO</t>
        </is>
      </c>
      <c r="G3345" s="64" t="inlineStr">
        <is>
          <t>TOTAL</t>
        </is>
      </c>
    </row>
    <row r="3346" ht="15" customHeight="1">
      <c r="A3346" s="78" t="inlineStr">
        <is>
          <t>55.10.75</t>
        </is>
      </c>
      <c r="B3346" s="77" t="inlineStr">
        <is>
          <t>PEDREIRO</t>
        </is>
      </c>
      <c r="C3346" s="78" t="inlineStr">
        <is>
          <t>SUDECAP</t>
        </is>
      </c>
      <c r="D3346" s="78" t="inlineStr">
        <is>
          <t>H</t>
        </is>
      </c>
      <c r="E3346" s="21">
        <f>L3346*FATOR</f>
        <v/>
      </c>
      <c r="F3346" s="22" t="n">
        <v>21.08</v>
      </c>
      <c r="G3346" s="22">
        <f>ROUND(E3346*F3346, 2)</f>
        <v/>
      </c>
      <c r="L3346" t="n">
        <v>0.3</v>
      </c>
      <c r="M3346" t="n">
        <v>21.08</v>
      </c>
      <c r="N3346">
        <f>(M3346-F3346)</f>
        <v/>
      </c>
    </row>
    <row r="3347" ht="15" customHeight="1">
      <c r="A3347" s="78" t="inlineStr">
        <is>
          <t>55.10.88</t>
        </is>
      </c>
      <c r="B3347" s="77" t="inlineStr">
        <is>
          <t>SERVENTE</t>
        </is>
      </c>
      <c r="C3347" s="78" t="inlineStr">
        <is>
          <t>SUDECAP</t>
        </is>
      </c>
      <c r="D3347" s="78" t="inlineStr">
        <is>
          <t>H</t>
        </is>
      </c>
      <c r="E3347" s="21">
        <f>L3347*FATOR</f>
        <v/>
      </c>
      <c r="F3347" s="22" t="n">
        <v>14.9</v>
      </c>
      <c r="G3347" s="22">
        <f>ROUND(E3347*F3347, 2)</f>
        <v/>
      </c>
      <c r="L3347" t="n">
        <v>0.3</v>
      </c>
      <c r="M3347" t="n">
        <v>14.9</v>
      </c>
      <c r="N3347">
        <f>(M3347-F3347)</f>
        <v/>
      </c>
    </row>
    <row r="3348" ht="15" customHeight="1">
      <c r="A3348" s="2" t="n"/>
      <c r="B3348" s="2" t="n"/>
      <c r="C3348" s="2" t="n"/>
      <c r="D3348" s="2" t="n"/>
      <c r="E3348" s="74" t="inlineStr">
        <is>
          <t>TOTAL Mão de Obra:</t>
        </is>
      </c>
      <c r="F3348" s="91" t="n"/>
      <c r="G3348" s="23">
        <f>SUM(G3346:G3347)</f>
        <v/>
      </c>
    </row>
    <row r="3349" ht="15" customHeight="1">
      <c r="A3349" s="73" t="inlineStr">
        <is>
          <t>Serviço</t>
        </is>
      </c>
      <c r="B3349" s="91" t="n"/>
      <c r="C3349" s="64" t="inlineStr">
        <is>
          <t>FONTE</t>
        </is>
      </c>
      <c r="D3349" s="64" t="inlineStr">
        <is>
          <t>UNID</t>
        </is>
      </c>
      <c r="E3349" s="64" t="inlineStr">
        <is>
          <t>COEFICIENTE</t>
        </is>
      </c>
      <c r="F3349" s="64" t="inlineStr">
        <is>
          <t>PREÇO UNITÁRIO</t>
        </is>
      </c>
      <c r="G3349" s="64" t="inlineStr">
        <is>
          <t>TOTAL</t>
        </is>
      </c>
    </row>
    <row r="3350" ht="15" customHeight="1">
      <c r="A3350" s="78" t="inlineStr">
        <is>
          <t>40.09.07</t>
        </is>
      </c>
      <c r="B3350" s="77" t="inlineStr">
        <is>
          <t>CONCRETO 1:3:6, B1-B2 CALCARIA,LANCADO EM FUNDACAO</t>
        </is>
      </c>
      <c r="C3350" s="78" t="inlineStr">
        <is>
          <t>SUDECAP</t>
        </is>
      </c>
      <c r="D3350" s="78" t="inlineStr">
        <is>
          <t>M3</t>
        </is>
      </c>
      <c r="E3350" s="21" t="n">
        <v>0.027</v>
      </c>
      <c r="F3350" s="22">
        <f>'COMPOSICOES AUXILIARES'!G-1</f>
        <v/>
      </c>
      <c r="G3350" s="22">
        <f>ROUND(E3350*F3350, 2)</f>
        <v/>
      </c>
      <c r="L3350" t="n">
        <v>0.027</v>
      </c>
      <c r="M3350" t="n">
        <v>573.24</v>
      </c>
      <c r="N3350">
        <f>(M3350-F3350)</f>
        <v/>
      </c>
    </row>
    <row r="3351" ht="15" customHeight="1">
      <c r="A3351" s="2" t="n"/>
      <c r="B3351" s="2" t="n"/>
      <c r="C3351" s="2" t="n"/>
      <c r="D3351" s="2" t="n"/>
      <c r="E3351" s="74" t="inlineStr">
        <is>
          <t>TOTAL Serviço:</t>
        </is>
      </c>
      <c r="F3351" s="91" t="n"/>
      <c r="G3351" s="23">
        <f>SUM(G3350:G3350)</f>
        <v/>
      </c>
    </row>
    <row r="3352" ht="15" customHeight="1">
      <c r="A3352" s="2" t="n"/>
      <c r="B3352" s="2" t="n"/>
      <c r="C3352" s="2" t="n"/>
      <c r="D3352" s="2" t="n"/>
      <c r="E3352" s="75" t="inlineStr">
        <is>
          <t>VALOR:</t>
        </is>
      </c>
      <c r="F3352" s="91" t="n"/>
      <c r="G3352" s="5">
        <f>SUM(G3344,G3351,G3348)</f>
        <v/>
      </c>
    </row>
    <row r="3353" ht="15" customHeight="1">
      <c r="A3353" s="2" t="n"/>
      <c r="B3353" s="2" t="n"/>
      <c r="C3353" s="2" t="n"/>
      <c r="D3353" s="2" t="n"/>
      <c r="E3353" s="75" t="inlineStr">
        <is>
          <t>VALOR BDI (29.27%):</t>
        </is>
      </c>
      <c r="F3353" s="91" t="n"/>
      <c r="G3353" s="5">
        <f>ROUNDDOWN(G3352*BDI,2)</f>
        <v/>
      </c>
    </row>
    <row r="3354" ht="15" customHeight="1">
      <c r="A3354" s="2" t="n"/>
      <c r="B3354" s="2" t="n"/>
      <c r="C3354" s="2" t="n"/>
      <c r="D3354" s="2" t="n"/>
      <c r="E3354" s="75" t="inlineStr">
        <is>
          <t>VALOR COM BDI:</t>
        </is>
      </c>
      <c r="F3354" s="91" t="n"/>
      <c r="G3354" s="5">
        <f>G3353 + G3352</f>
        <v/>
      </c>
    </row>
    <row r="3355" ht="9.949999999999999" customHeight="1">
      <c r="A3355" s="2" t="n"/>
      <c r="B3355" s="2" t="n"/>
      <c r="C3355" s="71" t="n"/>
      <c r="E3355" s="2" t="n"/>
      <c r="F3355" s="2" t="n"/>
      <c r="G3355" s="2" t="n"/>
    </row>
    <row r="3356" ht="20.1" customHeight="1">
      <c r="A3356" s="72" t="inlineStr">
        <is>
          <t>17.8.1. ED-50266 LIMPEZA FINAL PARA ENTREGA DA OBRA (m2)</t>
        </is>
      </c>
      <c r="B3356" s="90" t="n"/>
      <c r="C3356" s="90" t="n"/>
      <c r="D3356" s="90" t="n"/>
      <c r="E3356" s="90" t="n"/>
      <c r="F3356" s="90" t="n"/>
      <c r="G3356" s="91" t="n"/>
    </row>
    <row r="3357" ht="20.1" customHeight="1">
      <c r="A3357" s="76" t="inlineStr">
        <is>
          <t>MATERIAIS</t>
        </is>
      </c>
      <c r="B3357" s="90" t="n"/>
      <c r="C3357" s="91" t="n"/>
      <c r="D3357" s="63" t="inlineStr">
        <is>
          <t>UNID</t>
        </is>
      </c>
      <c r="E3357" s="63" t="inlineStr">
        <is>
          <t>CONSUMO</t>
        </is>
      </c>
      <c r="F3357" s="63" t="inlineStr">
        <is>
          <t>VALOR UNITÁRIO</t>
        </is>
      </c>
      <c r="G3357" s="63" t="inlineStr">
        <is>
          <t>CUSTO UNITÁRIO</t>
        </is>
      </c>
    </row>
    <row r="3358" ht="15" customHeight="1">
      <c r="A3358" s="66" t="inlineStr">
        <is>
          <t>MATED-11464</t>
        </is>
      </c>
      <c r="B3358" s="65" t="inlineStr">
        <is>
          <t>ÁCIDO MURIÁTICO   l</t>
        </is>
      </c>
      <c r="C3358" s="91" t="n"/>
      <c r="D3358" s="66" t="inlineStr">
        <is>
          <t>l</t>
        </is>
      </c>
      <c r="E3358" s="82" t="n">
        <v>0.05</v>
      </c>
      <c r="F3358" s="68">
        <f>ROUND(M3358*FATOR, 2)</f>
        <v/>
      </c>
      <c r="G3358" s="68">
        <f>ROUND(E3358*F3358, 2)</f>
        <v/>
      </c>
      <c r="L3358" t="n">
        <v>0.05</v>
      </c>
      <c r="M3358" t="n">
        <v>10.14</v>
      </c>
      <c r="N3358">
        <f>(M3358-F3358)</f>
        <v/>
      </c>
    </row>
    <row r="3359" ht="15" customHeight="1">
      <c r="A3359" s="66" t="inlineStr">
        <is>
          <t>MATED-11260</t>
        </is>
      </c>
      <c r="B3359" s="65" t="inlineStr">
        <is>
          <t>DETERGENTE AMONÍACO   l</t>
        </is>
      </c>
      <c r="C3359" s="91" t="n"/>
      <c r="D3359" s="66" t="inlineStr">
        <is>
          <t>l</t>
        </is>
      </c>
      <c r="E3359" s="82" t="n">
        <v>0.02</v>
      </c>
      <c r="F3359" s="68">
        <f>ROUND(M3359*FATOR, 2)</f>
        <v/>
      </c>
      <c r="G3359" s="68">
        <f>ROUND(E3359*F3359, 2)</f>
        <v/>
      </c>
      <c r="L3359" t="n">
        <v>0.02</v>
      </c>
      <c r="M3359" t="n">
        <v>5.29</v>
      </c>
      <c r="N3359">
        <f>(M3359-F3359)</f>
        <v/>
      </c>
    </row>
    <row r="3360" ht="15" customHeight="1">
      <c r="A3360" s="66" t="inlineStr">
        <is>
          <t>MATED-11262</t>
        </is>
      </c>
      <c r="B3360" s="65" t="inlineStr">
        <is>
          <t>ESTOPA DE ALGODÃO   Kg</t>
        </is>
      </c>
      <c r="C3360" s="91" t="n"/>
      <c r="D3360" s="66" t="inlineStr">
        <is>
          <t>Kg</t>
        </is>
      </c>
      <c r="E3360" s="82" t="n">
        <v>0.008</v>
      </c>
      <c r="F3360" s="68">
        <f>ROUND(M3360*FATOR, 2)</f>
        <v/>
      </c>
      <c r="G3360" s="68">
        <f>ROUND(E3360*F3360, 2)</f>
        <v/>
      </c>
      <c r="L3360" t="n">
        <v>0.008</v>
      </c>
      <c r="M3360" t="n">
        <v>21.06</v>
      </c>
      <c r="N3360">
        <f>(M3360-F3360)</f>
        <v/>
      </c>
    </row>
    <row r="3361" ht="15" customHeight="1">
      <c r="A3361" s="66" t="inlineStr">
        <is>
          <t>MATED-11432</t>
        </is>
      </c>
      <c r="B3361" s="65" t="inlineStr">
        <is>
          <t>SOLVENTE DILUENTE (BASE: AGUARRÁS)   l</t>
        </is>
      </c>
      <c r="C3361" s="91" t="n"/>
      <c r="D3361" s="66" t="inlineStr">
        <is>
          <t>l</t>
        </is>
      </c>
      <c r="E3361" s="82" t="n">
        <v>0.0119047</v>
      </c>
      <c r="F3361" s="68">
        <f>ROUND(M3361*FATOR, 2)</f>
        <v/>
      </c>
      <c r="G3361" s="68">
        <f>ROUND(E3361*F3361, 2)</f>
        <v/>
      </c>
      <c r="L3361" t="n">
        <v>0.0119047</v>
      </c>
      <c r="M3361" t="n">
        <v>21.1</v>
      </c>
      <c r="N3361">
        <f>(M3361-F3361)</f>
        <v/>
      </c>
    </row>
    <row r="3362" ht="15" customHeight="1">
      <c r="A3362" s="58" t="n"/>
      <c r="B3362" s="58" t="n"/>
      <c r="C3362" s="58" t="n"/>
      <c r="D3362" s="58" t="n"/>
      <c r="E3362" s="69" t="inlineStr">
        <is>
          <t>TOTAL MATERIAIS:</t>
        </is>
      </c>
      <c r="F3362" s="91" t="n"/>
      <c r="G3362" s="5">
        <f>SUM(G3358:G3361)</f>
        <v/>
      </c>
    </row>
    <row r="3363" ht="20.1" customHeight="1">
      <c r="A3363" s="76" t="inlineStr">
        <is>
          <t>SERVIÇOS</t>
        </is>
      </c>
      <c r="B3363" s="90" t="n"/>
      <c r="C3363" s="91" t="n"/>
      <c r="D3363" s="63" t="inlineStr">
        <is>
          <t>UNID</t>
        </is>
      </c>
      <c r="E3363" s="63" t="inlineStr">
        <is>
          <t>CONSUMO</t>
        </is>
      </c>
      <c r="F3363" s="63" t="inlineStr">
        <is>
          <t>PREÇO UNITÁRIO</t>
        </is>
      </c>
      <c r="G3363" s="63" t="inlineStr">
        <is>
          <t>CUSTO UNITÁRIO</t>
        </is>
      </c>
    </row>
    <row r="3364" ht="15" customHeight="1">
      <c r="A3364" s="66" t="inlineStr">
        <is>
          <t>ED-50367</t>
        </is>
      </c>
      <c r="B3364" s="65" t="inlineStr">
        <is>
          <t>SERVENTE COM ENCARGOS COMPLEMENTARES</t>
        </is>
      </c>
      <c r="C3364" s="91" t="n"/>
      <c r="D3364" s="66" t="inlineStr">
        <is>
          <t>hora</t>
        </is>
      </c>
      <c r="E3364" s="25" t="n">
        <v>0.3125</v>
      </c>
      <c r="F3364" s="68">
        <f>'COMPOSICOES AUXILIARES'!G-1</f>
        <v/>
      </c>
      <c r="G3364" s="68">
        <f>ROUND(E3364*F3364, 2)</f>
        <v/>
      </c>
      <c r="L3364" t="n">
        <v>0.3125</v>
      </c>
      <c r="M3364" t="n">
        <v>20.69</v>
      </c>
      <c r="N3364">
        <f>(M3364-F3364)</f>
        <v/>
      </c>
    </row>
    <row r="3365" ht="15" customHeight="1">
      <c r="A3365" s="58" t="n"/>
      <c r="B3365" s="58" t="n"/>
      <c r="C3365" s="58" t="n"/>
      <c r="D3365" s="58" t="n"/>
      <c r="E3365" s="69" t="inlineStr">
        <is>
          <t>TOTAL SERVIÇOS:</t>
        </is>
      </c>
      <c r="F3365" s="91" t="n"/>
      <c r="G3365" s="5">
        <f>SUM(G3364:G3364)</f>
        <v/>
      </c>
    </row>
    <row r="3366" ht="15" customHeight="1">
      <c r="A3366" s="2" t="n"/>
      <c r="B3366" s="2" t="n"/>
      <c r="C3366" s="2" t="n"/>
      <c r="D3366" s="2" t="n"/>
      <c r="E3366" s="75" t="inlineStr">
        <is>
          <t>Custo Direto Total:</t>
        </is>
      </c>
      <c r="F3366" s="91" t="n"/>
      <c r="G3366" s="68" t="n">
        <v>7.47</v>
      </c>
    </row>
    <row r="3367" ht="15" customHeight="1">
      <c r="A3367" s="2" t="n"/>
      <c r="B3367" s="2" t="n"/>
      <c r="C3367" s="2" t="n"/>
      <c r="D3367" s="2" t="n"/>
      <c r="E3367" s="75" t="inlineStr">
        <is>
          <t>VALOR:</t>
        </is>
      </c>
      <c r="F3367" s="91" t="n"/>
      <c r="G3367" s="5">
        <f>SUM(G3362,G3365)</f>
        <v/>
      </c>
    </row>
    <row r="3368" ht="15" customHeight="1">
      <c r="A3368" s="2" t="n"/>
      <c r="B3368" s="2" t="n"/>
      <c r="C3368" s="2" t="n"/>
      <c r="D3368" s="2" t="n"/>
      <c r="E3368" s="75" t="inlineStr">
        <is>
          <t>VALOR BDI (29.27%):</t>
        </is>
      </c>
      <c r="F3368" s="91" t="n"/>
      <c r="G3368" s="5">
        <f>ROUNDDOWN(G3367*BDI,2)</f>
        <v/>
      </c>
    </row>
    <row r="3369" ht="15" customHeight="1">
      <c r="A3369" s="2" t="n"/>
      <c r="B3369" s="2" t="n"/>
      <c r="C3369" s="2" t="n"/>
      <c r="D3369" s="2" t="n"/>
      <c r="E3369" s="75" t="inlineStr">
        <is>
          <t>VALOR COM BDI:</t>
        </is>
      </c>
      <c r="F3369" s="91" t="n"/>
      <c r="G3369" s="5">
        <f>G3368 + G3367</f>
        <v/>
      </c>
    </row>
    <row r="3370" ht="9.949999999999999" customHeight="1">
      <c r="A3370" s="2" t="n"/>
      <c r="B3370" s="2" t="n"/>
      <c r="C3370" s="71" t="n"/>
      <c r="E3370" s="2" t="n"/>
      <c r="F3370" s="2" t="n"/>
      <c r="G3370" s="2" t="n"/>
    </row>
    <row r="3371" ht="20.1" customHeight="1">
      <c r="A3371" s="72" t="inlineStr">
        <is>
          <t>18.1.1. 19.70.03 D= 100MM (M)</t>
        </is>
      </c>
      <c r="B3371" s="90" t="n"/>
      <c r="C3371" s="90" t="n"/>
      <c r="D3371" s="90" t="n"/>
      <c r="E3371" s="90" t="n"/>
      <c r="F3371" s="90" t="n"/>
      <c r="G3371" s="91" t="n"/>
    </row>
    <row r="3372" ht="15" customHeight="1">
      <c r="A3372" s="73" t="inlineStr">
        <is>
          <t>Material</t>
        </is>
      </c>
      <c r="B3372" s="91" t="n"/>
      <c r="C3372" s="64" t="inlineStr">
        <is>
          <t>FONTE</t>
        </is>
      </c>
      <c r="D3372" s="64" t="inlineStr">
        <is>
          <t>UNID</t>
        </is>
      </c>
      <c r="E3372" s="64" t="inlineStr">
        <is>
          <t>COEFICIENTE</t>
        </is>
      </c>
      <c r="F3372" s="64" t="inlineStr">
        <is>
          <t>PREÇO UNITÁRIO</t>
        </is>
      </c>
      <c r="G3372" s="64" t="inlineStr">
        <is>
          <t>TOTAL</t>
        </is>
      </c>
    </row>
    <row r="3373" ht="15" customHeight="1">
      <c r="A3373" s="78" t="inlineStr">
        <is>
          <t>73.80.22</t>
        </is>
      </c>
      <c r="B3373" s="77" t="inlineStr">
        <is>
          <t>PASTA LUBRIFICANTE (PACOTE C/ 1 KG)</t>
        </is>
      </c>
      <c r="C3373" s="78" t="inlineStr">
        <is>
          <t>SUDECAP</t>
        </is>
      </c>
      <c r="D3373" s="78" t="inlineStr">
        <is>
          <t>PC</t>
        </is>
      </c>
      <c r="E3373" s="21" t="n">
        <v>0.0077</v>
      </c>
      <c r="F3373" s="22">
        <f>ROUND(M3373*FATOR, 2)</f>
        <v/>
      </c>
      <c r="G3373" s="22">
        <f>ROUND(E3373*F3373, 2)</f>
        <v/>
      </c>
      <c r="L3373" t="n">
        <v>0.0077</v>
      </c>
      <c r="M3373" t="n">
        <v>42.37</v>
      </c>
      <c r="N3373">
        <f>(M3373-F3373)</f>
        <v/>
      </c>
    </row>
    <row r="3374" ht="21" customHeight="1">
      <c r="A3374" s="78" t="inlineStr">
        <is>
          <t>73.24.63</t>
        </is>
      </c>
      <c r="B3374" s="77" t="inlineStr">
        <is>
          <t>TUBO PVC COLETOR ESGOTO COR OCRE LISO JE NBR-7362 D= 100MM X 6M</t>
        </is>
      </c>
      <c r="C3374" s="78" t="inlineStr">
        <is>
          <t>SUDECAP</t>
        </is>
      </c>
      <c r="D3374" s="78" t="inlineStr">
        <is>
          <t>UN</t>
        </is>
      </c>
      <c r="E3374" s="21" t="n">
        <v>0.16667</v>
      </c>
      <c r="F3374" s="22">
        <f>ROUND(M3374*FATOR, 2)</f>
        <v/>
      </c>
      <c r="G3374" s="22">
        <f>ROUND(E3374*F3374, 2)</f>
        <v/>
      </c>
      <c r="L3374" t="n">
        <v>0.16667</v>
      </c>
      <c r="M3374" t="n">
        <v>110.71</v>
      </c>
      <c r="N3374">
        <f>(M3374-F3374)</f>
        <v/>
      </c>
    </row>
    <row r="3375" ht="15" customHeight="1">
      <c r="A3375" s="2" t="n"/>
      <c r="B3375" s="2" t="n"/>
      <c r="C3375" s="2" t="n"/>
      <c r="D3375" s="2" t="n"/>
      <c r="E3375" s="74" t="inlineStr">
        <is>
          <t>TOTAL Material:</t>
        </is>
      </c>
      <c r="F3375" s="91" t="n"/>
      <c r="G3375" s="23">
        <f>SUM(G3373:G3374)</f>
        <v/>
      </c>
    </row>
    <row r="3376" ht="15" customHeight="1">
      <c r="A3376" s="73" t="inlineStr">
        <is>
          <t>Mão de Obra</t>
        </is>
      </c>
      <c r="B3376" s="91" t="n"/>
      <c r="C3376" s="64" t="inlineStr">
        <is>
          <t>FONTE</t>
        </is>
      </c>
      <c r="D3376" s="64" t="inlineStr">
        <is>
          <t>UNID</t>
        </is>
      </c>
      <c r="E3376" s="64" t="inlineStr">
        <is>
          <t>COEFICIENTE</t>
        </is>
      </c>
      <c r="F3376" s="64" t="inlineStr">
        <is>
          <t>PREÇO UNITÁRIO</t>
        </is>
      </c>
      <c r="G3376" s="64" t="inlineStr">
        <is>
          <t>TOTAL</t>
        </is>
      </c>
    </row>
    <row r="3377" ht="15" customHeight="1">
      <c r="A3377" s="78" t="inlineStr">
        <is>
          <t>55.10.10</t>
        </is>
      </c>
      <c r="B3377" s="77" t="inlineStr">
        <is>
          <t>AUXILIAR BOMBEIRO/ELETRICISTA</t>
        </is>
      </c>
      <c r="C3377" s="78" t="inlineStr">
        <is>
          <t>SUDECAP</t>
        </is>
      </c>
      <c r="D3377" s="78" t="inlineStr">
        <is>
          <t>H</t>
        </is>
      </c>
      <c r="E3377" s="21">
        <f>L3377*FATOR</f>
        <v/>
      </c>
      <c r="F3377" s="22" t="n">
        <v>14.9</v>
      </c>
      <c r="G3377" s="22">
        <f>ROUND(E3377*F3377, 2)</f>
        <v/>
      </c>
      <c r="L3377" t="n">
        <v>0.08</v>
      </c>
      <c r="M3377" t="n">
        <v>14.9</v>
      </c>
      <c r="N3377">
        <f>(M3377-F3377)</f>
        <v/>
      </c>
    </row>
    <row r="3378" ht="15" customHeight="1">
      <c r="A3378" s="78" t="inlineStr">
        <is>
          <t>55.10.39</t>
        </is>
      </c>
      <c r="B3378" s="77" t="inlineStr">
        <is>
          <t>BOMBEIRO</t>
        </is>
      </c>
      <c r="C3378" s="78" t="inlineStr">
        <is>
          <t>SUDECAP</t>
        </is>
      </c>
      <c r="D3378" s="78" t="inlineStr">
        <is>
          <t>H</t>
        </is>
      </c>
      <c r="E3378" s="21">
        <f>L3378*FATOR</f>
        <v/>
      </c>
      <c r="F3378" s="22" t="n">
        <v>21.07</v>
      </c>
      <c r="G3378" s="22">
        <f>ROUND(E3378*F3378, 2)</f>
        <v/>
      </c>
      <c r="L3378" t="n">
        <v>0.08</v>
      </c>
      <c r="M3378" t="n">
        <v>21.07</v>
      </c>
      <c r="N3378">
        <f>(M3378-F3378)</f>
        <v/>
      </c>
    </row>
    <row r="3379" ht="15" customHeight="1">
      <c r="A3379" s="2" t="n"/>
      <c r="B3379" s="2" t="n"/>
      <c r="C3379" s="2" t="n"/>
      <c r="D3379" s="2" t="n"/>
      <c r="E3379" s="74" t="inlineStr">
        <is>
          <t>TOTAL Mão de Obra:</t>
        </is>
      </c>
      <c r="F3379" s="91" t="n"/>
      <c r="G3379" s="23">
        <f>SUM(G3377:G3378)</f>
        <v/>
      </c>
    </row>
    <row r="3380" ht="15" customHeight="1">
      <c r="A3380" s="2" t="n"/>
      <c r="B3380" s="2" t="n"/>
      <c r="C3380" s="2" t="n"/>
      <c r="D3380" s="2" t="n"/>
      <c r="E3380" s="75" t="inlineStr">
        <is>
          <t>VALOR:</t>
        </is>
      </c>
      <c r="F3380" s="91" t="n"/>
      <c r="G3380" s="5">
        <f>SUM(G3375,G3379)</f>
        <v/>
      </c>
    </row>
    <row r="3381" ht="15" customHeight="1">
      <c r="A3381" s="2" t="n"/>
      <c r="B3381" s="2" t="n"/>
      <c r="C3381" s="2" t="n"/>
      <c r="D3381" s="2" t="n"/>
      <c r="E3381" s="75" t="inlineStr">
        <is>
          <t>VALOR BDI (29.27%):</t>
        </is>
      </c>
      <c r="F3381" s="91" t="n"/>
      <c r="G3381" s="5">
        <f>ROUNDDOWN(G3380*BDI,2)</f>
        <v/>
      </c>
    </row>
    <row r="3382" ht="15" customHeight="1">
      <c r="A3382" s="2" t="n"/>
      <c r="B3382" s="2" t="n"/>
      <c r="C3382" s="2" t="n"/>
      <c r="D3382" s="2" t="n"/>
      <c r="E3382" s="75" t="inlineStr">
        <is>
          <t>VALOR COM BDI:</t>
        </is>
      </c>
      <c r="F3382" s="91" t="n"/>
      <c r="G3382" s="5">
        <f>G3381 + G3380</f>
        <v/>
      </c>
    </row>
    <row r="3383" ht="9.949999999999999" customHeight="1">
      <c r="A3383" s="2" t="n"/>
      <c r="B3383" s="2" t="n"/>
      <c r="C3383" s="71" t="n"/>
      <c r="E3383" s="2" t="n"/>
      <c r="F3383" s="2" t="n"/>
      <c r="G3383" s="2" t="n"/>
    </row>
    <row r="3384" ht="20.1" customHeight="1">
      <c r="A3384" s="72" t="inlineStr">
        <is>
          <t>18.2.1. CPU 19.95.01 FORNECIMENTO E INSTALAÇÃO DE GRELHA DE CONCRETO COM LÂMINAS COM 40 CM LARGURA X 60 CM COMPRIMENTO X 5 CM DE ESPESSURA.  - EXCLUSIVE CANTONEIRA [REF.: ORSE-O04807] (M)</t>
        </is>
      </c>
      <c r="B3384" s="90" t="n"/>
      <c r="C3384" s="90" t="n"/>
      <c r="D3384" s="90" t="n"/>
      <c r="E3384" s="90" t="n"/>
      <c r="F3384" s="90" t="n"/>
      <c r="G3384" s="91" t="n"/>
    </row>
    <row r="3385" ht="15" customHeight="1">
      <c r="A3385" s="73" t="inlineStr">
        <is>
          <t>Material</t>
        </is>
      </c>
      <c r="B3385" s="91" t="n"/>
      <c r="C3385" s="64" t="inlineStr">
        <is>
          <t>FONTE</t>
        </is>
      </c>
      <c r="D3385" s="64" t="inlineStr">
        <is>
          <t>UNID</t>
        </is>
      </c>
      <c r="E3385" s="64" t="inlineStr">
        <is>
          <t>COEFICIENTE</t>
        </is>
      </c>
      <c r="F3385" s="64" t="inlineStr">
        <is>
          <t>PREÇO UNITÁRIO</t>
        </is>
      </c>
      <c r="G3385" s="64" t="inlineStr">
        <is>
          <t>TOTAL</t>
        </is>
      </c>
    </row>
    <row r="3386" ht="21" customHeight="1">
      <c r="A3386" s="78" t="inlineStr">
        <is>
          <t>90.76.50*</t>
        </is>
      </c>
      <c r="B3386" s="77" t="inlineStr">
        <is>
          <t>Grelha pré-moldada em concreto dimensões 0,40 x1,00 x 0,05m [ORSE-I04807]</t>
        </is>
      </c>
      <c r="C3386" s="78" t="inlineStr">
        <is>
          <t xml:space="preserve">Composições </t>
        </is>
      </c>
      <c r="D3386" s="78" t="inlineStr">
        <is>
          <t>UN</t>
        </is>
      </c>
      <c r="E3386" s="21" t="n">
        <v>1</v>
      </c>
      <c r="F3386" s="22">
        <f>ROUND(M3386*FATOR, 2)</f>
        <v/>
      </c>
      <c r="G3386" s="22">
        <f>ROUND(E3386*F3386, 2)</f>
        <v/>
      </c>
      <c r="L3386" t="n">
        <v>1</v>
      </c>
      <c r="M3386" t="n">
        <v>53.49</v>
      </c>
      <c r="N3386">
        <f>(M3386-F3386)</f>
        <v/>
      </c>
    </row>
    <row r="3387" ht="15" customHeight="1">
      <c r="A3387" s="2" t="n"/>
      <c r="B3387" s="2" t="n"/>
      <c r="C3387" s="2" t="n"/>
      <c r="D3387" s="2" t="n"/>
      <c r="E3387" s="74" t="inlineStr">
        <is>
          <t>TOTAL Material:</t>
        </is>
      </c>
      <c r="F3387" s="91" t="n"/>
      <c r="G3387" s="23">
        <f>SUM(G3386:G3386)</f>
        <v/>
      </c>
    </row>
    <row r="3388" ht="15" customHeight="1">
      <c r="A3388" s="73" t="inlineStr">
        <is>
          <t>Mão de Obra</t>
        </is>
      </c>
      <c r="B3388" s="91" t="n"/>
      <c r="C3388" s="64" t="inlineStr">
        <is>
          <t>FONTE</t>
        </is>
      </c>
      <c r="D3388" s="64" t="inlineStr">
        <is>
          <t>UNID</t>
        </is>
      </c>
      <c r="E3388" s="64" t="inlineStr">
        <is>
          <t>COEFICIENTE</t>
        </is>
      </c>
      <c r="F3388" s="64" t="inlineStr">
        <is>
          <t>PREÇO UNITÁRIO</t>
        </is>
      </c>
      <c r="G3388" s="64" t="inlineStr">
        <is>
          <t>TOTAL</t>
        </is>
      </c>
    </row>
    <row r="3389" ht="15" customHeight="1">
      <c r="A3389" s="78" t="inlineStr">
        <is>
          <t>55.10.88</t>
        </is>
      </c>
      <c r="B3389" s="77" t="inlineStr">
        <is>
          <t>SERVENTE</t>
        </is>
      </c>
      <c r="C3389" s="78" t="inlineStr">
        <is>
          <t>SUDECAP</t>
        </is>
      </c>
      <c r="D3389" s="78" t="inlineStr">
        <is>
          <t>H</t>
        </is>
      </c>
      <c r="E3389" s="21">
        <f>L3389*FATOR</f>
        <v/>
      </c>
      <c r="F3389" s="22" t="n">
        <v>14.9</v>
      </c>
      <c r="G3389" s="22">
        <f>ROUND(E3389*F3389, 2)</f>
        <v/>
      </c>
      <c r="L3389" t="n">
        <v>0.3</v>
      </c>
      <c r="M3389" t="n">
        <v>14.9</v>
      </c>
      <c r="N3389">
        <f>(M3389-F3389)</f>
        <v/>
      </c>
    </row>
    <row r="3390" ht="15" customHeight="1">
      <c r="A3390" s="2" t="n"/>
      <c r="B3390" s="2" t="n"/>
      <c r="C3390" s="2" t="n"/>
      <c r="D3390" s="2" t="n"/>
      <c r="E3390" s="74" t="inlineStr">
        <is>
          <t>TOTAL Mão de Obra:</t>
        </is>
      </c>
      <c r="F3390" s="91" t="n"/>
      <c r="G3390" s="23">
        <f>SUM(G3389:G3389)</f>
        <v/>
      </c>
    </row>
    <row r="3391" ht="15" customHeight="1">
      <c r="A3391" s="2" t="n"/>
      <c r="B3391" s="2" t="n"/>
      <c r="C3391" s="2" t="n"/>
      <c r="D3391" s="2" t="n"/>
      <c r="E3391" s="75" t="inlineStr">
        <is>
          <t>VALOR:</t>
        </is>
      </c>
      <c r="F3391" s="91" t="n"/>
      <c r="G3391" s="5">
        <f>SUM(G3387,G3390)</f>
        <v/>
      </c>
    </row>
    <row r="3392" ht="15" customHeight="1">
      <c r="A3392" s="2" t="n"/>
      <c r="B3392" s="2" t="n"/>
      <c r="C3392" s="2" t="n"/>
      <c r="D3392" s="2" t="n"/>
      <c r="E3392" s="75" t="inlineStr">
        <is>
          <t>VALOR BDI (29.27%):</t>
        </is>
      </c>
      <c r="F3392" s="91" t="n"/>
      <c r="G3392" s="5">
        <f>ROUNDDOWN(G3391*BDI,2)</f>
        <v/>
      </c>
    </row>
    <row r="3393" ht="15" customHeight="1">
      <c r="A3393" s="2" t="n"/>
      <c r="B3393" s="2" t="n"/>
      <c r="C3393" s="2" t="n"/>
      <c r="D3393" s="2" t="n"/>
      <c r="E3393" s="75" t="inlineStr">
        <is>
          <t>VALOR COM BDI:</t>
        </is>
      </c>
      <c r="F3393" s="91" t="n"/>
      <c r="G3393" s="5">
        <f>G3392 + G3391</f>
        <v/>
      </c>
    </row>
    <row r="3394" ht="9.949999999999999" customHeight="1">
      <c r="A3394" s="2" t="n"/>
      <c r="B3394" s="2" t="n"/>
      <c r="C3394" s="71" t="n"/>
      <c r="E3394" s="2" t="n"/>
      <c r="F3394" s="2" t="n"/>
      <c r="G3394" s="2" t="n"/>
    </row>
    <row r="3395" ht="20.1" customHeight="1">
      <c r="A3395" s="72" t="inlineStr">
        <is>
          <t>18.2.2. CPU 19.95.02 FORNECIMENTO E INSTALAÇÃO DE GRELHA QUADRICULADA DE FERRO FUNDIDO 40x50CM ABRAZILIAN - EXCLUSIVE CANTONEIRA (M)</t>
        </is>
      </c>
      <c r="B3395" s="90" t="n"/>
      <c r="C3395" s="90" t="n"/>
      <c r="D3395" s="90" t="n"/>
      <c r="E3395" s="90" t="n"/>
      <c r="F3395" s="90" t="n"/>
      <c r="G3395" s="91" t="n"/>
    </row>
    <row r="3396" ht="15" customHeight="1">
      <c r="A3396" s="73" t="inlineStr">
        <is>
          <t>Material</t>
        </is>
      </c>
      <c r="B3396" s="91" t="n"/>
      <c r="C3396" s="64" t="inlineStr">
        <is>
          <t>FONTE</t>
        </is>
      </c>
      <c r="D3396" s="64" t="inlineStr">
        <is>
          <t>UNID</t>
        </is>
      </c>
      <c r="E3396" s="64" t="inlineStr">
        <is>
          <t>COEFICIENTE</t>
        </is>
      </c>
      <c r="F3396" s="64" t="inlineStr">
        <is>
          <t>PREÇO UNITÁRIO</t>
        </is>
      </c>
      <c r="G3396" s="64" t="inlineStr">
        <is>
          <t>TOTAL</t>
        </is>
      </c>
    </row>
    <row r="3397" ht="21" customHeight="1">
      <c r="A3397" s="78" t="inlineStr">
        <is>
          <t>90.78.01*</t>
        </is>
      </c>
      <c r="B3397" s="77" t="inlineStr">
        <is>
          <t>GRELHA QUADRICULADA DE FERRO FUNDIDO 40x100 [COTAÇÃO]</t>
        </is>
      </c>
      <c r="C3397" s="78" t="inlineStr">
        <is>
          <t xml:space="preserve">Composições </t>
        </is>
      </c>
      <c r="D3397" s="78" t="inlineStr">
        <is>
          <t>UN</t>
        </is>
      </c>
      <c r="E3397" s="21" t="n">
        <v>1</v>
      </c>
      <c r="F3397" s="22">
        <f>ROUND(M3397*FATOR, 2)</f>
        <v/>
      </c>
      <c r="G3397" s="22">
        <f>ROUND(E3397*F3397, 2)</f>
        <v/>
      </c>
      <c r="L3397" t="n">
        <v>1</v>
      </c>
      <c r="M3397" t="n">
        <v>561.96</v>
      </c>
      <c r="N3397">
        <f>(M3397-F3397)</f>
        <v/>
      </c>
    </row>
    <row r="3398" ht="15" customHeight="1">
      <c r="A3398" s="2" t="n"/>
      <c r="B3398" s="2" t="n"/>
      <c r="C3398" s="2" t="n"/>
      <c r="D3398" s="2" t="n"/>
      <c r="E3398" s="74" t="inlineStr">
        <is>
          <t>TOTAL Material:</t>
        </is>
      </c>
      <c r="F3398" s="91" t="n"/>
      <c r="G3398" s="23">
        <f>SUM(G3397:G3397)</f>
        <v/>
      </c>
    </row>
    <row r="3399" ht="15" customHeight="1">
      <c r="A3399" s="73" t="inlineStr">
        <is>
          <t>Mão de Obra</t>
        </is>
      </c>
      <c r="B3399" s="91" t="n"/>
      <c r="C3399" s="64" t="inlineStr">
        <is>
          <t>FONTE</t>
        </is>
      </c>
      <c r="D3399" s="64" t="inlineStr">
        <is>
          <t>UNID</t>
        </is>
      </c>
      <c r="E3399" s="64" t="inlineStr">
        <is>
          <t>COEFICIENTE</t>
        </is>
      </c>
      <c r="F3399" s="64" t="inlineStr">
        <is>
          <t>PREÇO UNITÁRIO</t>
        </is>
      </c>
      <c r="G3399" s="64" t="inlineStr">
        <is>
          <t>TOTAL</t>
        </is>
      </c>
    </row>
    <row r="3400" ht="15" customHeight="1">
      <c r="A3400" s="78" t="inlineStr">
        <is>
          <t>55.10.88</t>
        </is>
      </c>
      <c r="B3400" s="77" t="inlineStr">
        <is>
          <t>SERVENTE</t>
        </is>
      </c>
      <c r="C3400" s="78" t="inlineStr">
        <is>
          <t>SUDECAP</t>
        </is>
      </c>
      <c r="D3400" s="78" t="inlineStr">
        <is>
          <t>H</t>
        </is>
      </c>
      <c r="E3400" s="21">
        <f>L3400*FATOR</f>
        <v/>
      </c>
      <c r="F3400" s="22" t="n">
        <v>14.9</v>
      </c>
      <c r="G3400" s="22">
        <f>ROUND(E3400*F3400, 2)</f>
        <v/>
      </c>
      <c r="L3400" t="n">
        <v>0.3</v>
      </c>
      <c r="M3400" t="n">
        <v>14.9</v>
      </c>
      <c r="N3400">
        <f>(M3400-F3400)</f>
        <v/>
      </c>
    </row>
    <row r="3401" ht="15" customHeight="1">
      <c r="A3401" s="2" t="n"/>
      <c r="B3401" s="2" t="n"/>
      <c r="C3401" s="2" t="n"/>
      <c r="D3401" s="2" t="n"/>
      <c r="E3401" s="74" t="inlineStr">
        <is>
          <t>TOTAL Mão de Obra:</t>
        </is>
      </c>
      <c r="F3401" s="91" t="n"/>
      <c r="G3401" s="23">
        <f>SUM(G3400:G3400)</f>
        <v/>
      </c>
    </row>
    <row r="3402" ht="15" customHeight="1">
      <c r="A3402" s="2" t="n"/>
      <c r="B3402" s="2" t="n"/>
      <c r="C3402" s="2" t="n"/>
      <c r="D3402" s="2" t="n"/>
      <c r="E3402" s="75" t="inlineStr">
        <is>
          <t>VALOR:</t>
        </is>
      </c>
      <c r="F3402" s="91" t="n"/>
      <c r="G3402" s="5">
        <f>SUM(G3398,G3401)</f>
        <v/>
      </c>
    </row>
    <row r="3403" ht="15" customHeight="1">
      <c r="A3403" s="2" t="n"/>
      <c r="B3403" s="2" t="n"/>
      <c r="C3403" s="2" t="n"/>
      <c r="D3403" s="2" t="n"/>
      <c r="E3403" s="75" t="inlineStr">
        <is>
          <t>VALOR BDI (29.27%):</t>
        </is>
      </c>
      <c r="F3403" s="91" t="n"/>
      <c r="G3403" s="5">
        <f>ROUNDDOWN(G3402*BDI,2)</f>
        <v/>
      </c>
    </row>
    <row r="3404" ht="15" customHeight="1">
      <c r="A3404" s="2" t="n"/>
      <c r="B3404" s="2" t="n"/>
      <c r="C3404" s="2" t="n"/>
      <c r="D3404" s="2" t="n"/>
      <c r="E3404" s="75" t="inlineStr">
        <is>
          <t>VALOR COM BDI:</t>
        </is>
      </c>
      <c r="F3404" s="91" t="n"/>
      <c r="G3404" s="5">
        <f>G3403 + G3402</f>
        <v/>
      </c>
    </row>
    <row r="3405" ht="9.949999999999999" customHeight="1">
      <c r="A3405" s="2" t="n"/>
      <c r="B3405" s="2" t="n"/>
      <c r="C3405" s="71" t="n"/>
      <c r="E3405" s="2" t="n"/>
      <c r="F3405" s="2" t="n"/>
      <c r="G3405" s="2" t="n"/>
    </row>
    <row r="3406" ht="20.1" customHeight="1">
      <c r="A3406" s="72" t="inlineStr">
        <is>
          <t>19.1.1. 21.30.07 GRAMA ESMERALDA - WILD ZOYSIA (M2)</t>
        </is>
      </c>
      <c r="B3406" s="90" t="n"/>
      <c r="C3406" s="90" t="n"/>
      <c r="D3406" s="90" t="n"/>
      <c r="E3406" s="90" t="n"/>
      <c r="F3406" s="90" t="n"/>
      <c r="G3406" s="91" t="n"/>
    </row>
    <row r="3407" ht="15" customHeight="1">
      <c r="A3407" s="73" t="inlineStr">
        <is>
          <t>Equipamento Custo Horário</t>
        </is>
      </c>
      <c r="B3407" s="91" t="n"/>
      <c r="C3407" s="64" t="inlineStr">
        <is>
          <t>FONTE</t>
        </is>
      </c>
      <c r="D3407" s="64" t="inlineStr">
        <is>
          <t>UNID</t>
        </is>
      </c>
      <c r="E3407" s="64" t="inlineStr">
        <is>
          <t>COEFICIENTE</t>
        </is>
      </c>
      <c r="F3407" s="64" t="inlineStr">
        <is>
          <t>PREÇO UNITÁRIO</t>
        </is>
      </c>
      <c r="G3407" s="64" t="inlineStr">
        <is>
          <t>TOTAL</t>
        </is>
      </c>
    </row>
    <row r="3408" ht="15" customHeight="1">
      <c r="A3408" s="78" t="inlineStr">
        <is>
          <t>50.10.36</t>
        </is>
      </c>
      <c r="B3408" s="77" t="inlineStr">
        <is>
          <t>CHP/CAMINHAO TANQUE FORD 1317 WE, 6.000L</t>
        </is>
      </c>
      <c r="C3408" s="78" t="inlineStr">
        <is>
          <t>SUDECAP</t>
        </is>
      </c>
      <c r="D3408" s="78" t="inlineStr">
        <is>
          <t>H</t>
        </is>
      </c>
      <c r="E3408" s="21" t="n">
        <v>0.01</v>
      </c>
      <c r="F3408" s="22">
        <f>'COMPOSICOES AUXILIARES'!G-1</f>
        <v/>
      </c>
      <c r="G3408" s="22">
        <f>ROUND(E3408*F3408, 2)</f>
        <v/>
      </c>
      <c r="L3408" t="n">
        <v>0.01</v>
      </c>
      <c r="M3408" t="n">
        <v>145.78</v>
      </c>
      <c r="N3408">
        <f>(M3408-F3408)</f>
        <v/>
      </c>
    </row>
    <row r="3409" ht="18" customHeight="1">
      <c r="A3409" s="2" t="n"/>
      <c r="B3409" s="2" t="n"/>
      <c r="C3409" s="2" t="n"/>
      <c r="D3409" s="2" t="n"/>
      <c r="E3409" s="74" t="inlineStr">
        <is>
          <t>TOTAL Equipamento Custo Horário:</t>
        </is>
      </c>
      <c r="F3409" s="91" t="n"/>
      <c r="G3409" s="23">
        <f>SUM(G3408:G3408)</f>
        <v/>
      </c>
    </row>
    <row r="3410" ht="15" customHeight="1">
      <c r="A3410" s="73" t="inlineStr">
        <is>
          <t>Material</t>
        </is>
      </c>
      <c r="B3410" s="91" t="n"/>
      <c r="C3410" s="64" t="inlineStr">
        <is>
          <t>FONTE</t>
        </is>
      </c>
      <c r="D3410" s="64" t="inlineStr">
        <is>
          <t>UNID</t>
        </is>
      </c>
      <c r="E3410" s="64" t="inlineStr">
        <is>
          <t>COEFICIENTE</t>
        </is>
      </c>
      <c r="F3410" s="64" t="inlineStr">
        <is>
          <t>PREÇO UNITÁRIO</t>
        </is>
      </c>
      <c r="G3410" s="64" t="inlineStr">
        <is>
          <t>TOTAL</t>
        </is>
      </c>
    </row>
    <row r="3411" ht="21" customHeight="1">
      <c r="A3411" s="78" t="inlineStr">
        <is>
          <t>89.34.07</t>
        </is>
      </c>
      <c r="B3411" s="77" t="inlineStr">
        <is>
          <t>GRAMA ESMERALDA OU SAO CARLOS OU CURITIBANA, EM PLACAS, SEM PLANTIO REF 3322</t>
        </is>
      </c>
      <c r="C3411" s="78" t="inlineStr">
        <is>
          <t>SUDECAP</t>
        </is>
      </c>
      <c r="D3411" s="78" t="inlineStr">
        <is>
          <t>M2</t>
        </is>
      </c>
      <c r="E3411" s="21" t="n">
        <v>1</v>
      </c>
      <c r="F3411" s="22">
        <f>ROUND(M3411*FATOR, 2)</f>
        <v/>
      </c>
      <c r="G3411" s="22">
        <f>ROUND(E3411*F3411, 2)</f>
        <v/>
      </c>
      <c r="L3411" t="n">
        <v>1</v>
      </c>
      <c r="M3411" t="n">
        <v>10</v>
      </c>
      <c r="N3411">
        <f>(M3411-F3411)</f>
        <v/>
      </c>
    </row>
    <row r="3412" ht="15" customHeight="1">
      <c r="A3412" s="78" t="inlineStr">
        <is>
          <t>89.34.30</t>
        </is>
      </c>
      <c r="B3412" s="77" t="inlineStr">
        <is>
          <t>TERRA VEGETAL (GRANEL) REF 7253</t>
        </is>
      </c>
      <c r="C3412" s="78" t="inlineStr">
        <is>
          <t>SUDECAP</t>
        </is>
      </c>
      <c r="D3412" s="78" t="inlineStr">
        <is>
          <t>M3</t>
        </is>
      </c>
      <c r="E3412" s="21" t="n">
        <v>0.02</v>
      </c>
      <c r="F3412" s="22">
        <f>ROUND(M3412*FATOR, 2)</f>
        <v/>
      </c>
      <c r="G3412" s="22">
        <f>ROUND(E3412*F3412, 2)</f>
        <v/>
      </c>
      <c r="L3412" t="n">
        <v>0.02</v>
      </c>
      <c r="M3412" t="n">
        <v>78</v>
      </c>
      <c r="N3412">
        <f>(M3412-F3412)</f>
        <v/>
      </c>
    </row>
    <row r="3413" ht="15" customHeight="1">
      <c r="A3413" s="2" t="n"/>
      <c r="B3413" s="2" t="n"/>
      <c r="C3413" s="2" t="n"/>
      <c r="D3413" s="2" t="n"/>
      <c r="E3413" s="74" t="inlineStr">
        <is>
          <t>TOTAL Material:</t>
        </is>
      </c>
      <c r="F3413" s="91" t="n"/>
      <c r="G3413" s="23">
        <f>SUM(G3411:G3412)</f>
        <v/>
      </c>
    </row>
    <row r="3414" ht="15" customHeight="1">
      <c r="A3414" s="73" t="inlineStr">
        <is>
          <t>Mão de Obra</t>
        </is>
      </c>
      <c r="B3414" s="91" t="n"/>
      <c r="C3414" s="64" t="inlineStr">
        <is>
          <t>FONTE</t>
        </is>
      </c>
      <c r="D3414" s="64" t="inlineStr">
        <is>
          <t>UNID</t>
        </is>
      </c>
      <c r="E3414" s="64" t="inlineStr">
        <is>
          <t>COEFICIENTE</t>
        </is>
      </c>
      <c r="F3414" s="64" t="inlineStr">
        <is>
          <t>PREÇO UNITÁRIO</t>
        </is>
      </c>
      <c r="G3414" s="64" t="inlineStr">
        <is>
          <t>TOTAL</t>
        </is>
      </c>
    </row>
    <row r="3415" ht="15" customHeight="1">
      <c r="A3415" s="78" t="inlineStr">
        <is>
          <t>55.10.88</t>
        </is>
      </c>
      <c r="B3415" s="77" t="inlineStr">
        <is>
          <t>SERVENTE</t>
        </is>
      </c>
      <c r="C3415" s="78" t="inlineStr">
        <is>
          <t>SUDECAP</t>
        </is>
      </c>
      <c r="D3415" s="78" t="inlineStr">
        <is>
          <t>H</t>
        </is>
      </c>
      <c r="E3415" s="21">
        <f>L3415*FATOR</f>
        <v/>
      </c>
      <c r="F3415" s="22" t="n">
        <v>14.9</v>
      </c>
      <c r="G3415" s="22">
        <f>ROUND(E3415*F3415, 2)</f>
        <v/>
      </c>
      <c r="L3415" t="n">
        <v>0.3</v>
      </c>
      <c r="M3415" t="n">
        <v>14.9</v>
      </c>
      <c r="N3415">
        <f>(M3415-F3415)</f>
        <v/>
      </c>
    </row>
    <row r="3416" ht="15" customHeight="1">
      <c r="A3416" s="2" t="n"/>
      <c r="B3416" s="2" t="n"/>
      <c r="C3416" s="2" t="n"/>
      <c r="D3416" s="2" t="n"/>
      <c r="E3416" s="74" t="inlineStr">
        <is>
          <t>TOTAL Mão de Obra:</t>
        </is>
      </c>
      <c r="F3416" s="91" t="n"/>
      <c r="G3416" s="23">
        <f>SUM(G3415:G3415)</f>
        <v/>
      </c>
    </row>
    <row r="3417" ht="15" customHeight="1">
      <c r="A3417" s="2" t="n"/>
      <c r="B3417" s="2" t="n"/>
      <c r="C3417" s="2" t="n"/>
      <c r="D3417" s="2" t="n"/>
      <c r="E3417" s="75" t="inlineStr">
        <is>
          <t>VALOR:</t>
        </is>
      </c>
      <c r="F3417" s="91" t="n"/>
      <c r="G3417" s="5">
        <f>SUM(G3413,G3409,G3416)</f>
        <v/>
      </c>
    </row>
    <row r="3418" ht="15" customHeight="1">
      <c r="A3418" s="2" t="n"/>
      <c r="B3418" s="2" t="n"/>
      <c r="C3418" s="2" t="n"/>
      <c r="D3418" s="2" t="n"/>
      <c r="E3418" s="75" t="inlineStr">
        <is>
          <t>VALOR BDI (29.27%):</t>
        </is>
      </c>
      <c r="F3418" s="91" t="n"/>
      <c r="G3418" s="5">
        <f>ROUNDDOWN(G3417*BDI,2)</f>
        <v/>
      </c>
    </row>
    <row r="3419" ht="15" customHeight="1">
      <c r="A3419" s="2" t="n"/>
      <c r="B3419" s="2" t="n"/>
      <c r="C3419" s="2" t="n"/>
      <c r="D3419" s="2" t="n"/>
      <c r="E3419" s="75" t="inlineStr">
        <is>
          <t>VALOR COM BDI:</t>
        </is>
      </c>
      <c r="F3419" s="91" t="n"/>
      <c r="G3419" s="5">
        <f>G3418 + G3417</f>
        <v/>
      </c>
    </row>
    <row r="3420" ht="9.949999999999999" customHeight="1">
      <c r="A3420" s="2" t="n"/>
      <c r="B3420" s="2" t="n"/>
      <c r="C3420" s="71" t="n"/>
      <c r="E3420" s="2" t="n"/>
      <c r="F3420" s="2" t="n"/>
      <c r="G3420" s="2" t="n"/>
    </row>
    <row r="3421" ht="20.1" customHeight="1">
      <c r="A3421" s="72" t="inlineStr">
        <is>
          <t>19.1.2. 21.30.08 GRAMA AMENDOIM - ARACHIS REPENS (M2)</t>
        </is>
      </c>
      <c r="B3421" s="90" t="n"/>
      <c r="C3421" s="90" t="n"/>
      <c r="D3421" s="90" t="n"/>
      <c r="E3421" s="90" t="n"/>
      <c r="F3421" s="90" t="n"/>
      <c r="G3421" s="91" t="n"/>
    </row>
    <row r="3422" ht="15" customHeight="1">
      <c r="A3422" s="73" t="inlineStr">
        <is>
          <t>Equipamento Custo Horário</t>
        </is>
      </c>
      <c r="B3422" s="91" t="n"/>
      <c r="C3422" s="64" t="inlineStr">
        <is>
          <t>FONTE</t>
        </is>
      </c>
      <c r="D3422" s="64" t="inlineStr">
        <is>
          <t>UNID</t>
        </is>
      </c>
      <c r="E3422" s="64" t="inlineStr">
        <is>
          <t>COEFICIENTE</t>
        </is>
      </c>
      <c r="F3422" s="64" t="inlineStr">
        <is>
          <t>PREÇO UNITÁRIO</t>
        </is>
      </c>
      <c r="G3422" s="64" t="inlineStr">
        <is>
          <t>TOTAL</t>
        </is>
      </c>
    </row>
    <row r="3423" ht="15" customHeight="1">
      <c r="A3423" s="78" t="inlineStr">
        <is>
          <t>50.10.36</t>
        </is>
      </c>
      <c r="B3423" s="77" t="inlineStr">
        <is>
          <t>CHP/CAMINHAO TANQUE FORD 1317 WE, 6.000L</t>
        </is>
      </c>
      <c r="C3423" s="78" t="inlineStr">
        <is>
          <t>SUDECAP</t>
        </is>
      </c>
      <c r="D3423" s="78" t="inlineStr">
        <is>
          <t>H</t>
        </is>
      </c>
      <c r="E3423" s="21" t="n">
        <v>0.01</v>
      </c>
      <c r="F3423" s="22">
        <f>'COMPOSICOES AUXILIARES'!G-1</f>
        <v/>
      </c>
      <c r="G3423" s="22">
        <f>ROUND(E3423*F3423, 2)</f>
        <v/>
      </c>
      <c r="L3423" t="n">
        <v>0.01</v>
      </c>
      <c r="M3423" t="n">
        <v>145.78</v>
      </c>
      <c r="N3423">
        <f>(M3423-F3423)</f>
        <v/>
      </c>
    </row>
    <row r="3424" ht="18" customHeight="1">
      <c r="A3424" s="2" t="n"/>
      <c r="B3424" s="2" t="n"/>
      <c r="C3424" s="2" t="n"/>
      <c r="D3424" s="2" t="n"/>
      <c r="E3424" s="74" t="inlineStr">
        <is>
          <t>TOTAL Equipamento Custo Horário:</t>
        </is>
      </c>
      <c r="F3424" s="91" t="n"/>
      <c r="G3424" s="23">
        <f>SUM(G3423:G3423)</f>
        <v/>
      </c>
    </row>
    <row r="3425" ht="15" customHeight="1">
      <c r="A3425" s="73" t="inlineStr">
        <is>
          <t>Material</t>
        </is>
      </c>
      <c r="B3425" s="91" t="n"/>
      <c r="C3425" s="64" t="inlineStr">
        <is>
          <t>FONTE</t>
        </is>
      </c>
      <c r="D3425" s="64" t="inlineStr">
        <is>
          <t>UNID</t>
        </is>
      </c>
      <c r="E3425" s="64" t="inlineStr">
        <is>
          <t>COEFICIENTE</t>
        </is>
      </c>
      <c r="F3425" s="64" t="inlineStr">
        <is>
          <t>PREÇO UNITÁRIO</t>
        </is>
      </c>
      <c r="G3425" s="64" t="inlineStr">
        <is>
          <t>TOTAL</t>
        </is>
      </c>
    </row>
    <row r="3426" ht="29.1" customHeight="1">
      <c r="A3426" s="78" t="inlineStr">
        <is>
          <t>89.34.08</t>
        </is>
      </c>
      <c r="B3426" s="77" t="inlineStr">
        <is>
          <t>MUDA DE RASTEIRA/FORRACAO, AMENDOIM RASTEIRO/ONZE HORAS/AZULZINHA/IMPATIENS OU EQUIVALENTE DA REGIAO REF 360</t>
        </is>
      </c>
      <c r="C3426" s="78" t="inlineStr">
        <is>
          <t>SUDECAP</t>
        </is>
      </c>
      <c r="D3426" s="78" t="inlineStr">
        <is>
          <t>UN</t>
        </is>
      </c>
      <c r="E3426" s="21" t="n">
        <v>25</v>
      </c>
      <c r="F3426" s="22">
        <f>ROUND(M3426*FATOR, 2)</f>
        <v/>
      </c>
      <c r="G3426" s="22">
        <f>ROUND(E3426*F3426, 2)</f>
        <v/>
      </c>
      <c r="L3426" t="n">
        <v>25</v>
      </c>
      <c r="M3426" t="n">
        <v>0.49</v>
      </c>
      <c r="N3426">
        <f>(M3426-F3426)</f>
        <v/>
      </c>
    </row>
    <row r="3427" ht="15" customHeight="1">
      <c r="A3427" s="78" t="inlineStr">
        <is>
          <t>89.34.30</t>
        </is>
      </c>
      <c r="B3427" s="77" t="inlineStr">
        <is>
          <t>TERRA VEGETAL (GRANEL) REF 7253</t>
        </is>
      </c>
      <c r="C3427" s="78" t="inlineStr">
        <is>
          <t>SUDECAP</t>
        </is>
      </c>
      <c r="D3427" s="78" t="inlineStr">
        <is>
          <t>M3</t>
        </is>
      </c>
      <c r="E3427" s="21" t="n">
        <v>0.02</v>
      </c>
      <c r="F3427" s="22">
        <f>ROUND(M3427*FATOR, 2)</f>
        <v/>
      </c>
      <c r="G3427" s="22">
        <f>ROUND(E3427*F3427, 2)</f>
        <v/>
      </c>
      <c r="L3427" t="n">
        <v>0.02</v>
      </c>
      <c r="M3427" t="n">
        <v>78</v>
      </c>
      <c r="N3427">
        <f>(M3427-F3427)</f>
        <v/>
      </c>
    </row>
    <row r="3428" ht="15" customHeight="1">
      <c r="A3428" s="2" t="n"/>
      <c r="B3428" s="2" t="n"/>
      <c r="C3428" s="2" t="n"/>
      <c r="D3428" s="2" t="n"/>
      <c r="E3428" s="74" t="inlineStr">
        <is>
          <t>TOTAL Material:</t>
        </is>
      </c>
      <c r="F3428" s="91" t="n"/>
      <c r="G3428" s="23">
        <f>SUM(G3426:G3427)</f>
        <v/>
      </c>
    </row>
    <row r="3429" ht="15" customHeight="1">
      <c r="A3429" s="73" t="inlineStr">
        <is>
          <t>Mão de Obra</t>
        </is>
      </c>
      <c r="B3429" s="91" t="n"/>
      <c r="C3429" s="64" t="inlineStr">
        <is>
          <t>FONTE</t>
        </is>
      </c>
      <c r="D3429" s="64" t="inlineStr">
        <is>
          <t>UNID</t>
        </is>
      </c>
      <c r="E3429" s="64" t="inlineStr">
        <is>
          <t>COEFICIENTE</t>
        </is>
      </c>
      <c r="F3429" s="64" t="inlineStr">
        <is>
          <t>PREÇO UNITÁRIO</t>
        </is>
      </c>
      <c r="G3429" s="64" t="inlineStr">
        <is>
          <t>TOTAL</t>
        </is>
      </c>
    </row>
    <row r="3430" ht="15" customHeight="1">
      <c r="A3430" s="78" t="inlineStr">
        <is>
          <t>55.10.88</t>
        </is>
      </c>
      <c r="B3430" s="77" t="inlineStr">
        <is>
          <t>SERVENTE</t>
        </is>
      </c>
      <c r="C3430" s="78" t="inlineStr">
        <is>
          <t>SUDECAP</t>
        </is>
      </c>
      <c r="D3430" s="78" t="inlineStr">
        <is>
          <t>H</t>
        </is>
      </c>
      <c r="E3430" s="21">
        <f>L3430*FATOR</f>
        <v/>
      </c>
      <c r="F3430" s="22" t="n">
        <v>14.9</v>
      </c>
      <c r="G3430" s="22">
        <f>ROUND(E3430*F3430, 2)</f>
        <v/>
      </c>
      <c r="L3430" t="n">
        <v>0.3</v>
      </c>
      <c r="M3430" t="n">
        <v>14.9</v>
      </c>
      <c r="N3430">
        <f>(M3430-F3430)</f>
        <v/>
      </c>
    </row>
    <row r="3431" ht="15" customHeight="1">
      <c r="A3431" s="2" t="n"/>
      <c r="B3431" s="2" t="n"/>
      <c r="C3431" s="2" t="n"/>
      <c r="D3431" s="2" t="n"/>
      <c r="E3431" s="74" t="inlineStr">
        <is>
          <t>TOTAL Mão de Obra:</t>
        </is>
      </c>
      <c r="F3431" s="91" t="n"/>
      <c r="G3431" s="23">
        <f>SUM(G3430:G3430)</f>
        <v/>
      </c>
    </row>
    <row r="3432" ht="15" customHeight="1">
      <c r="A3432" s="2" t="n"/>
      <c r="B3432" s="2" t="n"/>
      <c r="C3432" s="2" t="n"/>
      <c r="D3432" s="2" t="n"/>
      <c r="E3432" s="75" t="inlineStr">
        <is>
          <t>VALOR:</t>
        </is>
      </c>
      <c r="F3432" s="91" t="n"/>
      <c r="G3432" s="5">
        <f>SUM(G3428,G3424,G3431)</f>
        <v/>
      </c>
    </row>
    <row r="3433" ht="15" customHeight="1">
      <c r="A3433" s="2" t="n"/>
      <c r="B3433" s="2" t="n"/>
      <c r="C3433" s="2" t="n"/>
      <c r="D3433" s="2" t="n"/>
      <c r="E3433" s="75" t="inlineStr">
        <is>
          <t>VALOR BDI (29.27%):</t>
        </is>
      </c>
      <c r="F3433" s="91" t="n"/>
      <c r="G3433" s="5">
        <f>ROUNDDOWN(G3432*BDI,2)</f>
        <v/>
      </c>
    </row>
    <row r="3434" ht="15" customHeight="1">
      <c r="A3434" s="2" t="n"/>
      <c r="B3434" s="2" t="n"/>
      <c r="C3434" s="2" t="n"/>
      <c r="D3434" s="2" t="n"/>
      <c r="E3434" s="75" t="inlineStr">
        <is>
          <t>VALOR COM BDI:</t>
        </is>
      </c>
      <c r="F3434" s="91" t="n"/>
      <c r="G3434" s="5">
        <f>G3433 + G3432</f>
        <v/>
      </c>
    </row>
    <row r="3435" ht="9.949999999999999" customHeight="1">
      <c r="A3435" s="2" t="n"/>
      <c r="B3435" s="2" t="n"/>
      <c r="C3435" s="71" t="n"/>
      <c r="E3435" s="2" t="n"/>
      <c r="F3435" s="2" t="n"/>
      <c r="G3435" s="2" t="n"/>
    </row>
    <row r="3436" ht="20.1" customHeight="1">
      <c r="A3436" s="72" t="inlineStr">
        <is>
          <t>19.2.1. 21.31.07 DE ARBUSTOS ORNAMENTAIS EM GERAL (UN)</t>
        </is>
      </c>
      <c r="B3436" s="90" t="n"/>
      <c r="C3436" s="90" t="n"/>
      <c r="D3436" s="90" t="n"/>
      <c r="E3436" s="90" t="n"/>
      <c r="F3436" s="90" t="n"/>
      <c r="G3436" s="91" t="n"/>
    </row>
    <row r="3437" ht="15" customHeight="1">
      <c r="A3437" s="73" t="inlineStr">
        <is>
          <t>Mão de Obra</t>
        </is>
      </c>
      <c r="B3437" s="91" t="n"/>
      <c r="C3437" s="64" t="inlineStr">
        <is>
          <t>FONTE</t>
        </is>
      </c>
      <c r="D3437" s="64" t="inlineStr">
        <is>
          <t>UNID</t>
        </is>
      </c>
      <c r="E3437" s="64" t="inlineStr">
        <is>
          <t>COEFICIENTE</t>
        </is>
      </c>
      <c r="F3437" s="64" t="inlineStr">
        <is>
          <t>PREÇO UNITÁRIO</t>
        </is>
      </c>
      <c r="G3437" s="64" t="inlineStr">
        <is>
          <t>TOTAL</t>
        </is>
      </c>
    </row>
    <row r="3438" ht="15" customHeight="1">
      <c r="A3438" s="78" t="inlineStr">
        <is>
          <t>55.10.60</t>
        </is>
      </c>
      <c r="B3438" s="77" t="inlineStr">
        <is>
          <t>JARDINEIRO</t>
        </is>
      </c>
      <c r="C3438" s="78" t="inlineStr">
        <is>
          <t>SUDECAP</t>
        </is>
      </c>
      <c r="D3438" s="78" t="inlineStr">
        <is>
          <t>H</t>
        </is>
      </c>
      <c r="E3438" s="21">
        <f>L3438*FATOR</f>
        <v/>
      </c>
      <c r="F3438" s="22" t="n">
        <v>15.2</v>
      </c>
      <c r="G3438" s="22">
        <f>ROUND(E3438*F3438, 2)</f>
        <v/>
      </c>
      <c r="L3438" t="n">
        <v>0.17</v>
      </c>
      <c r="M3438" t="n">
        <v>15.2</v>
      </c>
      <c r="N3438">
        <f>(M3438-F3438)</f>
        <v/>
      </c>
    </row>
    <row r="3439" ht="15" customHeight="1">
      <c r="A3439" s="78" t="inlineStr">
        <is>
          <t>55.10.88</t>
        </is>
      </c>
      <c r="B3439" s="77" t="inlineStr">
        <is>
          <t>SERVENTE</t>
        </is>
      </c>
      <c r="C3439" s="78" t="inlineStr">
        <is>
          <t>SUDECAP</t>
        </is>
      </c>
      <c r="D3439" s="78" t="inlineStr">
        <is>
          <t>H</t>
        </is>
      </c>
      <c r="E3439" s="21">
        <f>L3439*FATOR</f>
        <v/>
      </c>
      <c r="F3439" s="22" t="n">
        <v>14.9</v>
      </c>
      <c r="G3439" s="22">
        <f>ROUND(E3439*F3439, 2)</f>
        <v/>
      </c>
      <c r="L3439" t="n">
        <v>0.35</v>
      </c>
      <c r="M3439" t="n">
        <v>14.9</v>
      </c>
      <c r="N3439">
        <f>(M3439-F3439)</f>
        <v/>
      </c>
    </row>
    <row r="3440" ht="15" customHeight="1">
      <c r="A3440" s="2" t="n"/>
      <c r="B3440" s="2" t="n"/>
      <c r="C3440" s="2" t="n"/>
      <c r="D3440" s="2" t="n"/>
      <c r="E3440" s="74" t="inlineStr">
        <is>
          <t>TOTAL Mão de Obra:</t>
        </is>
      </c>
      <c r="F3440" s="91" t="n"/>
      <c r="G3440" s="23">
        <f>SUM(G3438:G3439)</f>
        <v/>
      </c>
    </row>
    <row r="3441" ht="15" customHeight="1">
      <c r="A3441" s="2" t="n"/>
      <c r="B3441" s="2" t="n"/>
      <c r="C3441" s="2" t="n"/>
      <c r="D3441" s="2" t="n"/>
      <c r="E3441" s="75" t="inlineStr">
        <is>
          <t>VALOR:</t>
        </is>
      </c>
      <c r="F3441" s="91" t="n"/>
      <c r="G3441" s="5">
        <f>SUM(G3440)</f>
        <v/>
      </c>
    </row>
    <row r="3442" ht="15" customHeight="1">
      <c r="A3442" s="2" t="n"/>
      <c r="B3442" s="2" t="n"/>
      <c r="C3442" s="2" t="n"/>
      <c r="D3442" s="2" t="n"/>
      <c r="E3442" s="75" t="inlineStr">
        <is>
          <t>VALOR BDI (29.27%):</t>
        </is>
      </c>
      <c r="F3442" s="91" t="n"/>
      <c r="G3442" s="5">
        <f>ROUNDDOWN(G3441*BDI,2)</f>
        <v/>
      </c>
    </row>
    <row r="3443" ht="15" customHeight="1">
      <c r="A3443" s="2" t="n"/>
      <c r="B3443" s="2" t="n"/>
      <c r="C3443" s="2" t="n"/>
      <c r="D3443" s="2" t="n"/>
      <c r="E3443" s="75" t="inlineStr">
        <is>
          <t>VALOR COM BDI:</t>
        </is>
      </c>
      <c r="F3443" s="91" t="n"/>
      <c r="G3443" s="5">
        <f>G3442 + G3441</f>
        <v/>
      </c>
    </row>
    <row r="3444" ht="9.949999999999999" customHeight="1">
      <c r="A3444" s="2" t="n"/>
      <c r="B3444" s="2" t="n"/>
      <c r="C3444" s="71" t="n"/>
      <c r="E3444" s="2" t="n"/>
      <c r="F3444" s="2" t="n"/>
      <c r="G3444" s="2" t="n"/>
    </row>
    <row r="3445" ht="20.1" customHeight="1">
      <c r="A3445" s="72" t="inlineStr">
        <is>
          <t>19.3.1. 21.32.01 TERRA VEGETAL (M3)</t>
        </is>
      </c>
      <c r="B3445" s="90" t="n"/>
      <c r="C3445" s="90" t="n"/>
      <c r="D3445" s="90" t="n"/>
      <c r="E3445" s="90" t="n"/>
      <c r="F3445" s="90" t="n"/>
      <c r="G3445" s="91" t="n"/>
    </row>
    <row r="3446" ht="15" customHeight="1">
      <c r="A3446" s="73" t="inlineStr">
        <is>
          <t>Material</t>
        </is>
      </c>
      <c r="B3446" s="91" t="n"/>
      <c r="C3446" s="64" t="inlineStr">
        <is>
          <t>FONTE</t>
        </is>
      </c>
      <c r="D3446" s="64" t="inlineStr">
        <is>
          <t>UNID</t>
        </is>
      </c>
      <c r="E3446" s="64" t="inlineStr">
        <is>
          <t>COEFICIENTE</t>
        </is>
      </c>
      <c r="F3446" s="64" t="inlineStr">
        <is>
          <t>PREÇO UNITÁRIO</t>
        </is>
      </c>
      <c r="G3446" s="64" t="inlineStr">
        <is>
          <t>TOTAL</t>
        </is>
      </c>
    </row>
    <row r="3447" ht="15" customHeight="1">
      <c r="A3447" s="78" t="inlineStr">
        <is>
          <t>89.34.30</t>
        </is>
      </c>
      <c r="B3447" s="77" t="inlineStr">
        <is>
          <t>TERRA VEGETAL (GRANEL) REF 7253</t>
        </is>
      </c>
      <c r="C3447" s="78" t="inlineStr">
        <is>
          <t>SUDECAP</t>
        </is>
      </c>
      <c r="D3447" s="78" t="inlineStr">
        <is>
          <t>M3</t>
        </is>
      </c>
      <c r="E3447" s="21" t="n">
        <v>1</v>
      </c>
      <c r="F3447" s="22">
        <f>ROUND(M3447*FATOR, 2)</f>
        <v/>
      </c>
      <c r="G3447" s="22">
        <f>ROUND(E3447*F3447, 2)</f>
        <v/>
      </c>
      <c r="L3447" t="n">
        <v>1</v>
      </c>
      <c r="M3447" t="n">
        <v>78</v>
      </c>
      <c r="N3447">
        <f>(M3447-F3447)</f>
        <v/>
      </c>
    </row>
    <row r="3448" ht="15" customHeight="1">
      <c r="A3448" s="2" t="n"/>
      <c r="B3448" s="2" t="n"/>
      <c r="C3448" s="2" t="n"/>
      <c r="D3448" s="2" t="n"/>
      <c r="E3448" s="74" t="inlineStr">
        <is>
          <t>TOTAL Material:</t>
        </is>
      </c>
      <c r="F3448" s="91" t="n"/>
      <c r="G3448" s="23">
        <f>SUM(G3447:G3447)</f>
        <v/>
      </c>
    </row>
    <row r="3449" ht="15" customHeight="1">
      <c r="A3449" s="2" t="n"/>
      <c r="B3449" s="2" t="n"/>
      <c r="C3449" s="2" t="n"/>
      <c r="D3449" s="2" t="n"/>
      <c r="E3449" s="75" t="inlineStr">
        <is>
          <t>VALOR:</t>
        </is>
      </c>
      <c r="F3449" s="91" t="n"/>
      <c r="G3449" s="5">
        <f>SUM(G3448)</f>
        <v/>
      </c>
    </row>
    <row r="3450" ht="15" customHeight="1">
      <c r="A3450" s="2" t="n"/>
      <c r="B3450" s="2" t="n"/>
      <c r="C3450" s="2" t="n"/>
      <c r="D3450" s="2" t="n"/>
      <c r="E3450" s="75" t="inlineStr">
        <is>
          <t>VALOR BDI (29.27%):</t>
        </is>
      </c>
      <c r="F3450" s="91" t="n"/>
      <c r="G3450" s="5">
        <f>ROUNDDOWN(G3449*BDI,2)</f>
        <v/>
      </c>
    </row>
    <row r="3451" ht="15" customHeight="1">
      <c r="A3451" s="2" t="n"/>
      <c r="B3451" s="2" t="n"/>
      <c r="C3451" s="2" t="n"/>
      <c r="D3451" s="2" t="n"/>
      <c r="E3451" s="75" t="inlineStr">
        <is>
          <t>VALOR COM BDI:</t>
        </is>
      </c>
      <c r="F3451" s="91" t="n"/>
      <c r="G3451" s="5">
        <f>G3450 + G3449</f>
        <v/>
      </c>
    </row>
    <row r="3452" ht="9.949999999999999" customHeight="1">
      <c r="A3452" s="2" t="n"/>
      <c r="B3452" s="2" t="n"/>
      <c r="C3452" s="71" t="n"/>
      <c r="E3452" s="2" t="n"/>
      <c r="F3452" s="2" t="n"/>
      <c r="G3452" s="2" t="n"/>
    </row>
    <row r="3453" ht="20.1" customHeight="1">
      <c r="A3453" s="72" t="inlineStr">
        <is>
          <t>19.3.2. 21.32.02 ADUBO ORGANICO (M3)</t>
        </is>
      </c>
      <c r="B3453" s="90" t="n"/>
      <c r="C3453" s="90" t="n"/>
      <c r="D3453" s="90" t="n"/>
      <c r="E3453" s="90" t="n"/>
      <c r="F3453" s="90" t="n"/>
      <c r="G3453" s="91" t="n"/>
    </row>
    <row r="3454" ht="15" customHeight="1">
      <c r="A3454" s="73" t="inlineStr">
        <is>
          <t>Material</t>
        </is>
      </c>
      <c r="B3454" s="91" t="n"/>
      <c r="C3454" s="64" t="inlineStr">
        <is>
          <t>FONTE</t>
        </is>
      </c>
      <c r="D3454" s="64" t="inlineStr">
        <is>
          <t>UNID</t>
        </is>
      </c>
      <c r="E3454" s="64" t="inlineStr">
        <is>
          <t>COEFICIENTE</t>
        </is>
      </c>
      <c r="F3454" s="64" t="inlineStr">
        <is>
          <t>PREÇO UNITÁRIO</t>
        </is>
      </c>
      <c r="G3454" s="64" t="inlineStr">
        <is>
          <t>TOTAL</t>
        </is>
      </c>
    </row>
    <row r="3455" ht="15" customHeight="1">
      <c r="A3455" s="78" t="inlineStr">
        <is>
          <t>89.34.31</t>
        </is>
      </c>
      <c r="B3455" s="77" t="inlineStr">
        <is>
          <t>ADUBO ORGANICO</t>
        </is>
      </c>
      <c r="C3455" s="78" t="inlineStr">
        <is>
          <t>SUDECAP</t>
        </is>
      </c>
      <c r="D3455" s="78" t="inlineStr">
        <is>
          <t>M3</t>
        </is>
      </c>
      <c r="E3455" s="21" t="n">
        <v>1</v>
      </c>
      <c r="F3455" s="22">
        <f>ROUND(M3455*FATOR, 2)</f>
        <v/>
      </c>
      <c r="G3455" s="22">
        <f>ROUND(E3455*F3455, 2)</f>
        <v/>
      </c>
      <c r="L3455" t="n">
        <v>1</v>
      </c>
      <c r="M3455" t="n">
        <v>460</v>
      </c>
      <c r="N3455">
        <f>(M3455-F3455)</f>
        <v/>
      </c>
    </row>
    <row r="3456" ht="15" customHeight="1">
      <c r="A3456" s="2" t="n"/>
      <c r="B3456" s="2" t="n"/>
      <c r="C3456" s="2" t="n"/>
      <c r="D3456" s="2" t="n"/>
      <c r="E3456" s="74" t="inlineStr">
        <is>
          <t>TOTAL Material:</t>
        </is>
      </c>
      <c r="F3456" s="91" t="n"/>
      <c r="G3456" s="23">
        <f>SUM(G3455:G3455)</f>
        <v/>
      </c>
    </row>
    <row r="3457" ht="15" customHeight="1">
      <c r="A3457" s="2" t="n"/>
      <c r="B3457" s="2" t="n"/>
      <c r="C3457" s="2" t="n"/>
      <c r="D3457" s="2" t="n"/>
      <c r="E3457" s="75" t="inlineStr">
        <is>
          <t>VALOR:</t>
        </is>
      </c>
      <c r="F3457" s="91" t="n"/>
      <c r="G3457" s="5">
        <f>SUM(G3456)</f>
        <v/>
      </c>
    </row>
    <row r="3458" ht="15" customHeight="1">
      <c r="A3458" s="2" t="n"/>
      <c r="B3458" s="2" t="n"/>
      <c r="C3458" s="2" t="n"/>
      <c r="D3458" s="2" t="n"/>
      <c r="E3458" s="75" t="inlineStr">
        <is>
          <t>VALOR BDI (29.27%):</t>
        </is>
      </c>
      <c r="F3458" s="91" t="n"/>
      <c r="G3458" s="5">
        <f>ROUNDDOWN(G3457*BDI,2)</f>
        <v/>
      </c>
    </row>
    <row r="3459" ht="15" customHeight="1">
      <c r="A3459" s="2" t="n"/>
      <c r="B3459" s="2" t="n"/>
      <c r="C3459" s="2" t="n"/>
      <c r="D3459" s="2" t="n"/>
      <c r="E3459" s="75" t="inlineStr">
        <is>
          <t>VALOR COM BDI:</t>
        </is>
      </c>
      <c r="F3459" s="91" t="n"/>
      <c r="G3459" s="5">
        <f>G3458 + G3457</f>
        <v/>
      </c>
    </row>
    <row r="3460" ht="9.949999999999999" customHeight="1">
      <c r="A3460" s="2" t="n"/>
      <c r="B3460" s="2" t="n"/>
      <c r="C3460" s="71" t="n"/>
      <c r="E3460" s="2" t="n"/>
      <c r="F3460" s="2" t="n"/>
      <c r="G3460" s="2" t="n"/>
    </row>
    <row r="3461" ht="20.1" customHeight="1">
      <c r="A3461" s="72" t="inlineStr">
        <is>
          <t>19.3.3. 21.32.05 CALCAREO DOLOMITICO (ACIMA DE 1T) (KG)</t>
        </is>
      </c>
      <c r="B3461" s="90" t="n"/>
      <c r="C3461" s="90" t="n"/>
      <c r="D3461" s="90" t="n"/>
      <c r="E3461" s="90" t="n"/>
      <c r="F3461" s="90" t="n"/>
      <c r="G3461" s="91" t="n"/>
    </row>
    <row r="3462" ht="15" customHeight="1">
      <c r="A3462" s="73" t="inlineStr">
        <is>
          <t>Material</t>
        </is>
      </c>
      <c r="B3462" s="91" t="n"/>
      <c r="C3462" s="64" t="inlineStr">
        <is>
          <t>FONTE</t>
        </is>
      </c>
      <c r="D3462" s="64" t="inlineStr">
        <is>
          <t>UNID</t>
        </is>
      </c>
      <c r="E3462" s="64" t="inlineStr">
        <is>
          <t>COEFICIENTE</t>
        </is>
      </c>
      <c r="F3462" s="64" t="inlineStr">
        <is>
          <t>PREÇO UNITÁRIO</t>
        </is>
      </c>
      <c r="G3462" s="64" t="inlineStr">
        <is>
          <t>TOTAL</t>
        </is>
      </c>
    </row>
    <row r="3463" ht="15" customHeight="1">
      <c r="A3463" s="78" t="inlineStr">
        <is>
          <t>89.34.34</t>
        </is>
      </c>
      <c r="B3463" s="77" t="inlineStr">
        <is>
          <t>CALCÁRIO DOLOMITICO (ACIMA DE 1T)</t>
        </is>
      </c>
      <c r="C3463" s="78" t="inlineStr">
        <is>
          <t>SUDECAP</t>
        </is>
      </c>
      <c r="D3463" s="78" t="inlineStr">
        <is>
          <t>KG</t>
        </is>
      </c>
      <c r="E3463" s="21" t="n">
        <v>1</v>
      </c>
      <c r="F3463" s="22">
        <f>ROUND(M3463*FATOR, 2)</f>
        <v/>
      </c>
      <c r="G3463" s="22">
        <f>ROUND(E3463*F3463, 2)</f>
        <v/>
      </c>
      <c r="L3463" t="n">
        <v>1</v>
      </c>
      <c r="M3463" t="n">
        <v>0.12</v>
      </c>
      <c r="N3463">
        <f>(M3463-F3463)</f>
        <v/>
      </c>
    </row>
    <row r="3464" ht="15" customHeight="1">
      <c r="A3464" s="2" t="n"/>
      <c r="B3464" s="2" t="n"/>
      <c r="C3464" s="2" t="n"/>
      <c r="D3464" s="2" t="n"/>
      <c r="E3464" s="74" t="inlineStr">
        <is>
          <t>TOTAL Material:</t>
        </is>
      </c>
      <c r="F3464" s="91" t="n"/>
      <c r="G3464" s="23">
        <f>SUM(G3463:G3463)</f>
        <v/>
      </c>
    </row>
    <row r="3465" ht="15" customHeight="1">
      <c r="A3465" s="2" t="n"/>
      <c r="B3465" s="2" t="n"/>
      <c r="C3465" s="2" t="n"/>
      <c r="D3465" s="2" t="n"/>
      <c r="E3465" s="75" t="inlineStr">
        <is>
          <t>VALOR:</t>
        </is>
      </c>
      <c r="F3465" s="91" t="n"/>
      <c r="G3465" s="5">
        <f>SUM(G3464)</f>
        <v/>
      </c>
    </row>
    <row r="3466" ht="15" customHeight="1">
      <c r="A3466" s="2" t="n"/>
      <c r="B3466" s="2" t="n"/>
      <c r="C3466" s="2" t="n"/>
      <c r="D3466" s="2" t="n"/>
      <c r="E3466" s="75" t="inlineStr">
        <is>
          <t>VALOR BDI (29.27%):</t>
        </is>
      </c>
      <c r="F3466" s="91" t="n"/>
      <c r="G3466" s="5">
        <f>ROUNDDOWN(G3465*BDI,2)</f>
        <v/>
      </c>
    </row>
    <row r="3467" ht="15" customHeight="1">
      <c r="A3467" s="2" t="n"/>
      <c r="B3467" s="2" t="n"/>
      <c r="C3467" s="2" t="n"/>
      <c r="D3467" s="2" t="n"/>
      <c r="E3467" s="75" t="inlineStr">
        <is>
          <t>VALOR COM BDI:</t>
        </is>
      </c>
      <c r="F3467" s="91" t="n"/>
      <c r="G3467" s="5">
        <f>G3466 + G3465</f>
        <v/>
      </c>
    </row>
    <row r="3468" ht="9.949999999999999" customHeight="1">
      <c r="A3468" s="2" t="n"/>
      <c r="B3468" s="2" t="n"/>
      <c r="C3468" s="71" t="n"/>
      <c r="E3468" s="2" t="n"/>
      <c r="F3468" s="2" t="n"/>
      <c r="G3468" s="2" t="n"/>
    </row>
    <row r="3469" ht="20.1" customHeight="1">
      <c r="A3469" s="72" t="inlineStr">
        <is>
          <t>19.4.1. CPU 21.33.80 FORNECIMENTO E PLANTIO DE ÁRVORE UNHA-DE-VACA COM ALTURA MÉDIA DE 2,00M (UN)</t>
        </is>
      </c>
      <c r="B3469" s="90" t="n"/>
      <c r="C3469" s="90" t="n"/>
      <c r="D3469" s="90" t="n"/>
      <c r="E3469" s="90" t="n"/>
      <c r="F3469" s="90" t="n"/>
      <c r="G3469" s="91" t="n"/>
    </row>
    <row r="3470" ht="15" customHeight="1">
      <c r="A3470" s="73" t="inlineStr">
        <is>
          <t>Material</t>
        </is>
      </c>
      <c r="B3470" s="91" t="n"/>
      <c r="C3470" s="64" t="inlineStr">
        <is>
          <t>FONTE</t>
        </is>
      </c>
      <c r="D3470" s="64" t="inlineStr">
        <is>
          <t>UNID</t>
        </is>
      </c>
      <c r="E3470" s="64" t="inlineStr">
        <is>
          <t>COEFICIENTE</t>
        </is>
      </c>
      <c r="F3470" s="64" t="inlineStr">
        <is>
          <t>PREÇO UNITÁRIO</t>
        </is>
      </c>
      <c r="G3470" s="64" t="inlineStr">
        <is>
          <t>TOTAL</t>
        </is>
      </c>
    </row>
    <row r="3471" ht="21" customHeight="1">
      <c r="A3471" s="78" t="inlineStr">
        <is>
          <t>90.83.60*</t>
        </is>
      </c>
      <c r="B3471" s="77" t="inlineStr">
        <is>
          <t>FORNECIMENTO DE ÁRVORE UNHA-DEVACA COM ALTURA MÉDIA DE 2,00M, EXCLUSIVE PLANTIO [SETOP-ED-25441]</t>
        </is>
      </c>
      <c r="C3471" s="78" t="inlineStr">
        <is>
          <t xml:space="preserve">Composições </t>
        </is>
      </c>
      <c r="D3471" s="78" t="inlineStr">
        <is>
          <t>UN</t>
        </is>
      </c>
      <c r="E3471" s="21" t="n">
        <v>1</v>
      </c>
      <c r="F3471" s="22">
        <f>ROUND(M3471*FATOR, 2)</f>
        <v/>
      </c>
      <c r="G3471" s="22">
        <f>ROUND(E3471*F3471, 2)</f>
        <v/>
      </c>
      <c r="L3471" t="n">
        <v>1</v>
      </c>
      <c r="M3471" t="n">
        <v>77.90000000000001</v>
      </c>
      <c r="N3471">
        <f>(M3471-F3471)</f>
        <v/>
      </c>
    </row>
    <row r="3472" ht="15" customHeight="1">
      <c r="A3472" s="2" t="n"/>
      <c r="B3472" s="2" t="n"/>
      <c r="C3472" s="2" t="n"/>
      <c r="D3472" s="2" t="n"/>
      <c r="E3472" s="74" t="inlineStr">
        <is>
          <t>TOTAL Material:</t>
        </is>
      </c>
      <c r="F3472" s="91" t="n"/>
      <c r="G3472" s="23">
        <f>SUM(G3471:G3471)</f>
        <v/>
      </c>
    </row>
    <row r="3473" ht="15" customHeight="1">
      <c r="A3473" s="73" t="inlineStr">
        <is>
          <t>Serviço</t>
        </is>
      </c>
      <c r="B3473" s="91" t="n"/>
      <c r="C3473" s="64" t="inlineStr">
        <is>
          <t>FONTE</t>
        </is>
      </c>
      <c r="D3473" s="64" t="inlineStr">
        <is>
          <t>UNID</t>
        </is>
      </c>
      <c r="E3473" s="64" t="inlineStr">
        <is>
          <t>COEFICIENTE</t>
        </is>
      </c>
      <c r="F3473" s="64" t="inlineStr">
        <is>
          <t>PREÇO UNITÁRIO</t>
        </is>
      </c>
      <c r="G3473" s="64" t="inlineStr">
        <is>
          <t>TOTAL</t>
        </is>
      </c>
    </row>
    <row r="3474" ht="15" customHeight="1">
      <c r="A3474" s="78" t="inlineStr">
        <is>
          <t>21.31.01</t>
        </is>
      </c>
      <c r="B3474" s="77" t="inlineStr">
        <is>
          <t>DE ARVORES HMIN= 1,80M, COVA 60X60X60 CM</t>
        </is>
      </c>
      <c r="C3474" s="78" t="inlineStr">
        <is>
          <t>SUDECAP</t>
        </is>
      </c>
      <c r="D3474" s="78" t="inlineStr">
        <is>
          <t>UN</t>
        </is>
      </c>
      <c r="E3474" s="21" t="n">
        <v>1</v>
      </c>
      <c r="F3474" s="22">
        <f>'COMPOSICOES AUXILIARES'!G-1</f>
        <v/>
      </c>
      <c r="G3474" s="22">
        <f>ROUND(E3474*F3474, 2)</f>
        <v/>
      </c>
      <c r="L3474" t="n">
        <v>1</v>
      </c>
      <c r="M3474" t="n">
        <v>18.03</v>
      </c>
      <c r="N3474">
        <f>(M3474-F3474)</f>
        <v/>
      </c>
    </row>
    <row r="3475" ht="15" customHeight="1">
      <c r="A3475" s="2" t="n"/>
      <c r="B3475" s="2" t="n"/>
      <c r="C3475" s="2" t="n"/>
      <c r="D3475" s="2" t="n"/>
      <c r="E3475" s="74" t="inlineStr">
        <is>
          <t>TOTAL Serviço:</t>
        </is>
      </c>
      <c r="F3475" s="91" t="n"/>
      <c r="G3475" s="23">
        <f>SUM(G3474:G3474)</f>
        <v/>
      </c>
    </row>
    <row r="3476" ht="15" customHeight="1">
      <c r="A3476" s="2" t="n"/>
      <c r="B3476" s="2" t="n"/>
      <c r="C3476" s="2" t="n"/>
      <c r="D3476" s="2" t="n"/>
      <c r="E3476" s="75" t="inlineStr">
        <is>
          <t>VALOR:</t>
        </is>
      </c>
      <c r="F3476" s="91" t="n"/>
      <c r="G3476" s="5">
        <f>SUM(G3472,G3475)</f>
        <v/>
      </c>
    </row>
    <row r="3477" ht="15" customHeight="1">
      <c r="A3477" s="2" t="n"/>
      <c r="B3477" s="2" t="n"/>
      <c r="C3477" s="2" t="n"/>
      <c r="D3477" s="2" t="n"/>
      <c r="E3477" s="75" t="inlineStr">
        <is>
          <t>VALOR BDI (29.27%):</t>
        </is>
      </c>
      <c r="F3477" s="91" t="n"/>
      <c r="G3477" s="5">
        <f>ROUNDDOWN(G3476*BDI,2)</f>
        <v/>
      </c>
    </row>
    <row r="3478" ht="15" customHeight="1">
      <c r="A3478" s="2" t="n"/>
      <c r="B3478" s="2" t="n"/>
      <c r="C3478" s="2" t="n"/>
      <c r="D3478" s="2" t="n"/>
      <c r="E3478" s="75" t="inlineStr">
        <is>
          <t>VALOR COM BDI:</t>
        </is>
      </c>
      <c r="F3478" s="91" t="n"/>
      <c r="G3478" s="5">
        <f>G3477 + G3476</f>
        <v/>
      </c>
    </row>
    <row r="3479" ht="9.949999999999999" customHeight="1">
      <c r="A3479" s="2" t="n"/>
      <c r="B3479" s="2" t="n"/>
      <c r="C3479" s="71" t="n"/>
      <c r="E3479" s="2" t="n"/>
      <c r="F3479" s="2" t="n"/>
      <c r="G3479" s="2" t="n"/>
    </row>
    <row r="3480" ht="20.1" customHeight="1">
      <c r="A3480" s="72" t="inlineStr">
        <is>
          <t>19.4.2. CPU 21.33.81 FORNECIMENTO E PLANTIO DE ARVORE - CANELA FEDIDA - NECTANDRA MEGAPOTAMICA - (HMÍNIMA DA MUDA  = 1,50m) (UN)</t>
        </is>
      </c>
      <c r="B3480" s="90" t="n"/>
      <c r="C3480" s="90" t="n"/>
      <c r="D3480" s="90" t="n"/>
      <c r="E3480" s="90" t="n"/>
      <c r="F3480" s="90" t="n"/>
      <c r="G3480" s="91" t="n"/>
    </row>
    <row r="3481" ht="15" customHeight="1">
      <c r="A3481" s="73" t="inlineStr">
        <is>
          <t>Material</t>
        </is>
      </c>
      <c r="B3481" s="91" t="n"/>
      <c r="C3481" s="64" t="inlineStr">
        <is>
          <t>FONTE</t>
        </is>
      </c>
      <c r="D3481" s="64" t="inlineStr">
        <is>
          <t>UNID</t>
        </is>
      </c>
      <c r="E3481" s="64" t="inlineStr">
        <is>
          <t>COEFICIENTE</t>
        </is>
      </c>
      <c r="F3481" s="64" t="inlineStr">
        <is>
          <t>PREÇO UNITÁRIO</t>
        </is>
      </c>
      <c r="G3481" s="64" t="inlineStr">
        <is>
          <t>TOTAL</t>
        </is>
      </c>
    </row>
    <row r="3482" ht="29.1" customHeight="1">
      <c r="A3482" s="78" t="inlineStr">
        <is>
          <t>90.83.61*</t>
        </is>
      </c>
      <c r="B3482" s="77" t="inlineStr">
        <is>
          <t>MUDA DE ARVORE ORNAMENTAL, OITI/AROEIRA SALSA/ANGICO/IPE/JACARANDA OU EQUIVALENTE  DA REGIAO, H= *2* M [SINAPI-359]</t>
        </is>
      </c>
      <c r="C3482" s="78" t="inlineStr">
        <is>
          <t xml:space="preserve">Composições </t>
        </is>
      </c>
      <c r="D3482" s="78" t="inlineStr">
        <is>
          <t>UN</t>
        </is>
      </c>
      <c r="E3482" s="21" t="n">
        <v>1</v>
      </c>
      <c r="F3482" s="22">
        <f>ROUND(M3482*FATOR, 2)</f>
        <v/>
      </c>
      <c r="G3482" s="22">
        <f>ROUND(E3482*F3482, 2)</f>
        <v/>
      </c>
      <c r="L3482" t="n">
        <v>1</v>
      </c>
      <c r="M3482" t="n">
        <v>141.95</v>
      </c>
      <c r="N3482">
        <f>(M3482-F3482)</f>
        <v/>
      </c>
    </row>
    <row r="3483" ht="15" customHeight="1">
      <c r="A3483" s="2" t="n"/>
      <c r="B3483" s="2" t="n"/>
      <c r="C3483" s="2" t="n"/>
      <c r="D3483" s="2" t="n"/>
      <c r="E3483" s="74" t="inlineStr">
        <is>
          <t>TOTAL Material:</t>
        </is>
      </c>
      <c r="F3483" s="91" t="n"/>
      <c r="G3483" s="23">
        <f>SUM(G3482:G3482)</f>
        <v/>
      </c>
    </row>
    <row r="3484" ht="15" customHeight="1">
      <c r="A3484" s="73" t="inlineStr">
        <is>
          <t>Serviço</t>
        </is>
      </c>
      <c r="B3484" s="91" t="n"/>
      <c r="C3484" s="64" t="inlineStr">
        <is>
          <t>FONTE</t>
        </is>
      </c>
      <c r="D3484" s="64" t="inlineStr">
        <is>
          <t>UNID</t>
        </is>
      </c>
      <c r="E3484" s="64" t="inlineStr">
        <is>
          <t>COEFICIENTE</t>
        </is>
      </c>
      <c r="F3484" s="64" t="inlineStr">
        <is>
          <t>PREÇO UNITÁRIO</t>
        </is>
      </c>
      <c r="G3484" s="64" t="inlineStr">
        <is>
          <t>TOTAL</t>
        </is>
      </c>
    </row>
    <row r="3485" ht="15" customHeight="1">
      <c r="A3485" s="78" t="inlineStr">
        <is>
          <t>21.31.01</t>
        </is>
      </c>
      <c r="B3485" s="77" t="inlineStr">
        <is>
          <t>DE ARVORES HMIN= 1,80M, COVA 60X60X60 CM</t>
        </is>
      </c>
      <c r="C3485" s="78" t="inlineStr">
        <is>
          <t>SUDECAP</t>
        </is>
      </c>
      <c r="D3485" s="78" t="inlineStr">
        <is>
          <t>UN</t>
        </is>
      </c>
      <c r="E3485" s="21" t="n">
        <v>1</v>
      </c>
      <c r="F3485" s="22">
        <f>'COMPOSICOES AUXILIARES'!G-1</f>
        <v/>
      </c>
      <c r="G3485" s="22">
        <f>ROUND(E3485*F3485, 2)</f>
        <v/>
      </c>
      <c r="L3485" t="n">
        <v>1</v>
      </c>
      <c r="M3485" t="n">
        <v>18.03</v>
      </c>
      <c r="N3485">
        <f>(M3485-F3485)</f>
        <v/>
      </c>
    </row>
    <row r="3486" ht="15" customHeight="1">
      <c r="A3486" s="2" t="n"/>
      <c r="B3486" s="2" t="n"/>
      <c r="C3486" s="2" t="n"/>
      <c r="D3486" s="2" t="n"/>
      <c r="E3486" s="74" t="inlineStr">
        <is>
          <t>TOTAL Serviço:</t>
        </is>
      </c>
      <c r="F3486" s="91" t="n"/>
      <c r="G3486" s="23">
        <f>SUM(G3485:G3485)</f>
        <v/>
      </c>
    </row>
    <row r="3487" ht="15" customHeight="1">
      <c r="A3487" s="2" t="n"/>
      <c r="B3487" s="2" t="n"/>
      <c r="C3487" s="2" t="n"/>
      <c r="D3487" s="2" t="n"/>
      <c r="E3487" s="75" t="inlineStr">
        <is>
          <t>VALOR:</t>
        </is>
      </c>
      <c r="F3487" s="91" t="n"/>
      <c r="G3487" s="5">
        <f>SUM(G3483,G3486)</f>
        <v/>
      </c>
    </row>
    <row r="3488" ht="15" customHeight="1">
      <c r="A3488" s="2" t="n"/>
      <c r="B3488" s="2" t="n"/>
      <c r="C3488" s="2" t="n"/>
      <c r="D3488" s="2" t="n"/>
      <c r="E3488" s="75" t="inlineStr">
        <is>
          <t>VALOR BDI (29.27%):</t>
        </is>
      </c>
      <c r="F3488" s="91" t="n"/>
      <c r="G3488" s="5">
        <f>ROUNDDOWN(G3487*BDI,2)</f>
        <v/>
      </c>
    </row>
    <row r="3489" ht="15" customHeight="1">
      <c r="A3489" s="2" t="n"/>
      <c r="B3489" s="2" t="n"/>
      <c r="C3489" s="2" t="n"/>
      <c r="D3489" s="2" t="n"/>
      <c r="E3489" s="75" t="inlineStr">
        <is>
          <t>VALOR COM BDI:</t>
        </is>
      </c>
      <c r="F3489" s="91" t="n"/>
      <c r="G3489" s="5">
        <f>G3488 + G3487</f>
        <v/>
      </c>
    </row>
    <row r="3490" ht="9.949999999999999" customHeight="1">
      <c r="A3490" s="2" t="n"/>
      <c r="B3490" s="2" t="n"/>
      <c r="C3490" s="71" t="n"/>
      <c r="E3490" s="2" t="n"/>
      <c r="F3490" s="2" t="n"/>
      <c r="G3490" s="2" t="n"/>
    </row>
    <row r="3491" ht="20.1" customHeight="1">
      <c r="A3491" s="72" t="inlineStr">
        <is>
          <t>19.5.1. 21.34.05 TUTORAMENTO E AMARRIO PARA ARVORES (UN)</t>
        </is>
      </c>
      <c r="B3491" s="90" t="n"/>
      <c r="C3491" s="90" t="n"/>
      <c r="D3491" s="90" t="n"/>
      <c r="E3491" s="90" t="n"/>
      <c r="F3491" s="90" t="n"/>
      <c r="G3491" s="91" t="n"/>
    </row>
    <row r="3492" ht="15" customHeight="1">
      <c r="A3492" s="73" t="inlineStr">
        <is>
          <t>Material</t>
        </is>
      </c>
      <c r="B3492" s="91" t="n"/>
      <c r="C3492" s="64" t="inlineStr">
        <is>
          <t>FONTE</t>
        </is>
      </c>
      <c r="D3492" s="64" t="inlineStr">
        <is>
          <t>UNID</t>
        </is>
      </c>
      <c r="E3492" s="64" t="inlineStr">
        <is>
          <t>COEFICIENTE</t>
        </is>
      </c>
      <c r="F3492" s="64" t="inlineStr">
        <is>
          <t>PREÇO UNITÁRIO</t>
        </is>
      </c>
      <c r="G3492" s="64" t="inlineStr">
        <is>
          <t>TOTAL</t>
        </is>
      </c>
    </row>
    <row r="3493" ht="15" customHeight="1">
      <c r="A3493" s="78" t="inlineStr">
        <is>
          <t>83.07.01</t>
        </is>
      </c>
      <c r="B3493" s="77" t="inlineStr">
        <is>
          <t>CORDA SISAL 10 MM</t>
        </is>
      </c>
      <c r="C3493" s="78" t="inlineStr">
        <is>
          <t>SUDECAP</t>
        </is>
      </c>
      <c r="D3493" s="78" t="inlineStr">
        <is>
          <t>M</t>
        </is>
      </c>
      <c r="E3493" s="21" t="n">
        <v>1</v>
      </c>
      <c r="F3493" s="22">
        <f>ROUND(M3493*FATOR, 2)</f>
        <v/>
      </c>
      <c r="G3493" s="22">
        <f>ROUND(E3493*F3493, 2)</f>
        <v/>
      </c>
      <c r="L3493" t="n">
        <v>1</v>
      </c>
      <c r="M3493" t="n">
        <v>2.21</v>
      </c>
      <c r="N3493">
        <f>(M3493-F3493)</f>
        <v/>
      </c>
    </row>
    <row r="3494" ht="15" customHeight="1">
      <c r="A3494" s="78" t="inlineStr">
        <is>
          <t>71.30.04</t>
        </is>
      </c>
      <c r="B3494" s="77" t="inlineStr">
        <is>
          <t>MADEIRA ROLICA D=  6 A 10 CM COMPRIMENTO 6 METROS</t>
        </is>
      </c>
      <c r="C3494" s="78" t="inlineStr">
        <is>
          <t>SUDECAP</t>
        </is>
      </c>
      <c r="D3494" s="78" t="inlineStr">
        <is>
          <t>M</t>
        </is>
      </c>
      <c r="E3494" s="21" t="n">
        <v>6</v>
      </c>
      <c r="F3494" s="22">
        <f>ROUND(M3494*FATOR, 2)</f>
        <v/>
      </c>
      <c r="G3494" s="22">
        <f>ROUND(E3494*F3494, 2)</f>
        <v/>
      </c>
      <c r="L3494" t="n">
        <v>6</v>
      </c>
      <c r="M3494" t="n">
        <v>11.33</v>
      </c>
      <c r="N3494">
        <f>(M3494-F3494)</f>
        <v/>
      </c>
    </row>
    <row r="3495" ht="15" customHeight="1">
      <c r="A3495" s="2" t="n"/>
      <c r="B3495" s="2" t="n"/>
      <c r="C3495" s="2" t="n"/>
      <c r="D3495" s="2" t="n"/>
      <c r="E3495" s="74" t="inlineStr">
        <is>
          <t>TOTAL Material:</t>
        </is>
      </c>
      <c r="F3495" s="91" t="n"/>
      <c r="G3495" s="23">
        <f>SUM(G3493:G3494)</f>
        <v/>
      </c>
    </row>
    <row r="3496" ht="15" customHeight="1">
      <c r="A3496" s="73" t="inlineStr">
        <is>
          <t>Mão de Obra</t>
        </is>
      </c>
      <c r="B3496" s="91" t="n"/>
      <c r="C3496" s="64" t="inlineStr">
        <is>
          <t>FONTE</t>
        </is>
      </c>
      <c r="D3496" s="64" t="inlineStr">
        <is>
          <t>UNID</t>
        </is>
      </c>
      <c r="E3496" s="64" t="inlineStr">
        <is>
          <t>COEFICIENTE</t>
        </is>
      </c>
      <c r="F3496" s="64" t="inlineStr">
        <is>
          <t>PREÇO UNITÁRIO</t>
        </is>
      </c>
      <c r="G3496" s="64" t="inlineStr">
        <is>
          <t>TOTAL</t>
        </is>
      </c>
    </row>
    <row r="3497" ht="15" customHeight="1">
      <c r="A3497" s="78" t="inlineStr">
        <is>
          <t>55.10.60</t>
        </is>
      </c>
      <c r="B3497" s="77" t="inlineStr">
        <is>
          <t>JARDINEIRO</t>
        </is>
      </c>
      <c r="C3497" s="78" t="inlineStr">
        <is>
          <t>SUDECAP</t>
        </is>
      </c>
      <c r="D3497" s="78" t="inlineStr">
        <is>
          <t>H</t>
        </is>
      </c>
      <c r="E3497" s="21">
        <f>L3497*FATOR</f>
        <v/>
      </c>
      <c r="F3497" s="22" t="n">
        <v>15.2</v>
      </c>
      <c r="G3497" s="22">
        <f>ROUND(E3497*F3497, 2)</f>
        <v/>
      </c>
      <c r="L3497" t="n">
        <v>0.3</v>
      </c>
      <c r="M3497" t="n">
        <v>15.2</v>
      </c>
      <c r="N3497">
        <f>(M3497-F3497)</f>
        <v/>
      </c>
    </row>
    <row r="3498" ht="15" customHeight="1">
      <c r="A3498" s="78" t="inlineStr">
        <is>
          <t>55.10.88</t>
        </is>
      </c>
      <c r="B3498" s="77" t="inlineStr">
        <is>
          <t>SERVENTE</t>
        </is>
      </c>
      <c r="C3498" s="78" t="inlineStr">
        <is>
          <t>SUDECAP</t>
        </is>
      </c>
      <c r="D3498" s="78" t="inlineStr">
        <is>
          <t>H</t>
        </is>
      </c>
      <c r="E3498" s="21">
        <f>L3498*FATOR</f>
        <v/>
      </c>
      <c r="F3498" s="22" t="n">
        <v>14.9</v>
      </c>
      <c r="G3498" s="22">
        <f>ROUND(E3498*F3498, 2)</f>
        <v/>
      </c>
      <c r="L3498" t="n">
        <v>0.3</v>
      </c>
      <c r="M3498" t="n">
        <v>14.9</v>
      </c>
      <c r="N3498">
        <f>(M3498-F3498)</f>
        <v/>
      </c>
    </row>
    <row r="3499" ht="15" customHeight="1">
      <c r="A3499" s="2" t="n"/>
      <c r="B3499" s="2" t="n"/>
      <c r="C3499" s="2" t="n"/>
      <c r="D3499" s="2" t="n"/>
      <c r="E3499" s="74" t="inlineStr">
        <is>
          <t>TOTAL Mão de Obra:</t>
        </is>
      </c>
      <c r="F3499" s="91" t="n"/>
      <c r="G3499" s="23">
        <f>SUM(G3497:G3498)</f>
        <v/>
      </c>
    </row>
    <row r="3500" ht="15" customHeight="1">
      <c r="A3500" s="2" t="n"/>
      <c r="B3500" s="2" t="n"/>
      <c r="C3500" s="2" t="n"/>
      <c r="D3500" s="2" t="n"/>
      <c r="E3500" s="75" t="inlineStr">
        <is>
          <t>VALOR:</t>
        </is>
      </c>
      <c r="F3500" s="91" t="n"/>
      <c r="G3500" s="5">
        <f>SUM(G3495,G3499)</f>
        <v/>
      </c>
    </row>
    <row r="3501" ht="15" customHeight="1">
      <c r="A3501" s="2" t="n"/>
      <c r="B3501" s="2" t="n"/>
      <c r="C3501" s="2" t="n"/>
      <c r="D3501" s="2" t="n"/>
      <c r="E3501" s="75" t="inlineStr">
        <is>
          <t>VALOR BDI (29.27%):</t>
        </is>
      </c>
      <c r="F3501" s="91" t="n"/>
      <c r="G3501" s="5">
        <f>ROUNDDOWN(G3500*BDI,2)</f>
        <v/>
      </c>
    </row>
    <row r="3502" ht="15" customHeight="1">
      <c r="A3502" s="2" t="n"/>
      <c r="B3502" s="2" t="n"/>
      <c r="C3502" s="2" t="n"/>
      <c r="D3502" s="2" t="n"/>
      <c r="E3502" s="75" t="inlineStr">
        <is>
          <t>VALOR COM BDI:</t>
        </is>
      </c>
      <c r="F3502" s="91" t="n"/>
      <c r="G3502" s="5">
        <f>G3501 + G3500</f>
        <v/>
      </c>
    </row>
    <row r="3503" ht="9.949999999999999" customHeight="1">
      <c r="A3503" s="2" t="n"/>
      <c r="B3503" s="2" t="n"/>
      <c r="C3503" s="71" t="n"/>
      <c r="E3503" s="2" t="n"/>
      <c r="F3503" s="2" t="n"/>
      <c r="G3503" s="2" t="n"/>
    </row>
    <row r="3504" ht="20.1" customHeight="1">
      <c r="A3504" s="72" t="inlineStr">
        <is>
          <t>20.1.1. CPU 22.10.01 FORNECIMENTO E INSTALAÇÃO DE BAIA COM FECHAMENTO EM TELHA METÁLICA, PISO EMCONCRETO MAGRO SARRAFEADO 5CM, COBERTURA EM TELHA DE FIBROCIMENTO, INCL.PINT. B02 4,02X3,15M (UN)</t>
        </is>
      </c>
      <c r="B3504" s="90" t="n"/>
      <c r="C3504" s="90" t="n"/>
      <c r="D3504" s="90" t="n"/>
      <c r="E3504" s="90" t="n"/>
      <c r="F3504" s="90" t="n"/>
      <c r="G3504" s="91" t="n"/>
    </row>
    <row r="3505" ht="15" customHeight="1">
      <c r="A3505" s="73" t="inlineStr">
        <is>
          <t>Material</t>
        </is>
      </c>
      <c r="B3505" s="91" t="n"/>
      <c r="C3505" s="64" t="inlineStr">
        <is>
          <t>FONTE</t>
        </is>
      </c>
      <c r="D3505" s="64" t="inlineStr">
        <is>
          <t>UNID</t>
        </is>
      </c>
      <c r="E3505" s="64" t="inlineStr">
        <is>
          <t>COEFICIENTE</t>
        </is>
      </c>
      <c r="F3505" s="64" t="inlineStr">
        <is>
          <t>PREÇO UNITÁRIO</t>
        </is>
      </c>
      <c r="G3505" s="64" t="inlineStr">
        <is>
          <t>TOTAL</t>
        </is>
      </c>
    </row>
    <row r="3506" ht="29.1" customHeight="1">
      <c r="A3506" s="78" t="inlineStr">
        <is>
          <t>65.85.04</t>
        </is>
      </c>
      <c r="B3506" s="77" t="inlineStr">
        <is>
          <t>CADEADO SIMPLES/COMUM, EM LATAO MACICO CROMADO, LARGURA DE 25 MM,  HASTE DE ACO TEMPERADO, CEMENTADO (NAO LONGA), INCLUI 2 CHAVES</t>
        </is>
      </c>
      <c r="C3506" s="78" t="inlineStr">
        <is>
          <t>SUDECAP</t>
        </is>
      </c>
      <c r="D3506" s="78" t="inlineStr">
        <is>
          <t>UN</t>
        </is>
      </c>
      <c r="E3506" s="21" t="n">
        <v>1</v>
      </c>
      <c r="F3506" s="22">
        <f>ROUND(M3506*FATOR, 2)</f>
        <v/>
      </c>
      <c r="G3506" s="22">
        <f>ROUND(E3506*F3506, 2)</f>
        <v/>
      </c>
      <c r="L3506" t="n">
        <v>1</v>
      </c>
      <c r="M3506" t="n">
        <v>15.68</v>
      </c>
      <c r="N3506">
        <f>(M3506-F3506)</f>
        <v/>
      </c>
    </row>
    <row r="3507" ht="29.1" customHeight="1">
      <c r="A3507" s="78" t="inlineStr">
        <is>
          <t>65.78.09</t>
        </is>
      </c>
      <c r="B3507" s="77" t="inlineStr">
        <is>
          <t>DOBRADIÇA CONVENCIONAL EM METAL CROMADO 3 1/2" X 2 1/4", SEM ANEL, COM PARAFUSOS, LINHA LEVE (NBR 7178) E=1,5MM, OU EQUIVALENTE</t>
        </is>
      </c>
      <c r="C3507" s="78" t="inlineStr">
        <is>
          <t>SUDECAP</t>
        </is>
      </c>
      <c r="D3507" s="78" t="inlineStr">
        <is>
          <t>UN</t>
        </is>
      </c>
      <c r="E3507" s="21" t="n">
        <v>4</v>
      </c>
      <c r="F3507" s="22">
        <f>ROUND(M3507*FATOR, 2)</f>
        <v/>
      </c>
      <c r="G3507" s="22">
        <f>ROUND(E3507*F3507, 2)</f>
        <v/>
      </c>
      <c r="L3507" t="n">
        <v>4</v>
      </c>
      <c r="M3507" t="n">
        <v>9.83</v>
      </c>
      <c r="N3507">
        <f>(M3507-F3507)</f>
        <v/>
      </c>
    </row>
    <row r="3508" ht="15" customHeight="1">
      <c r="A3508" s="78" t="inlineStr">
        <is>
          <t>71.04.03</t>
        </is>
      </c>
      <c r="B3508" s="77" t="inlineStr">
        <is>
          <t>PECA DE PARAJU BRUTO  6X5,5 CM</t>
        </is>
      </c>
      <c r="C3508" s="78" t="inlineStr">
        <is>
          <t>SUDECAP</t>
        </is>
      </c>
      <c r="D3508" s="78" t="inlineStr">
        <is>
          <t>M</t>
        </is>
      </c>
      <c r="E3508" s="21" t="n">
        <v>48.35</v>
      </c>
      <c r="F3508" s="22">
        <f>ROUND(M3508*FATOR, 2)</f>
        <v/>
      </c>
      <c r="G3508" s="22">
        <f>ROUND(E3508*F3508, 2)</f>
        <v/>
      </c>
      <c r="L3508" t="n">
        <v>48.35</v>
      </c>
      <c r="M3508" t="n">
        <v>16</v>
      </c>
      <c r="N3508">
        <f>(M3508-F3508)</f>
        <v/>
      </c>
    </row>
    <row r="3509" ht="15" customHeight="1">
      <c r="A3509" s="78" t="inlineStr">
        <is>
          <t>71.01.07</t>
        </is>
      </c>
      <c r="B3509" s="77" t="inlineStr">
        <is>
          <t>TABUA DE PINUS EXP.= 1" L=25 CM</t>
        </is>
      </c>
      <c r="C3509" s="78" t="inlineStr">
        <is>
          <t>SUDECAP</t>
        </is>
      </c>
      <c r="D3509" s="78" t="inlineStr">
        <is>
          <t>M2</t>
        </is>
      </c>
      <c r="E3509" s="21" t="n">
        <v>3.4</v>
      </c>
      <c r="F3509" s="22">
        <f>ROUND(M3509*FATOR, 2)</f>
        <v/>
      </c>
      <c r="G3509" s="22">
        <f>ROUND(E3509*F3509, 2)</f>
        <v/>
      </c>
      <c r="L3509" t="n">
        <v>3.4</v>
      </c>
      <c r="M3509" t="n">
        <v>36.67</v>
      </c>
      <c r="N3509">
        <f>(M3509-F3509)</f>
        <v/>
      </c>
    </row>
    <row r="3510" ht="15" customHeight="1">
      <c r="A3510" s="78" t="inlineStr">
        <is>
          <t>60.30.10</t>
        </is>
      </c>
      <c r="B3510" s="77" t="inlineStr">
        <is>
          <t>TELA ARAME GALV. Nº 22 MALHA 1"(PINTEIRO)</t>
        </is>
      </c>
      <c r="C3510" s="78" t="inlineStr">
        <is>
          <t>SUDECAP</t>
        </is>
      </c>
      <c r="D3510" s="78" t="inlineStr">
        <is>
          <t>M2</t>
        </is>
      </c>
      <c r="E3510" s="21" t="n">
        <v>23.3</v>
      </c>
      <c r="F3510" s="22">
        <f>ROUND(M3510*FATOR, 2)</f>
        <v/>
      </c>
      <c r="G3510" s="22">
        <f>ROUND(E3510*F3510, 2)</f>
        <v/>
      </c>
      <c r="L3510" t="n">
        <v>23.3</v>
      </c>
      <c r="M3510" t="n">
        <v>5.82</v>
      </c>
      <c r="N3510">
        <f>(M3510-F3510)</f>
        <v/>
      </c>
    </row>
    <row r="3511" ht="15" customHeight="1">
      <c r="A3511" s="2" t="n"/>
      <c r="B3511" s="2" t="n"/>
      <c r="C3511" s="2" t="n"/>
      <c r="D3511" s="2" t="n"/>
      <c r="E3511" s="74" t="inlineStr">
        <is>
          <t>TOTAL Material:</t>
        </is>
      </c>
      <c r="F3511" s="91" t="n"/>
      <c r="G3511" s="23">
        <f>SUM(G3506:G3510)</f>
        <v/>
      </c>
    </row>
    <row r="3512" ht="15" customHeight="1">
      <c r="A3512" s="73" t="inlineStr">
        <is>
          <t>Mão de Obra</t>
        </is>
      </c>
      <c r="B3512" s="91" t="n"/>
      <c r="C3512" s="64" t="inlineStr">
        <is>
          <t>FONTE</t>
        </is>
      </c>
      <c r="D3512" s="64" t="inlineStr">
        <is>
          <t>UNID</t>
        </is>
      </c>
      <c r="E3512" s="64" t="inlineStr">
        <is>
          <t>COEFICIENTE</t>
        </is>
      </c>
      <c r="F3512" s="64" t="inlineStr">
        <is>
          <t>PREÇO UNITÁRIO</t>
        </is>
      </c>
      <c r="G3512" s="64" t="inlineStr">
        <is>
          <t>TOTAL</t>
        </is>
      </c>
    </row>
    <row r="3513" ht="15" customHeight="1">
      <c r="A3513" s="78" t="inlineStr">
        <is>
          <t>55.10.75</t>
        </is>
      </c>
      <c r="B3513" s="77" t="inlineStr">
        <is>
          <t>PEDREIRO</t>
        </is>
      </c>
      <c r="C3513" s="78" t="inlineStr">
        <is>
          <t>SUDECAP</t>
        </is>
      </c>
      <c r="D3513" s="78" t="inlineStr">
        <is>
          <t>H</t>
        </is>
      </c>
      <c r="E3513" s="21">
        <f>L3513*FATOR</f>
        <v/>
      </c>
      <c r="F3513" s="22" t="n">
        <v>21.08</v>
      </c>
      <c r="G3513" s="22">
        <f>ROUND(E3513*F3513, 2)</f>
        <v/>
      </c>
      <c r="L3513" t="n">
        <v>7.56</v>
      </c>
      <c r="M3513" t="n">
        <v>21.08</v>
      </c>
      <c r="N3513">
        <f>(M3513-F3513)</f>
        <v/>
      </c>
    </row>
    <row r="3514" ht="15" customHeight="1">
      <c r="A3514" s="78" t="inlineStr">
        <is>
          <t>55.10.88</t>
        </is>
      </c>
      <c r="B3514" s="77" t="inlineStr">
        <is>
          <t>SERVENTE</t>
        </is>
      </c>
      <c r="C3514" s="78" t="inlineStr">
        <is>
          <t>SUDECAP</t>
        </is>
      </c>
      <c r="D3514" s="78" t="inlineStr">
        <is>
          <t>H</t>
        </is>
      </c>
      <c r="E3514" s="21">
        <f>L3514*FATOR</f>
        <v/>
      </c>
      <c r="F3514" s="22" t="n">
        <v>14.9</v>
      </c>
      <c r="G3514" s="22">
        <f>ROUND(E3514*F3514, 2)</f>
        <v/>
      </c>
      <c r="L3514" t="n">
        <v>7.56</v>
      </c>
      <c r="M3514" t="n">
        <v>14.9</v>
      </c>
      <c r="N3514">
        <f>(M3514-F3514)</f>
        <v/>
      </c>
    </row>
    <row r="3515" ht="15" customHeight="1">
      <c r="A3515" s="2" t="n"/>
      <c r="B3515" s="2" t="n"/>
      <c r="C3515" s="2" t="n"/>
      <c r="D3515" s="2" t="n"/>
      <c r="E3515" s="74" t="inlineStr">
        <is>
          <t>TOTAL Mão de Obra:</t>
        </is>
      </c>
      <c r="F3515" s="91" t="n"/>
      <c r="G3515" s="23">
        <f>SUM(G3513:G3514)</f>
        <v/>
      </c>
    </row>
    <row r="3516" ht="15" customHeight="1">
      <c r="A3516" s="73" t="inlineStr">
        <is>
          <t>Serviço</t>
        </is>
      </c>
      <c r="B3516" s="91" t="n"/>
      <c r="C3516" s="64" t="inlineStr">
        <is>
          <t>FONTE</t>
        </is>
      </c>
      <c r="D3516" s="64" t="inlineStr">
        <is>
          <t>UNID</t>
        </is>
      </c>
      <c r="E3516" s="64" t="inlineStr">
        <is>
          <t>COEFICIENTE</t>
        </is>
      </c>
      <c r="F3516" s="64" t="inlineStr">
        <is>
          <t>PREÇO UNITÁRIO</t>
        </is>
      </c>
      <c r="G3516" s="64" t="inlineStr">
        <is>
          <t>TOTAL</t>
        </is>
      </c>
    </row>
    <row r="3517" ht="15" customHeight="1">
      <c r="A3517" s="78" t="inlineStr">
        <is>
          <t>40.30.30</t>
        </is>
      </c>
      <c r="B3517" s="77" t="inlineStr">
        <is>
          <t>ALVENARIA BLOCO DE CONCRETO, E = 10CM, A REVESTIR</t>
        </is>
      </c>
      <c r="C3517" s="78" t="inlineStr">
        <is>
          <t>SUDECAP</t>
        </is>
      </c>
      <c r="D3517" s="78" t="inlineStr">
        <is>
          <t>M2</t>
        </is>
      </c>
      <c r="E3517" s="21" t="n">
        <v>2.52</v>
      </c>
      <c r="F3517" s="22">
        <f>'COMPOSICOES AUXILIARES'!G-1</f>
        <v/>
      </c>
      <c r="G3517" s="22">
        <f>ROUND(E3517*F3517, 2)</f>
        <v/>
      </c>
      <c r="L3517" t="n">
        <v>2.52</v>
      </c>
      <c r="M3517" t="n">
        <v>55.28</v>
      </c>
      <c r="N3517">
        <f>(M3517-F3517)</f>
        <v/>
      </c>
    </row>
    <row r="3518" ht="15" customHeight="1">
      <c r="A3518" s="78" t="inlineStr">
        <is>
          <t>40.31.02</t>
        </is>
      </c>
      <c r="B3518" s="77" t="inlineStr">
        <is>
          <t>CHAPISCO COM ARGAMASSA 1:3, A COLHER</t>
        </is>
      </c>
      <c r="C3518" s="78" t="inlineStr">
        <is>
          <t>SUDECAP</t>
        </is>
      </c>
      <c r="D3518" s="78" t="inlineStr">
        <is>
          <t>M2</t>
        </is>
      </c>
      <c r="E3518" s="21" t="n">
        <v>2.52</v>
      </c>
      <c r="F3518" s="22">
        <f>'COMPOSICOES AUXILIARES'!G-1</f>
        <v/>
      </c>
      <c r="G3518" s="22">
        <f>ROUND(E3518*F3518, 2)</f>
        <v/>
      </c>
      <c r="L3518" t="n">
        <v>2.52</v>
      </c>
      <c r="M3518" t="n">
        <v>7.64</v>
      </c>
      <c r="N3518">
        <f>(M3518-F3518)</f>
        <v/>
      </c>
    </row>
    <row r="3519" ht="21" customHeight="1">
      <c r="A3519" s="78" t="inlineStr">
        <is>
          <t>04.21.03</t>
        </is>
      </c>
      <c r="B3519" s="77" t="inlineStr">
        <is>
          <t>CONCRETO 1:3:6, BRITA CALCARIA, PREPARADO EM OBRA E LANÇADO EM FUNDAÇÃO</t>
        </is>
      </c>
      <c r="C3519" s="78" t="inlineStr">
        <is>
          <t>SUDECAP</t>
        </is>
      </c>
      <c r="D3519" s="78" t="inlineStr">
        <is>
          <t>M3</t>
        </is>
      </c>
      <c r="E3519" s="21" t="n">
        <v>0.4</v>
      </c>
      <c r="F3519" s="22">
        <f>'COMPOSICOES AUXILIARES'!G-1</f>
        <v/>
      </c>
      <c r="G3519" s="22">
        <f>ROUND(E3519*F3519, 2)</f>
        <v/>
      </c>
      <c r="L3519" t="n">
        <v>0.4</v>
      </c>
      <c r="M3519" t="n">
        <v>573.24</v>
      </c>
      <c r="N3519">
        <f>(M3519-F3519)</f>
        <v/>
      </c>
    </row>
    <row r="3520" ht="15" customHeight="1">
      <c r="A3520" s="78" t="inlineStr">
        <is>
          <t>10.90.04</t>
        </is>
      </c>
      <c r="B3520" s="77" t="inlineStr">
        <is>
          <t>EXTINTOR PO QUIMICO SECO ABC 4KG CAP.2-A: 20-B: C</t>
        </is>
      </c>
      <c r="C3520" s="78" t="inlineStr">
        <is>
          <t>SUDECAP</t>
        </is>
      </c>
      <c r="D3520" s="78" t="inlineStr">
        <is>
          <t>UN</t>
        </is>
      </c>
      <c r="E3520" s="21" t="n">
        <v>0.5</v>
      </c>
      <c r="F3520" s="22">
        <f>'COMPOSICOES AUXILIARES'!G-1</f>
        <v/>
      </c>
      <c r="G3520" s="22">
        <f>ROUND(E3520*F3520, 2)</f>
        <v/>
      </c>
      <c r="L3520" t="n">
        <v>0.5</v>
      </c>
      <c r="M3520" t="n">
        <v>108.06</v>
      </c>
      <c r="N3520">
        <f>(M3520-F3520)</f>
        <v/>
      </c>
    </row>
    <row r="3521" ht="15" customHeight="1">
      <c r="A3521" s="78" t="inlineStr">
        <is>
          <t>08.12.40</t>
        </is>
      </c>
      <c r="B3521" s="77" t="inlineStr">
        <is>
          <t>GALVANIZADA TRAPEZOIDAL E=0,50MM SIMPLES</t>
        </is>
      </c>
      <c r="C3521" s="78" t="inlineStr">
        <is>
          <t>SUDECAP</t>
        </is>
      </c>
      <c r="D3521" s="78" t="inlineStr">
        <is>
          <t>M2</t>
        </is>
      </c>
      <c r="E3521" s="21" t="n">
        <v>41.6</v>
      </c>
      <c r="F3521" s="22">
        <f>'COMPOSICOES AUXILIARES'!G-1</f>
        <v/>
      </c>
      <c r="G3521" s="22">
        <f>ROUND(E3521*F3521, 2)</f>
        <v/>
      </c>
      <c r="L3521" t="n">
        <v>41.6</v>
      </c>
      <c r="M3521" t="n">
        <v>51.79</v>
      </c>
      <c r="N3521">
        <f>(M3521-F3521)</f>
        <v/>
      </c>
    </row>
    <row r="3522" ht="15" customHeight="1">
      <c r="A3522" s="2" t="n"/>
      <c r="B3522" s="2" t="n"/>
      <c r="C3522" s="2" t="n"/>
      <c r="D3522" s="2" t="n"/>
      <c r="E3522" s="74" t="inlineStr">
        <is>
          <t>TOTAL Serviço:</t>
        </is>
      </c>
      <c r="F3522" s="91" t="n"/>
      <c r="G3522" s="23">
        <f>SUM(G3517:G3521)</f>
        <v/>
      </c>
    </row>
    <row r="3523" ht="15" customHeight="1">
      <c r="A3523" s="2" t="n"/>
      <c r="B3523" s="2" t="n"/>
      <c r="C3523" s="2" t="n"/>
      <c r="D3523" s="2" t="n"/>
      <c r="E3523" s="75" t="inlineStr">
        <is>
          <t>VALOR:</t>
        </is>
      </c>
      <c r="F3523" s="91" t="n"/>
      <c r="G3523" s="5">
        <f>SUM(G3511,G3522,G3515)</f>
        <v/>
      </c>
    </row>
    <row r="3524" ht="15" customHeight="1">
      <c r="A3524" s="2" t="n"/>
      <c r="B3524" s="2" t="n"/>
      <c r="C3524" s="2" t="n"/>
      <c r="D3524" s="2" t="n"/>
      <c r="E3524" s="75" t="inlineStr">
        <is>
          <t>VALOR BDI (29.27%):</t>
        </is>
      </c>
      <c r="F3524" s="91" t="n"/>
      <c r="G3524" s="5">
        <f>ROUNDDOWN(G3523*BDI,2)</f>
        <v/>
      </c>
    </row>
    <row r="3525" ht="15" customHeight="1">
      <c r="A3525" s="2" t="n"/>
      <c r="B3525" s="2" t="n"/>
      <c r="C3525" s="2" t="n"/>
      <c r="D3525" s="2" t="n"/>
      <c r="E3525" s="75" t="inlineStr">
        <is>
          <t>VALOR COM BDI:</t>
        </is>
      </c>
      <c r="F3525" s="91" t="n"/>
      <c r="G3525" s="5">
        <f>G3524 + G3523</f>
        <v/>
      </c>
    </row>
    <row r="3526" ht="9.949999999999999" customHeight="1">
      <c r="A3526" s="2" t="n"/>
      <c r="B3526" s="2" t="n"/>
      <c r="C3526" s="71" t="n"/>
      <c r="E3526" s="2" t="n"/>
      <c r="F3526" s="2" t="n"/>
      <c r="G3526" s="2" t="n"/>
    </row>
    <row r="3527" ht="20.1" customHeight="1">
      <c r="A3527" s="72" t="inlineStr">
        <is>
          <t>20.2.1. CPU 22.12.01 FORNECIMENTO E INSTALAÇÃO DE PLACA DE IDENTIFICAÇÃO DE RESÍDUOS - PGRCC, CONF.RESOLUÇÃO CONAMA, CONFECCIONADA EM LONA - FORNECIMENTO E INSTALAÇÃO (UN)</t>
        </is>
      </c>
      <c r="B3527" s="90" t="n"/>
      <c r="C3527" s="90" t="n"/>
      <c r="D3527" s="90" t="n"/>
      <c r="E3527" s="90" t="n"/>
      <c r="F3527" s="90" t="n"/>
      <c r="G3527" s="91" t="n"/>
    </row>
    <row r="3528" ht="15" customHeight="1">
      <c r="A3528" s="73" t="inlineStr">
        <is>
          <t>Material</t>
        </is>
      </c>
      <c r="B3528" s="91" t="n"/>
      <c r="C3528" s="64" t="inlineStr">
        <is>
          <t>FONTE</t>
        </is>
      </c>
      <c r="D3528" s="64" t="inlineStr">
        <is>
          <t>UNID</t>
        </is>
      </c>
      <c r="E3528" s="64" t="inlineStr">
        <is>
          <t>COEFICIENTE</t>
        </is>
      </c>
      <c r="F3528" s="64" t="inlineStr">
        <is>
          <t>PREÇO UNITÁRIO</t>
        </is>
      </c>
      <c r="G3528" s="64" t="inlineStr">
        <is>
          <t>TOTAL</t>
        </is>
      </c>
    </row>
    <row r="3529" ht="29.1" customHeight="1">
      <c r="A3529" s="78" t="inlineStr">
        <is>
          <t>83.17.71</t>
        </is>
      </c>
      <c r="B3529" s="77" t="inlineStr">
        <is>
          <t>PLACA DE IDENTIFICAÇÃO DE RESÍDUOS - PGRCC, CONFORME RESOLUÇÃO CONAMA-RDC Nº 275/2001, CONFECCIONADA EM LONA (TIPO BANNER) DIM. (30X30)CM</t>
        </is>
      </c>
      <c r="C3529" s="78" t="inlineStr">
        <is>
          <t>SUDECAP</t>
        </is>
      </c>
      <c r="D3529" s="78" t="inlineStr">
        <is>
          <t>UN.</t>
        </is>
      </c>
      <c r="E3529" s="21" t="n">
        <v>1</v>
      </c>
      <c r="F3529" s="22">
        <f>ROUND(M3529*FATOR, 2)</f>
        <v/>
      </c>
      <c r="G3529" s="22">
        <f>ROUND(E3529*F3529, 2)</f>
        <v/>
      </c>
      <c r="L3529" t="n">
        <v>1</v>
      </c>
      <c r="M3529" t="n">
        <v>41.41</v>
      </c>
      <c r="N3529">
        <f>(M3529-F3529)</f>
        <v/>
      </c>
    </row>
    <row r="3530" ht="15" customHeight="1">
      <c r="A3530" s="2" t="n"/>
      <c r="B3530" s="2" t="n"/>
      <c r="C3530" s="2" t="n"/>
      <c r="D3530" s="2" t="n"/>
      <c r="E3530" s="74" t="inlineStr">
        <is>
          <t>TOTAL Material:</t>
        </is>
      </c>
      <c r="F3530" s="91" t="n"/>
      <c r="G3530" s="23">
        <f>SUM(G3529:G3529)</f>
        <v/>
      </c>
    </row>
    <row r="3531" ht="15" customHeight="1">
      <c r="A3531" s="73" t="inlineStr">
        <is>
          <t>Mão de Obra</t>
        </is>
      </c>
      <c r="B3531" s="91" t="n"/>
      <c r="C3531" s="64" t="inlineStr">
        <is>
          <t>FONTE</t>
        </is>
      </c>
      <c r="D3531" s="64" t="inlineStr">
        <is>
          <t>UNID</t>
        </is>
      </c>
      <c r="E3531" s="64" t="inlineStr">
        <is>
          <t>COEFICIENTE</t>
        </is>
      </c>
      <c r="F3531" s="64" t="inlineStr">
        <is>
          <t>PREÇO UNITÁRIO</t>
        </is>
      </c>
      <c r="G3531" s="64" t="inlineStr">
        <is>
          <t>TOTAL</t>
        </is>
      </c>
    </row>
    <row r="3532" ht="15" customHeight="1">
      <c r="A3532" s="78" t="inlineStr">
        <is>
          <t>55.10.88</t>
        </is>
      </c>
      <c r="B3532" s="77" t="inlineStr">
        <is>
          <t>SERVENTE</t>
        </is>
      </c>
      <c r="C3532" s="78" t="inlineStr">
        <is>
          <t>SUDECAP</t>
        </is>
      </c>
      <c r="D3532" s="78" t="inlineStr">
        <is>
          <t>H</t>
        </is>
      </c>
      <c r="E3532" s="21">
        <f>L3532*FATOR</f>
        <v/>
      </c>
      <c r="F3532" s="22" t="n">
        <v>14.9</v>
      </c>
      <c r="G3532" s="22">
        <f>ROUND(E3532*F3532, 2)</f>
        <v/>
      </c>
      <c r="L3532" t="n">
        <v>0.166667</v>
      </c>
      <c r="M3532" t="n">
        <v>14.9</v>
      </c>
      <c r="N3532">
        <f>(M3532-F3532)</f>
        <v/>
      </c>
    </row>
    <row r="3533" ht="15" customHeight="1">
      <c r="A3533" s="2" t="n"/>
      <c r="B3533" s="2" t="n"/>
      <c r="C3533" s="2" t="n"/>
      <c r="D3533" s="2" t="n"/>
      <c r="E3533" s="74" t="inlineStr">
        <is>
          <t>TOTAL Mão de Obra:</t>
        </is>
      </c>
      <c r="F3533" s="91" t="n"/>
      <c r="G3533" s="23">
        <f>SUM(G3532:G3532)</f>
        <v/>
      </c>
    </row>
    <row r="3534" ht="15" customHeight="1">
      <c r="A3534" s="2" t="n"/>
      <c r="B3534" s="2" t="n"/>
      <c r="C3534" s="2" t="n"/>
      <c r="D3534" s="2" t="n"/>
      <c r="E3534" s="75" t="inlineStr">
        <is>
          <t>VALOR:</t>
        </is>
      </c>
      <c r="F3534" s="91" t="n"/>
      <c r="G3534" s="5">
        <f>SUM(G3530,G3533)</f>
        <v/>
      </c>
    </row>
    <row r="3535" ht="15" customHeight="1">
      <c r="A3535" s="2" t="n"/>
      <c r="B3535" s="2" t="n"/>
      <c r="C3535" s="2" t="n"/>
      <c r="D3535" s="2" t="n"/>
      <c r="E3535" s="75" t="inlineStr">
        <is>
          <t>VALOR BDI (29.27%):</t>
        </is>
      </c>
      <c r="F3535" s="91" t="n"/>
      <c r="G3535" s="5">
        <f>ROUNDDOWN(G3534*BDI,2)</f>
        <v/>
      </c>
    </row>
    <row r="3536" ht="15" customHeight="1">
      <c r="A3536" s="2" t="n"/>
      <c r="B3536" s="2" t="n"/>
      <c r="C3536" s="2" t="n"/>
      <c r="D3536" s="2" t="n"/>
      <c r="E3536" s="75" t="inlineStr">
        <is>
          <t>VALOR COM BDI:</t>
        </is>
      </c>
      <c r="F3536" s="91" t="n"/>
      <c r="G3536" s="5">
        <f>G3535 + G3534</f>
        <v/>
      </c>
    </row>
    <row r="3537" ht="9.949999999999999" customHeight="1">
      <c r="A3537" s="2" t="n"/>
      <c r="B3537" s="2" t="n"/>
      <c r="C3537" s="71" t="n"/>
      <c r="E3537" s="2" t="n"/>
      <c r="F3537" s="2" t="n"/>
      <c r="G3537" s="2" t="n"/>
    </row>
    <row r="3538" ht="20.1" customHeight="1">
      <c r="A3538" s="72" t="inlineStr">
        <is>
          <t>21.1.1. 43.01.03 EQUIPE DE TOPOGRAFIA - OBRA (MES)</t>
        </is>
      </c>
      <c r="B3538" s="90" t="n"/>
      <c r="C3538" s="90" t="n"/>
      <c r="D3538" s="90" t="n"/>
      <c r="E3538" s="90" t="n"/>
      <c r="F3538" s="90" t="n"/>
      <c r="G3538" s="91" t="n"/>
    </row>
    <row r="3539" ht="15" customHeight="1">
      <c r="A3539" s="73" t="inlineStr">
        <is>
          <t>Equipamento</t>
        </is>
      </c>
      <c r="B3539" s="91" t="n"/>
      <c r="C3539" s="64" t="inlineStr">
        <is>
          <t>FONTE</t>
        </is>
      </c>
      <c r="D3539" s="64" t="inlineStr">
        <is>
          <t>UNID</t>
        </is>
      </c>
      <c r="E3539" s="64" t="inlineStr">
        <is>
          <t>COEFICIENTE</t>
        </is>
      </c>
      <c r="F3539" s="64" t="inlineStr">
        <is>
          <t>PREÇO UNITÁRIO</t>
        </is>
      </c>
      <c r="G3539" s="64" t="inlineStr">
        <is>
          <t>TOTAL</t>
        </is>
      </c>
    </row>
    <row r="3540" ht="15" customHeight="1">
      <c r="A3540" s="78" t="inlineStr">
        <is>
          <t>54.40.06</t>
        </is>
      </c>
      <c r="B3540" s="77" t="inlineStr">
        <is>
          <t>LOCAÇÃO VEÍCULO POPULAR MOTOR 1.0 C/ AR E SEGURO</t>
        </is>
      </c>
      <c r="C3540" s="78" t="inlineStr">
        <is>
          <t>SUDECAP</t>
        </is>
      </c>
      <c r="D3540" s="78" t="inlineStr">
        <is>
          <t>MES</t>
        </is>
      </c>
      <c r="E3540" s="21" t="n">
        <v>1</v>
      </c>
      <c r="F3540" s="22">
        <f>ROUND(M3540*FATOR, 2)</f>
        <v/>
      </c>
      <c r="G3540" s="22">
        <f>ROUND(E3540*F3540, 2)</f>
        <v/>
      </c>
      <c r="L3540" t="n">
        <v>1</v>
      </c>
      <c r="M3540" t="n">
        <v>2108.23</v>
      </c>
      <c r="N3540">
        <f>(M3540-F3540)</f>
        <v/>
      </c>
    </row>
    <row r="3541" ht="15" customHeight="1">
      <c r="A3541" s="2" t="n"/>
      <c r="B3541" s="2" t="n"/>
      <c r="C3541" s="2" t="n"/>
      <c r="D3541" s="2" t="n"/>
      <c r="E3541" s="74" t="inlineStr">
        <is>
          <t>TOTAL Equipamento:</t>
        </is>
      </c>
      <c r="F3541" s="91" t="n"/>
      <c r="G3541" s="23">
        <f>SUM(G3540:G3540)</f>
        <v/>
      </c>
    </row>
    <row r="3542" ht="15" customHeight="1">
      <c r="A3542" s="73" t="inlineStr">
        <is>
          <t>Material</t>
        </is>
      </c>
      <c r="B3542" s="91" t="n"/>
      <c r="C3542" s="64" t="inlineStr">
        <is>
          <t>FONTE</t>
        </is>
      </c>
      <c r="D3542" s="64" t="inlineStr">
        <is>
          <t>UNID</t>
        </is>
      </c>
      <c r="E3542" s="64" t="inlineStr">
        <is>
          <t>COEFICIENTE</t>
        </is>
      </c>
      <c r="F3542" s="64" t="inlineStr">
        <is>
          <t>PREÇO UNITÁRIO</t>
        </is>
      </c>
      <c r="G3542" s="64" t="inlineStr">
        <is>
          <t>TOTAL</t>
        </is>
      </c>
    </row>
    <row r="3543" ht="15" customHeight="1">
      <c r="A3543" s="78" t="inlineStr">
        <is>
          <t>93.21.01</t>
        </is>
      </c>
      <c r="B3543" s="77" t="inlineStr">
        <is>
          <t>ESTACAO TOTAL PRECISAO MINIMA 2MM ALCANCE &gt;=2500M</t>
        </is>
      </c>
      <c r="C3543" s="78" t="inlineStr">
        <is>
          <t>SUDECAP</t>
        </is>
      </c>
      <c r="D3543" s="78" t="inlineStr">
        <is>
          <t>MES</t>
        </is>
      </c>
      <c r="E3543" s="21" t="n">
        <v>1</v>
      </c>
      <c r="F3543" s="22">
        <f>ROUND(M3543*FATOR, 2)</f>
        <v/>
      </c>
      <c r="G3543" s="22">
        <f>ROUND(E3543*F3543, 2)</f>
        <v/>
      </c>
      <c r="L3543" t="n">
        <v>1</v>
      </c>
      <c r="M3543" t="n">
        <v>800</v>
      </c>
      <c r="N3543">
        <f>(M3543-F3543)</f>
        <v/>
      </c>
    </row>
    <row r="3544" ht="15" customHeight="1">
      <c r="A3544" s="78" t="inlineStr">
        <is>
          <t>68.01.03</t>
        </is>
      </c>
      <c r="B3544" s="77" t="inlineStr">
        <is>
          <t>ETANOL</t>
        </is>
      </c>
      <c r="C3544" s="78" t="inlineStr">
        <is>
          <t>SUDECAP</t>
        </is>
      </c>
      <c r="D3544" s="78" t="inlineStr">
        <is>
          <t>L</t>
        </is>
      </c>
      <c r="E3544" s="21" t="n">
        <v>55</v>
      </c>
      <c r="F3544" s="22">
        <f>ROUND(M3544*FATOR, 2)</f>
        <v/>
      </c>
      <c r="G3544" s="22">
        <f>ROUND(E3544*F3544, 2)</f>
        <v/>
      </c>
      <c r="L3544" t="n">
        <v>55</v>
      </c>
      <c r="M3544" t="n">
        <v>3.59</v>
      </c>
      <c r="N3544">
        <f>(M3544-F3544)</f>
        <v/>
      </c>
    </row>
    <row r="3545" ht="15" customHeight="1">
      <c r="A3545" s="78" t="inlineStr">
        <is>
          <t>68.01.25</t>
        </is>
      </c>
      <c r="B3545" s="77" t="inlineStr">
        <is>
          <t>GASOLINA COMUM</t>
        </is>
      </c>
      <c r="C3545" s="78" t="inlineStr">
        <is>
          <t>SUDECAP</t>
        </is>
      </c>
      <c r="D3545" s="78" t="inlineStr">
        <is>
          <t>L</t>
        </is>
      </c>
      <c r="E3545" s="21" t="n">
        <v>44</v>
      </c>
      <c r="F3545" s="22">
        <f>ROUND(M3545*FATOR, 2)</f>
        <v/>
      </c>
      <c r="G3545" s="22">
        <f>ROUND(E3545*F3545, 2)</f>
        <v/>
      </c>
      <c r="L3545" t="n">
        <v>44</v>
      </c>
      <c r="M3545" t="n">
        <v>5.2</v>
      </c>
      <c r="N3545">
        <f>(M3545-F3545)</f>
        <v/>
      </c>
    </row>
    <row r="3546" ht="15" customHeight="1">
      <c r="A3546" s="2" t="n"/>
      <c r="B3546" s="2" t="n"/>
      <c r="C3546" s="2" t="n"/>
      <c r="D3546" s="2" t="n"/>
      <c r="E3546" s="74" t="inlineStr">
        <is>
          <t>TOTAL Material:</t>
        </is>
      </c>
      <c r="F3546" s="91" t="n"/>
      <c r="G3546" s="23">
        <f>SUM(G3543:G3545)</f>
        <v/>
      </c>
    </row>
    <row r="3547" ht="15" customHeight="1">
      <c r="A3547" s="73" t="inlineStr">
        <is>
          <t>Mão de Obra</t>
        </is>
      </c>
      <c r="B3547" s="91" t="n"/>
      <c r="C3547" s="64" t="inlineStr">
        <is>
          <t>FONTE</t>
        </is>
      </c>
      <c r="D3547" s="64" t="inlineStr">
        <is>
          <t>UNID</t>
        </is>
      </c>
      <c r="E3547" s="64" t="inlineStr">
        <is>
          <t>COEFICIENTE</t>
        </is>
      </c>
      <c r="F3547" s="64" t="inlineStr">
        <is>
          <t>PREÇO UNITÁRIO</t>
        </is>
      </c>
      <c r="G3547" s="64" t="inlineStr">
        <is>
          <t>TOTAL</t>
        </is>
      </c>
    </row>
    <row r="3548" ht="15" customHeight="1">
      <c r="A3548" s="78" t="inlineStr">
        <is>
          <t>55.10.05</t>
        </is>
      </c>
      <c r="B3548" s="77" t="inlineStr">
        <is>
          <t>AJUDANTE</t>
        </is>
      </c>
      <c r="C3548" s="78" t="inlineStr">
        <is>
          <t>SUDECAP</t>
        </is>
      </c>
      <c r="D3548" s="78" t="inlineStr">
        <is>
          <t>H</t>
        </is>
      </c>
      <c r="E3548" s="21">
        <f>L3548*FATOR</f>
        <v/>
      </c>
      <c r="F3548" s="22" t="n">
        <v>14.89</v>
      </c>
      <c r="G3548" s="22">
        <f>ROUND(E3548*F3548, 2)</f>
        <v/>
      </c>
      <c r="L3548" t="n">
        <v>370</v>
      </c>
      <c r="M3548" t="n">
        <v>14.89</v>
      </c>
      <c r="N3548">
        <f>(M3548-F3548)</f>
        <v/>
      </c>
    </row>
    <row r="3549" ht="15" customHeight="1">
      <c r="A3549" s="78" t="inlineStr">
        <is>
          <t>55.20.05</t>
        </is>
      </c>
      <c r="B3549" s="77" t="inlineStr">
        <is>
          <t>ENGENHEIRO DE OBRA INTERMEDIARIO</t>
        </is>
      </c>
      <c r="C3549" s="78" t="inlineStr">
        <is>
          <t>SUDECAP</t>
        </is>
      </c>
      <c r="D3549" s="78" t="inlineStr">
        <is>
          <t>MES</t>
        </is>
      </c>
      <c r="E3549" s="21">
        <f>L3549*FATOR</f>
        <v/>
      </c>
      <c r="F3549" s="22" t="n">
        <v>19035.85</v>
      </c>
      <c r="G3549" s="22">
        <f>ROUND(E3549*F3549, 2)</f>
        <v/>
      </c>
      <c r="L3549" t="n">
        <v>0.125</v>
      </c>
      <c r="M3549" t="n">
        <v>19035.85</v>
      </c>
      <c r="N3549">
        <f>(M3549-F3549)</f>
        <v/>
      </c>
    </row>
    <row r="3550" ht="15" customHeight="1">
      <c r="A3550" s="78" t="inlineStr">
        <is>
          <t>55.10.94</t>
        </is>
      </c>
      <c r="B3550" s="77" t="inlineStr">
        <is>
          <t>TOPOGRAFO INTERMEDIARIO</t>
        </is>
      </c>
      <c r="C3550" s="78" t="inlineStr">
        <is>
          <t>SUDECAP</t>
        </is>
      </c>
      <c r="D3550" s="78" t="inlineStr">
        <is>
          <t>H</t>
        </is>
      </c>
      <c r="E3550" s="21">
        <f>L3550*FATOR</f>
        <v/>
      </c>
      <c r="F3550" s="22" t="n">
        <v>33.8</v>
      </c>
      <c r="G3550" s="22">
        <f>ROUND(E3550*F3550, 2)</f>
        <v/>
      </c>
      <c r="L3550" t="n">
        <v>185</v>
      </c>
      <c r="M3550" t="n">
        <v>33.8</v>
      </c>
      <c r="N3550">
        <f>(M3550-F3550)</f>
        <v/>
      </c>
    </row>
    <row r="3551" ht="15" customHeight="1">
      <c r="A3551" s="2" t="n"/>
      <c r="B3551" s="2" t="n"/>
      <c r="C3551" s="2" t="n"/>
      <c r="D3551" s="2" t="n"/>
      <c r="E3551" s="74" t="inlineStr">
        <is>
          <t>TOTAL Mão de Obra:</t>
        </is>
      </c>
      <c r="F3551" s="91" t="n"/>
      <c r="G3551" s="23">
        <f>SUM(G3548:G3550)</f>
        <v/>
      </c>
    </row>
    <row r="3552" ht="15" customHeight="1">
      <c r="A3552" s="2" t="n"/>
      <c r="B3552" s="2" t="n"/>
      <c r="C3552" s="2" t="n"/>
      <c r="D3552" s="2" t="n"/>
      <c r="E3552" s="75" t="inlineStr">
        <is>
          <t>VALOR:</t>
        </is>
      </c>
      <c r="F3552" s="91" t="n"/>
      <c r="G3552" s="5">
        <f>SUM(G3546,G3541,G3551)</f>
        <v/>
      </c>
    </row>
    <row r="3553" ht="15" customHeight="1">
      <c r="A3553" s="2" t="n"/>
      <c r="B3553" s="2" t="n"/>
      <c r="C3553" s="2" t="n"/>
      <c r="D3553" s="2" t="n"/>
      <c r="E3553" s="75" t="inlineStr">
        <is>
          <t>VALOR BDI (29.27%):</t>
        </is>
      </c>
      <c r="F3553" s="91" t="n"/>
      <c r="G3553" s="5">
        <f>ROUNDDOWN(G3552*BDI,2)</f>
        <v/>
      </c>
    </row>
    <row r="3554" ht="15" customHeight="1">
      <c r="A3554" s="2" t="n"/>
      <c r="B3554" s="2" t="n"/>
      <c r="C3554" s="2" t="n"/>
      <c r="D3554" s="2" t="n"/>
      <c r="E3554" s="75" t="inlineStr">
        <is>
          <t>VALOR COM BDI:</t>
        </is>
      </c>
      <c r="F3554" s="91" t="n"/>
      <c r="G3554" s="5">
        <f>G3553 + G3552</f>
        <v/>
      </c>
    </row>
    <row r="3555" ht="9.949999999999999" customHeight="1">
      <c r="A3555" s="2" t="n"/>
      <c r="B3555" s="2" t="n"/>
      <c r="C3555" s="71" t="n"/>
      <c r="E3555" s="2" t="n"/>
      <c r="F3555" s="2" t="n"/>
      <c r="G3555" s="2" t="n"/>
    </row>
    <row r="3556" ht="20.1" customHeight="1">
      <c r="A3556" s="72" t="inlineStr">
        <is>
          <t>21.1.2. CPU 43.01.90 RELATÓRIO TÉCNICO DE ACOMPANHAMENTO DOS SERVIÇOS DE PAISAGISMO (UN)</t>
        </is>
      </c>
      <c r="B3556" s="90" t="n"/>
      <c r="C3556" s="90" t="n"/>
      <c r="D3556" s="90" t="n"/>
      <c r="E3556" s="90" t="n"/>
      <c r="F3556" s="90" t="n"/>
      <c r="G3556" s="91" t="n"/>
    </row>
    <row r="3557" ht="15" customHeight="1">
      <c r="A3557" s="73" t="inlineStr">
        <is>
          <t>Material</t>
        </is>
      </c>
      <c r="B3557" s="91" t="n"/>
      <c r="C3557" s="64" t="inlineStr">
        <is>
          <t>FONTE</t>
        </is>
      </c>
      <c r="D3557" s="64" t="inlineStr">
        <is>
          <t>UNID</t>
        </is>
      </c>
      <c r="E3557" s="64" t="inlineStr">
        <is>
          <t>COEFICIENTE</t>
        </is>
      </c>
      <c r="F3557" s="64" t="inlineStr">
        <is>
          <t>PREÇO UNITÁRIO</t>
        </is>
      </c>
      <c r="G3557" s="64" t="inlineStr">
        <is>
          <t>TOTAL</t>
        </is>
      </c>
    </row>
    <row r="3558" ht="15" customHeight="1">
      <c r="A3558" s="78" t="inlineStr">
        <is>
          <t>94.15.01</t>
        </is>
      </c>
      <c r="B3558" s="77" t="inlineStr">
        <is>
          <t>PLOTAGEM COLORIDA SULFITE FORMATO A4 MÍNIMO 75G/M2</t>
        </is>
      </c>
      <c r="C3558" s="78" t="inlineStr">
        <is>
          <t>SUDECAP</t>
        </is>
      </c>
      <c r="D3558" s="78" t="inlineStr">
        <is>
          <t>UN</t>
        </is>
      </c>
      <c r="E3558" s="21" t="n">
        <v>15</v>
      </c>
      <c r="F3558" s="22">
        <f>ROUND(M3558*FATOR, 2)</f>
        <v/>
      </c>
      <c r="G3558" s="22">
        <f>ROUND(E3558*F3558, 2)</f>
        <v/>
      </c>
      <c r="L3558" t="n">
        <v>15</v>
      </c>
      <c r="M3558" t="n">
        <v>0.9</v>
      </c>
      <c r="N3558">
        <f>(M3558-F3558)</f>
        <v/>
      </c>
    </row>
    <row r="3559" ht="21" customHeight="1">
      <c r="A3559" s="78" t="inlineStr">
        <is>
          <t>90.89.90*</t>
        </is>
      </c>
      <c r="B3559" s="77" t="inlineStr">
        <is>
          <t>TARIFA ART POR CONTRATO/OBRA/SERVIÇO - FAIXA 1 [VALOR CREA/MG 2023]</t>
        </is>
      </c>
      <c r="C3559" s="78" t="inlineStr">
        <is>
          <t xml:space="preserve">Composições </t>
        </is>
      </c>
      <c r="D3559" s="78" t="inlineStr">
        <is>
          <t>UN</t>
        </is>
      </c>
      <c r="E3559" s="21" t="n">
        <v>1</v>
      </c>
      <c r="F3559" s="22">
        <f>ROUND(M3559*FATOR, 2)</f>
        <v/>
      </c>
      <c r="G3559" s="22">
        <f>ROUND(E3559*F3559, 2)</f>
        <v/>
      </c>
      <c r="L3559" t="n">
        <v>1</v>
      </c>
      <c r="M3559" t="n">
        <v>96.62</v>
      </c>
      <c r="N3559">
        <f>(M3559-F3559)</f>
        <v/>
      </c>
    </row>
    <row r="3560" ht="15" customHeight="1">
      <c r="A3560" s="2" t="n"/>
      <c r="B3560" s="2" t="n"/>
      <c r="C3560" s="2" t="n"/>
      <c r="D3560" s="2" t="n"/>
      <c r="E3560" s="74" t="inlineStr">
        <is>
          <t>TOTAL Material:</t>
        </is>
      </c>
      <c r="F3560" s="91" t="n"/>
      <c r="G3560" s="23">
        <f>SUM(G3558:G3559)</f>
        <v/>
      </c>
    </row>
    <row r="3561" ht="15" customHeight="1">
      <c r="A3561" s="73" t="inlineStr">
        <is>
          <t>Mão de Obra</t>
        </is>
      </c>
      <c r="B3561" s="91" t="n"/>
      <c r="C3561" s="64" t="inlineStr">
        <is>
          <t>FONTE</t>
        </is>
      </c>
      <c r="D3561" s="64" t="inlineStr">
        <is>
          <t>UNID</t>
        </is>
      </c>
      <c r="E3561" s="64" t="inlineStr">
        <is>
          <t>COEFICIENTE</t>
        </is>
      </c>
      <c r="F3561" s="64" t="inlineStr">
        <is>
          <t>PREÇO UNITÁRIO</t>
        </is>
      </c>
      <c r="G3561" s="64" t="inlineStr">
        <is>
          <t>TOTAL</t>
        </is>
      </c>
    </row>
    <row r="3562" ht="15" customHeight="1">
      <c r="A3562" s="78" t="inlineStr">
        <is>
          <t>57.21.05</t>
        </is>
      </c>
      <c r="B3562" s="77" t="inlineStr">
        <is>
          <t>ENGENHEIRO JUNIOR - SUPERVISAO</t>
        </is>
      </c>
      <c r="C3562" s="78" t="inlineStr">
        <is>
          <t>SUDECAP</t>
        </is>
      </c>
      <c r="D3562" s="78" t="inlineStr">
        <is>
          <t>H</t>
        </is>
      </c>
      <c r="E3562" s="21">
        <f>L3562*FATOR</f>
        <v/>
      </c>
      <c r="F3562" s="22" t="n">
        <v>101.38</v>
      </c>
      <c r="G3562" s="22">
        <f>ROUND(E3562*F3562, 2)</f>
        <v/>
      </c>
      <c r="L3562" t="n">
        <v>92.5</v>
      </c>
      <c r="M3562" t="n">
        <v>101.38</v>
      </c>
      <c r="N3562">
        <f>(M3562-F3562)</f>
        <v/>
      </c>
    </row>
    <row r="3563" ht="15" customHeight="1">
      <c r="A3563" s="2" t="n"/>
      <c r="B3563" s="2" t="n"/>
      <c r="C3563" s="2" t="n"/>
      <c r="D3563" s="2" t="n"/>
      <c r="E3563" s="74" t="inlineStr">
        <is>
          <t>TOTAL Mão de Obra:</t>
        </is>
      </c>
      <c r="F3563" s="91" t="n"/>
      <c r="G3563" s="23">
        <f>SUM(G3562:G3562)</f>
        <v/>
      </c>
    </row>
    <row r="3564" ht="15" customHeight="1">
      <c r="A3564" s="2" t="n"/>
      <c r="B3564" s="2" t="n"/>
      <c r="C3564" s="2" t="n"/>
      <c r="D3564" s="2" t="n"/>
      <c r="E3564" s="75" t="inlineStr">
        <is>
          <t>VALOR:</t>
        </is>
      </c>
      <c r="F3564" s="91" t="n"/>
      <c r="G3564" s="5">
        <f>SUM(G3560,G3563)</f>
        <v/>
      </c>
    </row>
    <row r="3565" ht="15" customHeight="1">
      <c r="A3565" s="2" t="n"/>
      <c r="B3565" s="2" t="n"/>
      <c r="C3565" s="2" t="n"/>
      <c r="D3565" s="2" t="n"/>
      <c r="E3565" s="75" t="inlineStr">
        <is>
          <t>VALOR BDI (29.27%):</t>
        </is>
      </c>
      <c r="F3565" s="91" t="n"/>
      <c r="G3565" s="5">
        <f>ROUNDDOWN(G3564*BDI,2)</f>
        <v/>
      </c>
    </row>
    <row r="3566" ht="15" customHeight="1">
      <c r="A3566" s="2" t="n"/>
      <c r="B3566" s="2" t="n"/>
      <c r="C3566" s="2" t="n"/>
      <c r="D3566" s="2" t="n"/>
      <c r="E3566" s="75" t="inlineStr">
        <is>
          <t>VALOR COM BDI:</t>
        </is>
      </c>
      <c r="F3566" s="91" t="n"/>
      <c r="G3566" s="5">
        <f>G3565 + G3564</f>
        <v/>
      </c>
    </row>
    <row r="3567" ht="9.949999999999999" customHeight="1">
      <c r="A3567" s="2" t="n"/>
      <c r="B3567" s="2" t="n"/>
      <c r="C3567" s="71" t="n"/>
      <c r="E3567" s="2" t="n"/>
      <c r="F3567" s="2" t="n"/>
      <c r="G3567" s="2" t="n"/>
    </row>
    <row r="3568" ht="20.1" customHeight="1">
      <c r="A3568" s="72" t="inlineStr">
        <is>
          <t>22.1.1. 44.01.23 VIGILÂNCIA DE OBRAS - 24 HORAS EM DIAS ÚTEIS, SÁBADOS, DOMINGOS E FERIADOS (MES)</t>
        </is>
      </c>
      <c r="B3568" s="90" t="n"/>
      <c r="C3568" s="90" t="n"/>
      <c r="D3568" s="90" t="n"/>
      <c r="E3568" s="90" t="n"/>
      <c r="F3568" s="90" t="n"/>
      <c r="G3568" s="91" t="n"/>
    </row>
    <row r="3569" ht="15" customHeight="1">
      <c r="A3569" s="73" t="inlineStr">
        <is>
          <t>Mão de Obra</t>
        </is>
      </c>
      <c r="B3569" s="91" t="n"/>
      <c r="C3569" s="64" t="inlineStr">
        <is>
          <t>FONTE</t>
        </is>
      </c>
      <c r="D3569" s="64" t="inlineStr">
        <is>
          <t>UNID</t>
        </is>
      </c>
      <c r="E3569" s="64" t="inlineStr">
        <is>
          <t>COEFICIENTE</t>
        </is>
      </c>
      <c r="F3569" s="64" t="inlineStr">
        <is>
          <t>PREÇO UNITÁRIO</t>
        </is>
      </c>
      <c r="G3569" s="64" t="inlineStr">
        <is>
          <t>TOTAL</t>
        </is>
      </c>
    </row>
    <row r="3570" ht="15" customHeight="1">
      <c r="A3570" s="78" t="inlineStr">
        <is>
          <t>55.10.95</t>
        </is>
      </c>
      <c r="B3570" s="77" t="inlineStr">
        <is>
          <t>VIGIA DIURNO</t>
        </is>
      </c>
      <c r="C3570" s="78" t="inlineStr">
        <is>
          <t>SUDECAP</t>
        </is>
      </c>
      <c r="D3570" s="78" t="inlineStr">
        <is>
          <t>H</t>
        </is>
      </c>
      <c r="E3570" s="21">
        <f>L3570*FATOR</f>
        <v/>
      </c>
      <c r="F3570" s="22" t="n">
        <v>15.28</v>
      </c>
      <c r="G3570" s="22">
        <f>ROUND(E3570*F3570, 2)</f>
        <v/>
      </c>
      <c r="L3570" t="n">
        <v>517.4375</v>
      </c>
      <c r="M3570" t="n">
        <v>15.28</v>
      </c>
      <c r="N3570">
        <f>(M3570-F3570)</f>
        <v/>
      </c>
    </row>
    <row r="3571" ht="15" customHeight="1">
      <c r="A3571" s="78" t="inlineStr">
        <is>
          <t>55.10.96</t>
        </is>
      </c>
      <c r="B3571" s="77" t="inlineStr">
        <is>
          <t>VIGIA NOTURNO</t>
        </is>
      </c>
      <c r="C3571" s="78" t="inlineStr">
        <is>
          <t>SUDECAP</t>
        </is>
      </c>
      <c r="D3571" s="78" t="inlineStr">
        <is>
          <t>H</t>
        </is>
      </c>
      <c r="E3571" s="21">
        <f>L3571*FATOR</f>
        <v/>
      </c>
      <c r="F3571" s="22" t="n">
        <v>18.87</v>
      </c>
      <c r="G3571" s="22">
        <f>ROUND(E3571*F3571, 2)</f>
        <v/>
      </c>
      <c r="L3571" t="n">
        <v>213.0625</v>
      </c>
      <c r="M3571" t="n">
        <v>18.87</v>
      </c>
      <c r="N3571">
        <f>(M3571-F3571)</f>
        <v/>
      </c>
    </row>
    <row r="3572" ht="15" customHeight="1">
      <c r="A3572" s="2" t="n"/>
      <c r="B3572" s="2" t="n"/>
      <c r="C3572" s="2" t="n"/>
      <c r="D3572" s="2" t="n"/>
      <c r="E3572" s="74" t="inlineStr">
        <is>
          <t>TOTAL Mão de Obra:</t>
        </is>
      </c>
      <c r="F3572" s="91" t="n"/>
      <c r="G3572" s="23">
        <f>SUM(G3570:G3571)</f>
        <v/>
      </c>
    </row>
    <row r="3573" ht="15" customHeight="1">
      <c r="A3573" s="2" t="n"/>
      <c r="B3573" s="2" t="n"/>
      <c r="C3573" s="2" t="n"/>
      <c r="D3573" s="2" t="n"/>
      <c r="E3573" s="75" t="inlineStr">
        <is>
          <t>VALOR:</t>
        </is>
      </c>
      <c r="F3573" s="91" t="n"/>
      <c r="G3573" s="5">
        <f>SUM(G3572)</f>
        <v/>
      </c>
    </row>
    <row r="3574" ht="15" customHeight="1">
      <c r="A3574" s="2" t="n"/>
      <c r="B3574" s="2" t="n"/>
      <c r="C3574" s="2" t="n"/>
      <c r="D3574" s="2" t="n"/>
      <c r="E3574" s="75" t="inlineStr">
        <is>
          <t>VALOR BDI (29.27%):</t>
        </is>
      </c>
      <c r="F3574" s="91" t="n"/>
      <c r="G3574" s="5">
        <f>ROUNDDOWN(G3573*BDI,2)</f>
        <v/>
      </c>
    </row>
    <row r="3575" ht="15" customHeight="1">
      <c r="A3575" s="2" t="n"/>
      <c r="B3575" s="2" t="n"/>
      <c r="C3575" s="2" t="n"/>
      <c r="D3575" s="2" t="n"/>
      <c r="E3575" s="75" t="inlineStr">
        <is>
          <t>VALOR COM BDI:</t>
        </is>
      </c>
      <c r="F3575" s="91" t="n"/>
      <c r="G3575" s="5">
        <f>G3574 + G3573</f>
        <v/>
      </c>
    </row>
    <row r="3576" ht="9.949999999999999" customHeight="1">
      <c r="A3576" s="2" t="n"/>
      <c r="B3576" s="2" t="n"/>
      <c r="C3576" s="71" t="n"/>
      <c r="E3576" s="2" t="n"/>
      <c r="F3576" s="2" t="n"/>
      <c r="G3576" s="2" t="n"/>
    </row>
    <row r="3577" ht="20.1" customHeight="1">
      <c r="A3577" s="72" t="inlineStr">
        <is>
          <t>23.1.1. 45.01.01 LOCACAO VEICULO POPULAR MOTOR 1.0 C/ AR E SEGURO SEM COMBUSTIVEL (MES)</t>
        </is>
      </c>
      <c r="B3577" s="90" t="n"/>
      <c r="C3577" s="90" t="n"/>
      <c r="D3577" s="90" t="n"/>
      <c r="E3577" s="90" t="n"/>
      <c r="F3577" s="90" t="n"/>
      <c r="G3577" s="91" t="n"/>
    </row>
    <row r="3578" ht="15" customHeight="1">
      <c r="A3578" s="73" t="inlineStr">
        <is>
          <t>Equipamento</t>
        </is>
      </c>
      <c r="B3578" s="91" t="n"/>
      <c r="C3578" s="64" t="inlineStr">
        <is>
          <t>FONTE</t>
        </is>
      </c>
      <c r="D3578" s="64" t="inlineStr">
        <is>
          <t>UNID</t>
        </is>
      </c>
      <c r="E3578" s="64" t="inlineStr">
        <is>
          <t>COEFICIENTE</t>
        </is>
      </c>
      <c r="F3578" s="64" t="inlineStr">
        <is>
          <t>PREÇO UNITÁRIO</t>
        </is>
      </c>
      <c r="G3578" s="64" t="inlineStr">
        <is>
          <t>TOTAL</t>
        </is>
      </c>
    </row>
    <row r="3579" ht="15" customHeight="1">
      <c r="A3579" s="78" t="inlineStr">
        <is>
          <t>54.40.06</t>
        </is>
      </c>
      <c r="B3579" s="77" t="inlineStr">
        <is>
          <t>LOCAÇÃO VEÍCULO POPULAR MOTOR 1.0 C/ AR E SEGURO</t>
        </is>
      </c>
      <c r="C3579" s="78" t="inlineStr">
        <is>
          <t>SUDECAP</t>
        </is>
      </c>
      <c r="D3579" s="78" t="inlineStr">
        <is>
          <t>MES</t>
        </is>
      </c>
      <c r="E3579" s="21" t="n">
        <v>1</v>
      </c>
      <c r="F3579" s="22">
        <f>ROUND(M3579*FATOR, 2)</f>
        <v/>
      </c>
      <c r="G3579" s="22">
        <f>ROUND(E3579*F3579, 2)</f>
        <v/>
      </c>
      <c r="L3579" t="n">
        <v>1</v>
      </c>
      <c r="M3579" t="n">
        <v>2108.23</v>
      </c>
      <c r="N3579">
        <f>(M3579-F3579)</f>
        <v/>
      </c>
    </row>
    <row r="3580" ht="15" customHeight="1">
      <c r="A3580" s="2" t="n"/>
      <c r="B3580" s="2" t="n"/>
      <c r="C3580" s="2" t="n"/>
      <c r="D3580" s="2" t="n"/>
      <c r="E3580" s="74" t="inlineStr">
        <is>
          <t>TOTAL Equipamento:</t>
        </is>
      </c>
      <c r="F3580" s="91" t="n"/>
      <c r="G3580" s="23">
        <f>SUM(G3579:G3579)</f>
        <v/>
      </c>
    </row>
    <row r="3581" ht="15" customHeight="1">
      <c r="A3581" s="2" t="n"/>
      <c r="B3581" s="2" t="n"/>
      <c r="C3581" s="2" t="n"/>
      <c r="D3581" s="2" t="n"/>
      <c r="E3581" s="75" t="inlineStr">
        <is>
          <t>VALOR:</t>
        </is>
      </c>
      <c r="F3581" s="91" t="n"/>
      <c r="G3581" s="5">
        <f>SUM(G3580)</f>
        <v/>
      </c>
    </row>
    <row r="3582" ht="15" customHeight="1">
      <c r="A3582" s="2" t="n"/>
      <c r="B3582" s="2" t="n"/>
      <c r="C3582" s="2" t="n"/>
      <c r="D3582" s="2" t="n"/>
      <c r="E3582" s="75" t="inlineStr">
        <is>
          <t>VALOR BDI (29.27%):</t>
        </is>
      </c>
      <c r="F3582" s="91" t="n"/>
      <c r="G3582" s="5">
        <f>ROUNDDOWN(G3581*BDI,2)</f>
        <v/>
      </c>
    </row>
    <row r="3583" ht="15" customHeight="1">
      <c r="A3583" s="2" t="n"/>
      <c r="B3583" s="2" t="n"/>
      <c r="C3583" s="2" t="n"/>
      <c r="D3583" s="2" t="n"/>
      <c r="E3583" s="75" t="inlineStr">
        <is>
          <t>VALOR COM BDI:</t>
        </is>
      </c>
      <c r="F3583" s="91" t="n"/>
      <c r="G3583" s="5">
        <f>G3582 + G3581</f>
        <v/>
      </c>
    </row>
    <row r="3584" ht="9.949999999999999" customHeight="1">
      <c r="A3584" s="2" t="n"/>
      <c r="B3584" s="2" t="n"/>
      <c r="C3584" s="71" t="n"/>
      <c r="E3584" s="2" t="n"/>
      <c r="F3584" s="2" t="n"/>
      <c r="G3584" s="2" t="n"/>
    </row>
    <row r="3585" ht="20.1" customHeight="1">
      <c r="A3585" s="72" t="inlineStr">
        <is>
          <t>23.2.1. 45.02.01 GASOLINA (L)</t>
        </is>
      </c>
      <c r="B3585" s="90" t="n"/>
      <c r="C3585" s="90" t="n"/>
      <c r="D3585" s="90" t="n"/>
      <c r="E3585" s="90" t="n"/>
      <c r="F3585" s="90" t="n"/>
      <c r="G3585" s="91" t="n"/>
    </row>
    <row r="3586" ht="15" customHeight="1">
      <c r="A3586" s="73" t="inlineStr">
        <is>
          <t>Material</t>
        </is>
      </c>
      <c r="B3586" s="91" t="n"/>
      <c r="C3586" s="64" t="inlineStr">
        <is>
          <t>FONTE</t>
        </is>
      </c>
      <c r="D3586" s="64" t="inlineStr">
        <is>
          <t>UNID</t>
        </is>
      </c>
      <c r="E3586" s="64" t="inlineStr">
        <is>
          <t>COEFICIENTE</t>
        </is>
      </c>
      <c r="F3586" s="64" t="inlineStr">
        <is>
          <t>PREÇO UNITÁRIO</t>
        </is>
      </c>
      <c r="G3586" s="64" t="inlineStr">
        <is>
          <t>TOTAL</t>
        </is>
      </c>
    </row>
    <row r="3587" ht="15" customHeight="1">
      <c r="A3587" s="78" t="inlineStr">
        <is>
          <t>68.01.25</t>
        </is>
      </c>
      <c r="B3587" s="77" t="inlineStr">
        <is>
          <t>GASOLINA COMUM</t>
        </is>
      </c>
      <c r="C3587" s="78" t="inlineStr">
        <is>
          <t>SUDECAP</t>
        </is>
      </c>
      <c r="D3587" s="78" t="inlineStr">
        <is>
          <t>L</t>
        </is>
      </c>
      <c r="E3587" s="21" t="n">
        <v>1</v>
      </c>
      <c r="F3587" s="22">
        <f>ROUND(M3587*FATOR, 2)</f>
        <v/>
      </c>
      <c r="G3587" s="22">
        <f>ROUND(E3587*F3587, 2)</f>
        <v/>
      </c>
      <c r="L3587" t="n">
        <v>1</v>
      </c>
      <c r="M3587" t="n">
        <v>5.2</v>
      </c>
      <c r="N3587">
        <f>(M3587-F3587)</f>
        <v/>
      </c>
    </row>
    <row r="3588" ht="15" customHeight="1">
      <c r="A3588" s="2" t="n"/>
      <c r="B3588" s="2" t="n"/>
      <c r="C3588" s="2" t="n"/>
      <c r="D3588" s="2" t="n"/>
      <c r="E3588" s="74" t="inlineStr">
        <is>
          <t>TOTAL Material:</t>
        </is>
      </c>
      <c r="F3588" s="91" t="n"/>
      <c r="G3588" s="23">
        <f>SUM(G3587:G3587)</f>
        <v/>
      </c>
    </row>
    <row r="3589" ht="15" customHeight="1">
      <c r="A3589" s="2" t="n"/>
      <c r="B3589" s="2" t="n"/>
      <c r="C3589" s="2" t="n"/>
      <c r="D3589" s="2" t="n"/>
      <c r="E3589" s="75" t="inlineStr">
        <is>
          <t>VALOR:</t>
        </is>
      </c>
      <c r="F3589" s="91" t="n"/>
      <c r="G3589" s="5">
        <f>SUM(G3588)</f>
        <v/>
      </c>
    </row>
    <row r="3590" ht="15" customHeight="1">
      <c r="A3590" s="2" t="n"/>
      <c r="B3590" s="2" t="n"/>
      <c r="C3590" s="2" t="n"/>
      <c r="D3590" s="2" t="n"/>
      <c r="E3590" s="75" t="inlineStr">
        <is>
          <t>VALOR BDI (29.27%):</t>
        </is>
      </c>
      <c r="F3590" s="91" t="n"/>
      <c r="G3590" s="5">
        <f>ROUNDDOWN(G3589*BDI,2)</f>
        <v/>
      </c>
    </row>
    <row r="3591" ht="15" customHeight="1">
      <c r="A3591" s="2" t="n"/>
      <c r="B3591" s="2" t="n"/>
      <c r="C3591" s="2" t="n"/>
      <c r="D3591" s="2" t="n"/>
      <c r="E3591" s="75" t="inlineStr">
        <is>
          <t>VALOR COM BDI:</t>
        </is>
      </c>
      <c r="F3591" s="91" t="n"/>
      <c r="G3591" s="5">
        <f>G3590 + G3589</f>
        <v/>
      </c>
    </row>
    <row r="3592" ht="9.949999999999999" customHeight="1">
      <c r="A3592" s="2" t="n"/>
      <c r="B3592" s="2" t="n"/>
      <c r="C3592" s="71" t="n"/>
      <c r="E3592" s="2" t="n"/>
      <c r="F3592" s="2" t="n"/>
      <c r="G3592" s="2" t="n"/>
    </row>
    <row r="3593" ht="20.1" customHeight="1">
      <c r="A3593" s="72" t="inlineStr">
        <is>
          <t>23.3.1. CPU 45.13.01 VIAGEM DE CAMINHÃO PIPA 10.000 LTS, INCLUSIVE ÁGUA E MÃO DE OBRA , TEMPO DEPERMANÊNCIA NA OBRA DE ATÉ 2 HORAS (VG)</t>
        </is>
      </c>
      <c r="B3593" s="90" t="n"/>
      <c r="C3593" s="90" t="n"/>
      <c r="D3593" s="90" t="n"/>
      <c r="E3593" s="90" t="n"/>
      <c r="F3593" s="90" t="n"/>
      <c r="G3593" s="91" t="n"/>
    </row>
    <row r="3594" ht="15" customHeight="1">
      <c r="A3594" s="73" t="inlineStr">
        <is>
          <t>Equipamento Custo Horário</t>
        </is>
      </c>
      <c r="B3594" s="91" t="n"/>
      <c r="C3594" s="64" t="inlineStr">
        <is>
          <t>FONTE</t>
        </is>
      </c>
      <c r="D3594" s="64" t="inlineStr">
        <is>
          <t>UNID</t>
        </is>
      </c>
      <c r="E3594" s="64" t="inlineStr">
        <is>
          <t>COEFICIENTE</t>
        </is>
      </c>
      <c r="F3594" s="64" t="inlineStr">
        <is>
          <t>PREÇO UNITÁRIO</t>
        </is>
      </c>
      <c r="G3594" s="64" t="inlineStr">
        <is>
          <t>TOTAL</t>
        </is>
      </c>
    </row>
    <row r="3595" ht="15" customHeight="1">
      <c r="A3595" s="78" t="inlineStr">
        <is>
          <t>50.10.51</t>
        </is>
      </c>
      <c r="B3595" s="77" t="inlineStr">
        <is>
          <t>CHI/CAMINHAO TANQUE FORD 1317 WE TRUCADO, 10000 L</t>
        </is>
      </c>
      <c r="C3595" s="78" t="inlineStr">
        <is>
          <t>SUDECAP</t>
        </is>
      </c>
      <c r="D3595" s="78" t="inlineStr">
        <is>
          <t>H</t>
        </is>
      </c>
      <c r="E3595" s="21" t="n">
        <v>1</v>
      </c>
      <c r="F3595" s="22">
        <f>'COMPOSICOES AUXILIARES'!G-1</f>
        <v/>
      </c>
      <c r="G3595" s="22">
        <f>ROUND(E3595*F3595, 2)</f>
        <v/>
      </c>
      <c r="L3595" t="n">
        <v>1</v>
      </c>
      <c r="M3595" t="n">
        <v>70.86</v>
      </c>
      <c r="N3595">
        <f>(M3595-F3595)</f>
        <v/>
      </c>
    </row>
    <row r="3596" ht="15" customHeight="1">
      <c r="A3596" s="78" t="inlineStr">
        <is>
          <t>50.10.50</t>
        </is>
      </c>
      <c r="B3596" s="77" t="inlineStr">
        <is>
          <t>CHP/CAMINHAO TANQUE FORD 1317 WE TRUCADO, 10000</t>
        </is>
      </c>
      <c r="C3596" s="78" t="inlineStr">
        <is>
          <t>SUDECAP</t>
        </is>
      </c>
      <c r="D3596" s="78" t="inlineStr">
        <is>
          <t>H</t>
        </is>
      </c>
      <c r="E3596" s="21" t="n">
        <v>1</v>
      </c>
      <c r="F3596" s="22">
        <f>'COMPOSICOES AUXILIARES'!G-1</f>
        <v/>
      </c>
      <c r="G3596" s="22">
        <f>ROUND(E3596*F3596, 2)</f>
        <v/>
      </c>
      <c r="L3596" t="n">
        <v>1</v>
      </c>
      <c r="M3596" t="n">
        <v>147.86</v>
      </c>
      <c r="N3596">
        <f>(M3596-F3596)</f>
        <v/>
      </c>
    </row>
    <row r="3597" ht="18" customHeight="1">
      <c r="A3597" s="2" t="n"/>
      <c r="B3597" s="2" t="n"/>
      <c r="C3597" s="2" t="n"/>
      <c r="D3597" s="2" t="n"/>
      <c r="E3597" s="74" t="inlineStr">
        <is>
          <t>TOTAL Equipamento Custo Horário:</t>
        </is>
      </c>
      <c r="F3597" s="91" t="n"/>
      <c r="G3597" s="23">
        <f>SUM(G3595:G3596)</f>
        <v/>
      </c>
    </row>
    <row r="3598" ht="15" customHeight="1">
      <c r="A3598" s="73" t="inlineStr">
        <is>
          <t>Material</t>
        </is>
      </c>
      <c r="B3598" s="91" t="n"/>
      <c r="C3598" s="64" t="inlineStr">
        <is>
          <t>FONTE</t>
        </is>
      </c>
      <c r="D3598" s="64" t="inlineStr">
        <is>
          <t>UNID</t>
        </is>
      </c>
      <c r="E3598" s="64" t="inlineStr">
        <is>
          <t>COEFICIENTE</t>
        </is>
      </c>
      <c r="F3598" s="64" t="inlineStr">
        <is>
          <t>PREÇO UNITÁRIO</t>
        </is>
      </c>
      <c r="G3598" s="64" t="inlineStr">
        <is>
          <t>TOTAL</t>
        </is>
      </c>
    </row>
    <row r="3599" ht="21" customHeight="1">
      <c r="A3599" s="78" t="inlineStr">
        <is>
          <t>90.83.03*</t>
        </is>
      </c>
      <c r="B3599" s="77" t="inlineStr">
        <is>
          <t>TARIFA ÁGUA COPASA - CATEGORIA PÚBLICA - FIXA [ARSAE-MG]</t>
        </is>
      </c>
      <c r="C3599" s="78" t="inlineStr">
        <is>
          <t xml:space="preserve">Composições </t>
        </is>
      </c>
      <c r="D3599" s="78" t="inlineStr">
        <is>
          <t>M3</t>
        </is>
      </c>
      <c r="E3599" s="21" t="n">
        <v>10</v>
      </c>
      <c r="F3599" s="22">
        <f>ROUND(M3599*FATOR, 2)</f>
        <v/>
      </c>
      <c r="G3599" s="22">
        <f>ROUND(E3599*F3599, 2)</f>
        <v/>
      </c>
      <c r="L3599" t="n">
        <v>10</v>
      </c>
      <c r="M3599" t="n">
        <v>28.04</v>
      </c>
      <c r="N3599">
        <f>(M3599-F3599)</f>
        <v/>
      </c>
    </row>
    <row r="3600" ht="15" customHeight="1">
      <c r="A3600" s="2" t="n"/>
      <c r="B3600" s="2" t="n"/>
      <c r="C3600" s="2" t="n"/>
      <c r="D3600" s="2" t="n"/>
      <c r="E3600" s="74" t="inlineStr">
        <is>
          <t>TOTAL Material:</t>
        </is>
      </c>
      <c r="F3600" s="91" t="n"/>
      <c r="G3600" s="23">
        <f>SUM(G3599:G3599)</f>
        <v/>
      </c>
    </row>
    <row r="3601" ht="15" customHeight="1">
      <c r="A3601" s="73" t="inlineStr">
        <is>
          <t>Mão de Obra</t>
        </is>
      </c>
      <c r="B3601" s="91" t="n"/>
      <c r="C3601" s="64" t="inlineStr">
        <is>
          <t>FONTE</t>
        </is>
      </c>
      <c r="D3601" s="64" t="inlineStr">
        <is>
          <t>UNID</t>
        </is>
      </c>
      <c r="E3601" s="64" t="inlineStr">
        <is>
          <t>COEFICIENTE</t>
        </is>
      </c>
      <c r="F3601" s="64" t="inlineStr">
        <is>
          <t>PREÇO UNITÁRIO</t>
        </is>
      </c>
      <c r="G3601" s="64" t="inlineStr">
        <is>
          <t>TOTAL</t>
        </is>
      </c>
    </row>
    <row r="3602" ht="15" customHeight="1">
      <c r="A3602" s="78" t="inlineStr">
        <is>
          <t>55.10.88</t>
        </is>
      </c>
      <c r="B3602" s="77" t="inlineStr">
        <is>
          <t>SERVENTE</t>
        </is>
      </c>
      <c r="C3602" s="78" t="inlineStr">
        <is>
          <t>SUDECAP</t>
        </is>
      </c>
      <c r="D3602" s="78" t="inlineStr">
        <is>
          <t>H</t>
        </is>
      </c>
      <c r="E3602" s="21">
        <f>L3602*FATOR</f>
        <v/>
      </c>
      <c r="F3602" s="22" t="n">
        <v>14.9</v>
      </c>
      <c r="G3602" s="22">
        <f>ROUND(E3602*F3602, 2)</f>
        <v/>
      </c>
      <c r="L3602" t="n">
        <v>1</v>
      </c>
      <c r="M3602" t="n">
        <v>14.9</v>
      </c>
      <c r="N3602">
        <f>(M3602-F3602)</f>
        <v/>
      </c>
    </row>
    <row r="3603" ht="15" customHeight="1">
      <c r="A3603" s="2" t="n"/>
      <c r="B3603" s="2" t="n"/>
      <c r="C3603" s="2" t="n"/>
      <c r="D3603" s="2" t="n"/>
      <c r="E3603" s="74" t="inlineStr">
        <is>
          <t>TOTAL Mão de Obra:</t>
        </is>
      </c>
      <c r="F3603" s="91" t="n"/>
      <c r="G3603" s="23">
        <f>SUM(G3602:G3602)</f>
        <v/>
      </c>
    </row>
    <row r="3604" ht="15" customHeight="1">
      <c r="A3604" s="2" t="n"/>
      <c r="B3604" s="2" t="n"/>
      <c r="C3604" s="2" t="n"/>
      <c r="D3604" s="2" t="n"/>
      <c r="E3604" s="75" t="inlineStr">
        <is>
          <t>VALOR:</t>
        </is>
      </c>
      <c r="F3604" s="91" t="n"/>
      <c r="G3604" s="5">
        <f>SUM(G3600,G3597,G3603)</f>
        <v/>
      </c>
    </row>
    <row r="3605" ht="15" customHeight="1">
      <c r="A3605" s="2" t="n"/>
      <c r="B3605" s="2" t="n"/>
      <c r="C3605" s="2" t="n"/>
      <c r="D3605" s="2" t="n"/>
      <c r="E3605" s="75" t="inlineStr">
        <is>
          <t>VALOR BDI (29.27%):</t>
        </is>
      </c>
      <c r="F3605" s="91" t="n"/>
      <c r="G3605" s="5">
        <f>ROUNDDOWN(G3604*BDI,2)</f>
        <v/>
      </c>
    </row>
    <row r="3606" ht="15" customHeight="1">
      <c r="A3606" s="2" t="n"/>
      <c r="B3606" s="2" t="n"/>
      <c r="C3606" s="2" t="n"/>
      <c r="D3606" s="2" t="n"/>
      <c r="E3606" s="75" t="inlineStr">
        <is>
          <t>VALOR COM BDI:</t>
        </is>
      </c>
      <c r="F3606" s="91" t="n"/>
      <c r="G3606" s="5">
        <f>G3605 + G3604</f>
        <v/>
      </c>
    </row>
    <row r="3607" ht="9.949999999999999" customHeight="1">
      <c r="A3607" s="2" t="n"/>
      <c r="B3607" s="2" t="n"/>
      <c r="C3607" s="71" t="n"/>
      <c r="E3607" s="2" t="n"/>
      <c r="F3607" s="2" t="n"/>
      <c r="G3607" s="2" t="n"/>
    </row>
    <row r="3608" ht="20.1" customHeight="1">
      <c r="A3608" s="72" t="inlineStr">
        <is>
          <t>24.1.1. CPU 48.01.50 FORNECIMENTO E INSTALAÇÃO DE CANTONEIRA DE ABAS IGUAIS COM CHUMBADOR GERDAU COM B= 50MM E ESPESSURA (t) = 3,00MM (M)</t>
        </is>
      </c>
      <c r="B3608" s="90" t="n"/>
      <c r="C3608" s="90" t="n"/>
      <c r="D3608" s="90" t="n"/>
      <c r="E3608" s="90" t="n"/>
      <c r="F3608" s="90" t="n"/>
      <c r="G3608" s="91" t="n"/>
    </row>
    <row r="3609" ht="15" customHeight="1">
      <c r="A3609" s="73" t="inlineStr">
        <is>
          <t>Material</t>
        </is>
      </c>
      <c r="B3609" s="91" t="n"/>
      <c r="C3609" s="64" t="inlineStr">
        <is>
          <t>FONTE</t>
        </is>
      </c>
      <c r="D3609" s="64" t="inlineStr">
        <is>
          <t>UNID</t>
        </is>
      </c>
      <c r="E3609" s="64" t="inlineStr">
        <is>
          <t>COEFICIENTE</t>
        </is>
      </c>
      <c r="F3609" s="64" t="inlineStr">
        <is>
          <t>PREÇO UNITÁRIO</t>
        </is>
      </c>
      <c r="G3609" s="64" t="inlineStr">
        <is>
          <t>TOTAL</t>
        </is>
      </c>
    </row>
    <row r="3610" ht="15" customHeight="1">
      <c r="A3610" s="78" t="inlineStr">
        <is>
          <t>60.17.20</t>
        </is>
      </c>
      <c r="B3610" s="77" t="inlineStr">
        <is>
          <t>CANTONEIRA DE FERRO 2" X 1/8"</t>
        </is>
      </c>
      <c r="C3610" s="78" t="inlineStr">
        <is>
          <t>SUDECAP</t>
        </is>
      </c>
      <c r="D3610" s="78" t="inlineStr">
        <is>
          <t>KG</t>
        </is>
      </c>
      <c r="E3610" s="21" t="n">
        <v>2.706</v>
      </c>
      <c r="F3610" s="22">
        <f>ROUND(M3610*FATOR, 2)</f>
        <v/>
      </c>
      <c r="G3610" s="22">
        <f>ROUND(E3610*F3610, 2)</f>
        <v/>
      </c>
      <c r="L3610" t="n">
        <v>2.706</v>
      </c>
      <c r="M3610" t="n">
        <v>8.460000000000001</v>
      </c>
      <c r="N3610">
        <f>(M3610-F3610)</f>
        <v/>
      </c>
    </row>
    <row r="3611" ht="15" customHeight="1">
      <c r="A3611" s="2" t="n"/>
      <c r="B3611" s="2" t="n"/>
      <c r="C3611" s="2" t="n"/>
      <c r="D3611" s="2" t="n"/>
      <c r="E3611" s="74" t="inlineStr">
        <is>
          <t>TOTAL Material:</t>
        </is>
      </c>
      <c r="F3611" s="91" t="n"/>
      <c r="G3611" s="23">
        <f>SUM(G3610:G3610)</f>
        <v/>
      </c>
    </row>
    <row r="3612" ht="15" customHeight="1">
      <c r="A3612" s="73" t="inlineStr">
        <is>
          <t>Mão de Obra</t>
        </is>
      </c>
      <c r="B3612" s="91" t="n"/>
      <c r="C3612" s="64" t="inlineStr">
        <is>
          <t>FONTE</t>
        </is>
      </c>
      <c r="D3612" s="64" t="inlineStr">
        <is>
          <t>UNID</t>
        </is>
      </c>
      <c r="E3612" s="64" t="inlineStr">
        <is>
          <t>COEFICIENTE</t>
        </is>
      </c>
      <c r="F3612" s="64" t="inlineStr">
        <is>
          <t>PREÇO UNITÁRIO</t>
        </is>
      </c>
      <c r="G3612" s="64" t="inlineStr">
        <is>
          <t>TOTAL</t>
        </is>
      </c>
    </row>
    <row r="3613" ht="15" customHeight="1">
      <c r="A3613" s="78" t="inlineStr">
        <is>
          <t>55.10.86</t>
        </is>
      </c>
      <c r="B3613" s="77" t="inlineStr">
        <is>
          <t>SERRALHEIRO</t>
        </is>
      </c>
      <c r="C3613" s="78" t="inlineStr">
        <is>
          <t>SUDECAP</t>
        </is>
      </c>
      <c r="D3613" s="78" t="inlineStr">
        <is>
          <t>H</t>
        </is>
      </c>
      <c r="E3613" s="21">
        <f>L3613*FATOR</f>
        <v/>
      </c>
      <c r="F3613" s="22" t="n">
        <v>18.4</v>
      </c>
      <c r="G3613" s="22">
        <f>ROUND(E3613*F3613, 2)</f>
        <v/>
      </c>
      <c r="L3613" t="n">
        <v>0.08333400000000001</v>
      </c>
      <c r="M3613" t="n">
        <v>18.4</v>
      </c>
      <c r="N3613">
        <f>(M3613-F3613)</f>
        <v/>
      </c>
    </row>
    <row r="3614" ht="15" customHeight="1">
      <c r="A3614" s="78" t="inlineStr">
        <is>
          <t>55.10.88</t>
        </is>
      </c>
      <c r="B3614" s="77" t="inlineStr">
        <is>
          <t>SERVENTE</t>
        </is>
      </c>
      <c r="C3614" s="78" t="inlineStr">
        <is>
          <t>SUDECAP</t>
        </is>
      </c>
      <c r="D3614" s="78" t="inlineStr">
        <is>
          <t>H</t>
        </is>
      </c>
      <c r="E3614" s="21">
        <f>L3614*FATOR</f>
        <v/>
      </c>
      <c r="F3614" s="22" t="n">
        <v>14.9</v>
      </c>
      <c r="G3614" s="22">
        <f>ROUND(E3614*F3614, 2)</f>
        <v/>
      </c>
      <c r="L3614" t="n">
        <v>0.166667</v>
      </c>
      <c r="M3614" t="n">
        <v>14.9</v>
      </c>
      <c r="N3614">
        <f>(M3614-F3614)</f>
        <v/>
      </c>
    </row>
    <row r="3615" ht="15" customHeight="1">
      <c r="A3615" s="2" t="n"/>
      <c r="B3615" s="2" t="n"/>
      <c r="C3615" s="2" t="n"/>
      <c r="D3615" s="2" t="n"/>
      <c r="E3615" s="74" t="inlineStr">
        <is>
          <t>TOTAL Mão de Obra:</t>
        </is>
      </c>
      <c r="F3615" s="91" t="n"/>
      <c r="G3615" s="23">
        <f>SUM(G3613:G3614)</f>
        <v/>
      </c>
    </row>
    <row r="3616" ht="15" customHeight="1">
      <c r="A3616" s="73" t="inlineStr">
        <is>
          <t>Serviço</t>
        </is>
      </c>
      <c r="B3616" s="91" t="n"/>
      <c r="C3616" s="64" t="inlineStr">
        <is>
          <t>FONTE</t>
        </is>
      </c>
      <c r="D3616" s="64" t="inlineStr">
        <is>
          <t>UNID</t>
        </is>
      </c>
      <c r="E3616" s="64" t="inlineStr">
        <is>
          <t>COEFICIENTE</t>
        </is>
      </c>
      <c r="F3616" s="64" t="inlineStr">
        <is>
          <t>PREÇO UNITÁRIO</t>
        </is>
      </c>
      <c r="G3616" s="64" t="inlineStr">
        <is>
          <t>TOTAL</t>
        </is>
      </c>
    </row>
    <row r="3617" ht="15" customHeight="1">
      <c r="A3617" s="78" t="inlineStr">
        <is>
          <t>40.24.15</t>
        </is>
      </c>
      <c r="B3617" s="77" t="inlineStr">
        <is>
          <t>ARGAMASSA DE CIMENTO E AREIA 1:3</t>
        </is>
      </c>
      <c r="C3617" s="78" t="inlineStr">
        <is>
          <t>SUDECAP</t>
        </is>
      </c>
      <c r="D3617" s="78" t="inlineStr">
        <is>
          <t>M3</t>
        </is>
      </c>
      <c r="E3617" s="21" t="n">
        <v>0.01</v>
      </c>
      <c r="F3617" s="22">
        <f>'COMPOSICOES AUXILIARES'!G-1</f>
        <v/>
      </c>
      <c r="G3617" s="22">
        <f>ROUND(E3617*F3617, 2)</f>
        <v/>
      </c>
      <c r="L3617" t="n">
        <v>0.01</v>
      </c>
      <c r="M3617" t="n">
        <v>599.9299999999999</v>
      </c>
      <c r="N3617">
        <f>(M3617-F3617)</f>
        <v/>
      </c>
    </row>
    <row r="3618" ht="15" customHeight="1">
      <c r="A3618" s="2" t="n"/>
      <c r="B3618" s="2" t="n"/>
      <c r="C3618" s="2" t="n"/>
      <c r="D3618" s="2" t="n"/>
      <c r="E3618" s="74" t="inlineStr">
        <is>
          <t>TOTAL Serviço:</t>
        </is>
      </c>
      <c r="F3618" s="91" t="n"/>
      <c r="G3618" s="23">
        <f>SUM(G3617:G3617)</f>
        <v/>
      </c>
    </row>
    <row r="3619" ht="15" customHeight="1">
      <c r="A3619" s="2" t="n"/>
      <c r="B3619" s="2" t="n"/>
      <c r="C3619" s="2" t="n"/>
      <c r="D3619" s="2" t="n"/>
      <c r="E3619" s="75" t="inlineStr">
        <is>
          <t>VALOR:</t>
        </is>
      </c>
      <c r="F3619" s="91" t="n"/>
      <c r="G3619" s="5">
        <f>SUM(G3611,G3618,G3615)</f>
        <v/>
      </c>
    </row>
    <row r="3620" ht="15" customHeight="1">
      <c r="A3620" s="2" t="n"/>
      <c r="B3620" s="2" t="n"/>
      <c r="C3620" s="2" t="n"/>
      <c r="D3620" s="2" t="n"/>
      <c r="E3620" s="75" t="inlineStr">
        <is>
          <t>VALOR BDI (29.27%):</t>
        </is>
      </c>
      <c r="F3620" s="91" t="n"/>
      <c r="G3620" s="5">
        <f>ROUNDDOWN(G3619*BDI,2)</f>
        <v/>
      </c>
    </row>
    <row r="3621" ht="15" customHeight="1">
      <c r="A3621" s="2" t="n"/>
      <c r="B3621" s="2" t="n"/>
      <c r="C3621" s="2" t="n"/>
      <c r="D3621" s="2" t="n"/>
      <c r="E3621" s="75" t="inlineStr">
        <is>
          <t>VALOR COM BDI:</t>
        </is>
      </c>
      <c r="F3621" s="91" t="n"/>
      <c r="G3621" s="5">
        <f>G3620 + G3619</f>
        <v/>
      </c>
    </row>
    <row r="3622" ht="9.949999999999999" customHeight="1">
      <c r="A3622" s="2" t="n"/>
      <c r="B3622" s="2" t="n"/>
      <c r="C3622" s="71" t="n"/>
      <c r="E3622" s="2" t="n"/>
      <c r="F3622" s="2" t="n"/>
      <c r="G3622" s="2" t="n"/>
    </row>
    <row r="3623" ht="20.1" customHeight="1">
      <c r="A3623" s="72" t="inlineStr">
        <is>
          <t>25.1.1. CPU 90.01.01 ADMINISTRAÇÃO LOCAL DA OBRA (UN)</t>
        </is>
      </c>
      <c r="B3623" s="90" t="n"/>
      <c r="C3623" s="90" t="n"/>
      <c r="D3623" s="90" t="n"/>
      <c r="E3623" s="90" t="n"/>
      <c r="F3623" s="90" t="n"/>
      <c r="G3623" s="91" t="n"/>
    </row>
    <row r="3624" ht="15" customHeight="1">
      <c r="A3624" s="73" t="inlineStr">
        <is>
          <t>Material</t>
        </is>
      </c>
      <c r="B3624" s="91" t="n"/>
      <c r="C3624" s="64" t="inlineStr">
        <is>
          <t>FONTE</t>
        </is>
      </c>
      <c r="D3624" s="64" t="inlineStr">
        <is>
          <t>UNID</t>
        </is>
      </c>
      <c r="E3624" s="64" t="inlineStr">
        <is>
          <t>COEFICIENTE</t>
        </is>
      </c>
      <c r="F3624" s="64" t="inlineStr">
        <is>
          <t>PREÇO UNITÁRIO</t>
        </is>
      </c>
      <c r="G3624" s="64" t="inlineStr">
        <is>
          <t>TOTAL</t>
        </is>
      </c>
    </row>
    <row r="3625" ht="21" customHeight="1">
      <c r="A3625" s="78" t="inlineStr">
        <is>
          <t>90.89.90*</t>
        </is>
      </c>
      <c r="B3625" s="77" t="inlineStr">
        <is>
          <t>TARIFA ART POR CONTRATO/OBRA/SERVIÇO - FAIXA 1 [VALOR CREA/MG 2023]</t>
        </is>
      </c>
      <c r="C3625" s="78" t="inlineStr">
        <is>
          <t xml:space="preserve">Composições </t>
        </is>
      </c>
      <c r="D3625" s="78" t="inlineStr">
        <is>
          <t>UN</t>
        </is>
      </c>
      <c r="E3625" s="21" t="n">
        <v>0.01</v>
      </c>
      <c r="F3625" s="22">
        <f>ROUND(M3625*FATOR, 2)</f>
        <v/>
      </c>
      <c r="G3625" s="22">
        <f>ROUND(E3625*F3625, 2)</f>
        <v/>
      </c>
      <c r="L3625" t="n">
        <v>0.01</v>
      </c>
      <c r="M3625" t="n">
        <v>96.62</v>
      </c>
      <c r="N3625">
        <f>(M3625-F3625)</f>
        <v/>
      </c>
    </row>
    <row r="3626" ht="21" customHeight="1">
      <c r="A3626" s="78" t="inlineStr">
        <is>
          <t>90.89.91*</t>
        </is>
      </c>
      <c r="B3626" s="77" t="inlineStr">
        <is>
          <t>TARIFA ART POR CONTRATO/OBRA/SERVIÇO - FAIXA 2 [VALOR CREA/MG 2023]</t>
        </is>
      </c>
      <c r="C3626" s="78" t="inlineStr">
        <is>
          <t xml:space="preserve">Composições </t>
        </is>
      </c>
      <c r="D3626" s="78" t="inlineStr">
        <is>
          <t>UN</t>
        </is>
      </c>
      <c r="E3626" s="21" t="n">
        <v>0.01</v>
      </c>
      <c r="F3626" s="22">
        <f>ROUND(M3626*FATOR, 2)</f>
        <v/>
      </c>
      <c r="G3626" s="22">
        <f>ROUND(E3626*F3626, 2)</f>
        <v/>
      </c>
      <c r="L3626" t="n">
        <v>0.01</v>
      </c>
      <c r="M3626" t="n">
        <v>254.59</v>
      </c>
      <c r="N3626">
        <f>(M3626-F3626)</f>
        <v/>
      </c>
    </row>
    <row r="3627" ht="15" customHeight="1">
      <c r="A3627" s="2" t="n"/>
      <c r="B3627" s="2" t="n"/>
      <c r="C3627" s="2" t="n"/>
      <c r="D3627" s="2" t="n"/>
      <c r="E3627" s="74" t="inlineStr">
        <is>
          <t>TOTAL Material:</t>
        </is>
      </c>
      <c r="F3627" s="91" t="n"/>
      <c r="G3627" s="23">
        <f>SUM(G3625:G3626)</f>
        <v/>
      </c>
    </row>
    <row r="3628" ht="15" customHeight="1">
      <c r="A3628" s="73" t="inlineStr">
        <is>
          <t>Serviço</t>
        </is>
      </c>
      <c r="B3628" s="91" t="n"/>
      <c r="C3628" s="64" t="inlineStr">
        <is>
          <t>FONTE</t>
        </is>
      </c>
      <c r="D3628" s="64" t="inlineStr">
        <is>
          <t>UNID</t>
        </is>
      </c>
      <c r="E3628" s="64" t="inlineStr">
        <is>
          <t>COEFICIENTE</t>
        </is>
      </c>
      <c r="F3628" s="64" t="inlineStr">
        <is>
          <t>PREÇO UNITÁRIO</t>
        </is>
      </c>
      <c r="G3628" s="64" t="inlineStr">
        <is>
          <t>TOTAL</t>
        </is>
      </c>
    </row>
    <row r="3629" ht="15" customHeight="1">
      <c r="A3629" s="78" t="inlineStr">
        <is>
          <t>44.01.07</t>
        </is>
      </c>
      <c r="B3629" s="77" t="inlineStr">
        <is>
          <t>ENCARREGADO</t>
        </is>
      </c>
      <c r="C3629" s="78" t="inlineStr">
        <is>
          <t>SUDECAP</t>
        </is>
      </c>
      <c r="D3629" s="78" t="inlineStr">
        <is>
          <t>MES</t>
        </is>
      </c>
      <c r="E3629" s="21" t="n">
        <v>0.06</v>
      </c>
      <c r="F3629" s="22">
        <f>'COMPOSICOES AUXILIARES'!G-1</f>
        <v/>
      </c>
      <c r="G3629" s="22">
        <f>ROUND(E3629*F3629, 2)</f>
        <v/>
      </c>
      <c r="L3629" t="n">
        <v>0.06</v>
      </c>
      <c r="M3629" t="n">
        <v>6709.95</v>
      </c>
      <c r="N3629">
        <f>(M3629-F3629)</f>
        <v/>
      </c>
    </row>
    <row r="3630" ht="15" customHeight="1">
      <c r="A3630" s="78" t="inlineStr">
        <is>
          <t>44.01.03</t>
        </is>
      </c>
      <c r="B3630" s="77" t="inlineStr">
        <is>
          <t>ENGENHEIRO JUNIOR</t>
        </is>
      </c>
      <c r="C3630" s="78" t="inlineStr">
        <is>
          <t>SUDECAP</t>
        </is>
      </c>
      <c r="D3630" s="78" t="inlineStr">
        <is>
          <t>MES</t>
        </is>
      </c>
      <c r="E3630" s="21" t="n">
        <v>0.015</v>
      </c>
      <c r="F3630" s="22">
        <f>'COMPOSICOES AUXILIARES'!G-1</f>
        <v/>
      </c>
      <c r="G3630" s="22">
        <f>ROUND(E3630*F3630, 2)</f>
        <v/>
      </c>
      <c r="L3630" t="n">
        <v>0.015</v>
      </c>
      <c r="M3630" t="n">
        <v>16552.91</v>
      </c>
      <c r="N3630">
        <f>(M3630-F3630)</f>
        <v/>
      </c>
    </row>
    <row r="3631" ht="15" customHeight="1">
      <c r="A3631" s="2" t="n"/>
      <c r="B3631" s="2" t="n"/>
      <c r="C3631" s="2" t="n"/>
      <c r="D3631" s="2" t="n"/>
      <c r="E3631" s="74" t="inlineStr">
        <is>
          <t>TOTAL Serviço:</t>
        </is>
      </c>
      <c r="F3631" s="91" t="n"/>
      <c r="G3631" s="23">
        <f>SUM(G3629:G3630)</f>
        <v/>
      </c>
    </row>
    <row r="3632" ht="15" customHeight="1">
      <c r="A3632" s="2" t="n"/>
      <c r="B3632" s="2" t="n"/>
      <c r="C3632" s="2" t="n"/>
      <c r="D3632" s="2" t="n"/>
      <c r="E3632" s="75" t="inlineStr">
        <is>
          <t>VALOR:</t>
        </is>
      </c>
      <c r="F3632" s="91" t="n"/>
      <c r="G3632" s="5">
        <f>SUM(G3627,G3631)</f>
        <v/>
      </c>
    </row>
    <row r="3633" ht="15" customHeight="1">
      <c r="A3633" s="2" t="n"/>
      <c r="B3633" s="2" t="n"/>
      <c r="C3633" s="2" t="n"/>
      <c r="D3633" s="2" t="n"/>
      <c r="E3633" s="75" t="inlineStr">
        <is>
          <t>VALOR BDI (29.27%):</t>
        </is>
      </c>
      <c r="F3633" s="91" t="n"/>
      <c r="G3633" s="5">
        <f>ROUNDDOWN(G3632*BDI,2)</f>
        <v/>
      </c>
    </row>
    <row r="3634" ht="15" customHeight="1">
      <c r="A3634" s="2" t="n"/>
      <c r="B3634" s="2" t="n"/>
      <c r="C3634" s="2" t="n"/>
      <c r="D3634" s="2" t="n"/>
      <c r="E3634" s="75" t="inlineStr">
        <is>
          <t>VALOR COM BDI:</t>
        </is>
      </c>
      <c r="F3634" s="91" t="n"/>
      <c r="G3634" s="5">
        <f>G3633 + G3632</f>
        <v/>
      </c>
    </row>
  </sheetData>
  <mergeCells count="2560">
    <mergeCell ref="C313:D313"/>
    <mergeCell ref="A1608:B1608"/>
    <mergeCell ref="C1366:D1366"/>
    <mergeCell ref="C184:D184"/>
    <mergeCell ref="A3422:B3422"/>
    <mergeCell ref="A2371:B2371"/>
    <mergeCell ref="A1221:G1221"/>
    <mergeCell ref="C1070:D1070"/>
    <mergeCell ref="E371:F371"/>
    <mergeCell ref="A2858:G2858"/>
    <mergeCell ref="A39:G39"/>
    <mergeCell ref="E3288:F3288"/>
    <mergeCell ref="E2946:F2946"/>
    <mergeCell ref="C2156:D2156"/>
    <mergeCell ref="E3244:F3244"/>
    <mergeCell ref="B1850:C1850"/>
    <mergeCell ref="E1159:F1159"/>
    <mergeCell ref="E1134:F1134"/>
    <mergeCell ref="E1457:F1457"/>
    <mergeCell ref="E861:F861"/>
    <mergeCell ref="A267:B267"/>
    <mergeCell ref="E2106:F2106"/>
    <mergeCell ref="A2510:B2510"/>
    <mergeCell ref="E3588:F3588"/>
    <mergeCell ref="E2518:F2518"/>
    <mergeCell ref="E1801:F1801"/>
    <mergeCell ref="E2649:F2649"/>
    <mergeCell ref="A153:G153"/>
    <mergeCell ref="A3156:B3156"/>
    <mergeCell ref="A1661:B1661"/>
    <mergeCell ref="E2818:F2818"/>
    <mergeCell ref="A484:G484"/>
    <mergeCell ref="E3247:F3247"/>
    <mergeCell ref="A2843:B2843"/>
    <mergeCell ref="A1234:B1234"/>
    <mergeCell ref="A3141:B3141"/>
    <mergeCell ref="C789:D789"/>
    <mergeCell ref="E547:F547"/>
    <mergeCell ref="A593:B593"/>
    <mergeCell ref="C2909:D2909"/>
    <mergeCell ref="E1790:F1790"/>
    <mergeCell ref="A3236:G3236"/>
    <mergeCell ref="E2088:F2088"/>
    <mergeCell ref="E1056:F1056"/>
    <mergeCell ref="E3278:F3278"/>
    <mergeCell ref="E847:F847"/>
    <mergeCell ref="E2675:F2675"/>
    <mergeCell ref="A2781:G2781"/>
    <mergeCell ref="E1362:F1362"/>
    <mergeCell ref="E1058:F1058"/>
    <mergeCell ref="E1785:F1785"/>
    <mergeCell ref="A1381:B1381"/>
    <mergeCell ref="E417:F417"/>
    <mergeCell ref="E3273:F3273"/>
    <mergeCell ref="A3538:G3538"/>
    <mergeCell ref="A1751:G1751"/>
    <mergeCell ref="E3632:F3632"/>
    <mergeCell ref="A954:B954"/>
    <mergeCell ref="E2846:F2846"/>
    <mergeCell ref="A1681:B1681"/>
    <mergeCell ref="A2137:B2137"/>
    <mergeCell ref="E3634:F3634"/>
    <mergeCell ref="A2742:B2742"/>
    <mergeCell ref="A1896:G1896"/>
    <mergeCell ref="A657:B657"/>
    <mergeCell ref="C2658:D2658"/>
    <mergeCell ref="A1253:B1253"/>
    <mergeCell ref="A949:B949"/>
    <mergeCell ref="A194:B194"/>
    <mergeCell ref="E1959:F1959"/>
    <mergeCell ref="C110:D110"/>
    <mergeCell ref="E443:F443"/>
    <mergeCell ref="C715:D715"/>
    <mergeCell ref="E777:F777"/>
    <mergeCell ref="E16:F16"/>
    <mergeCell ref="E174:F174"/>
    <mergeCell ref="E3204:F3204"/>
    <mergeCell ref="E1417:F1417"/>
    <mergeCell ref="E2261:F2261"/>
    <mergeCell ref="E1112:F1112"/>
    <mergeCell ref="A1394:B1394"/>
    <mergeCell ref="C2857:D2857"/>
    <mergeCell ref="C2096:D2096"/>
    <mergeCell ref="C1458:D1458"/>
    <mergeCell ref="A2884:B2884"/>
    <mergeCell ref="A3406:G3406"/>
    <mergeCell ref="A2038:G2038"/>
    <mergeCell ref="A205:B205"/>
    <mergeCell ref="E830:F830"/>
    <mergeCell ref="C428:D428"/>
    <mergeCell ref="E1128:F1128"/>
    <mergeCell ref="A968:B968"/>
    <mergeCell ref="A437:G437"/>
    <mergeCell ref="E69:F69"/>
    <mergeCell ref="E1557:F1557"/>
    <mergeCell ref="E158:F158"/>
    <mergeCell ref="E2917:F2917"/>
    <mergeCell ref="A3608:G3608"/>
    <mergeCell ref="E1891:F1891"/>
    <mergeCell ref="E832:F832"/>
    <mergeCell ref="E2460:F2460"/>
    <mergeCell ref="E492:F492"/>
    <mergeCell ref="E1428:F1428"/>
    <mergeCell ref="E369:F369"/>
    <mergeCell ref="E2618:F2618"/>
    <mergeCell ref="E2155:F2155"/>
    <mergeCell ref="E2191:F2191"/>
    <mergeCell ref="E1430:F1430"/>
    <mergeCell ref="E3375:F3375"/>
    <mergeCell ref="A2806:B2806"/>
    <mergeCell ref="A2051:B2051"/>
    <mergeCell ref="E2315:F2315"/>
    <mergeCell ref="A1019:B1019"/>
    <mergeCell ref="C1967:D1967"/>
    <mergeCell ref="A2385:B2385"/>
    <mergeCell ref="A1782:B1782"/>
    <mergeCell ref="C3028:D3028"/>
    <mergeCell ref="A144:G144"/>
    <mergeCell ref="E972:F972"/>
    <mergeCell ref="E1270:F1270"/>
    <mergeCell ref="A2725:G2725"/>
    <mergeCell ref="E1604:F1604"/>
    <mergeCell ref="C3537:D3537"/>
    <mergeCell ref="B1874:C1874"/>
    <mergeCell ref="C1085:D1085"/>
    <mergeCell ref="E3086:F3086"/>
    <mergeCell ref="E2969:F2969"/>
    <mergeCell ref="C2269:D2269"/>
    <mergeCell ref="E1272:F1272"/>
    <mergeCell ref="E1299:F1299"/>
    <mergeCell ref="E1570:F1570"/>
    <mergeCell ref="C2865:D2865"/>
    <mergeCell ref="A1932:G1932"/>
    <mergeCell ref="E853:F853"/>
    <mergeCell ref="C780:D780"/>
    <mergeCell ref="E538:F538"/>
    <mergeCell ref="E240:F240"/>
    <mergeCell ref="A2206:B2206"/>
    <mergeCell ref="E2542:F2542"/>
    <mergeCell ref="E1904:F1904"/>
    <mergeCell ref="E967:F967"/>
    <mergeCell ref="C55:D55"/>
    <mergeCell ref="E1143:F1143"/>
    <mergeCell ref="E2631:F2631"/>
    <mergeCell ref="B1869:C1869"/>
    <mergeCell ref="E3305:F3305"/>
    <mergeCell ref="E3603:F3603"/>
    <mergeCell ref="A1047:B1047"/>
    <mergeCell ref="E3597:F3597"/>
    <mergeCell ref="E2842:F2842"/>
    <mergeCell ref="E3298:F3298"/>
    <mergeCell ref="A3165:B3165"/>
    <mergeCell ref="E1899:F1899"/>
    <mergeCell ref="A2222:B2222"/>
    <mergeCell ref="E3300:F3300"/>
    <mergeCell ref="C3223:D3223"/>
    <mergeCell ref="A2110:B2110"/>
    <mergeCell ref="A2433:B2433"/>
    <mergeCell ref="C798:D798"/>
    <mergeCell ref="E1169:F1169"/>
    <mergeCell ref="E2384:F2384"/>
    <mergeCell ref="A2522:B2522"/>
    <mergeCell ref="E109:F109"/>
    <mergeCell ref="E3287:F3287"/>
    <mergeCell ref="C381:D381"/>
    <mergeCell ref="E139:F139"/>
    <mergeCell ref="E2982:F2982"/>
    <mergeCell ref="E3012:F3012"/>
    <mergeCell ref="E2257:F2257"/>
    <mergeCell ref="E2555:F2555"/>
    <mergeCell ref="C1738:D1738"/>
    <mergeCell ref="E1496:F1496"/>
    <mergeCell ref="E470:F470"/>
    <mergeCell ref="E768:F768"/>
    <mergeCell ref="E2713:F2713"/>
    <mergeCell ref="E2984:F2984"/>
    <mergeCell ref="E3282:F3282"/>
    <mergeCell ref="E1952:F1952"/>
    <mergeCell ref="A1821:B1821"/>
    <mergeCell ref="E3440:F3440"/>
    <mergeCell ref="A2573:B2573"/>
    <mergeCell ref="E770:F770"/>
    <mergeCell ref="E3013:F3013"/>
    <mergeCell ref="E1983:F1983"/>
    <mergeCell ref="E3442:F3442"/>
    <mergeCell ref="A2146:B2146"/>
    <mergeCell ref="A1087:B1087"/>
    <mergeCell ref="E584:F584"/>
    <mergeCell ref="A3491:G3491"/>
    <mergeCell ref="E3313:F3313"/>
    <mergeCell ref="E3044:F3044"/>
    <mergeCell ref="A3180:B3180"/>
    <mergeCell ref="A1486:G1486"/>
    <mergeCell ref="E1670:F1670"/>
    <mergeCell ref="A218:G218"/>
    <mergeCell ref="A2875:B2875"/>
    <mergeCell ref="A3275:G3275"/>
    <mergeCell ref="E1978:F1978"/>
    <mergeCell ref="E3369:F3369"/>
    <mergeCell ref="E3344:F3344"/>
    <mergeCell ref="E2285:F2285"/>
    <mergeCell ref="E2268:F2268"/>
    <mergeCell ref="E183:F183"/>
    <mergeCell ref="E796:F796"/>
    <mergeCell ref="E3458:F3458"/>
    <mergeCell ref="A392:B392"/>
    <mergeCell ref="E2697:F2697"/>
    <mergeCell ref="C1907:D1907"/>
    <mergeCell ref="E1225:F1225"/>
    <mergeCell ref="E910:F910"/>
    <mergeCell ref="E193:F193"/>
    <mergeCell ref="E1096:F1096"/>
    <mergeCell ref="A2935:B2935"/>
    <mergeCell ref="C539:D539"/>
    <mergeCell ref="A694:B694"/>
    <mergeCell ref="A656:G656"/>
    <mergeCell ref="A1290:B1290"/>
    <mergeCell ref="A3260:B3260"/>
    <mergeCell ref="A1150:B1150"/>
    <mergeCell ref="E1996:F1996"/>
    <mergeCell ref="E2425:F2425"/>
    <mergeCell ref="E2723:F2723"/>
    <mergeCell ref="C880:D880"/>
    <mergeCell ref="E814:F814"/>
    <mergeCell ref="E2784:F2784"/>
    <mergeCell ref="E1243:F1243"/>
    <mergeCell ref="E3511:F3511"/>
    <mergeCell ref="E509:F509"/>
    <mergeCell ref="E2970:F2970"/>
    <mergeCell ref="A2619:B2619"/>
    <mergeCell ref="E3084:F3084"/>
    <mergeCell ref="E3382:F3382"/>
    <mergeCell ref="E3392:F3392"/>
    <mergeCell ref="E1238:F1238"/>
    <mergeCell ref="A1132:B1132"/>
    <mergeCell ref="A1806:B1806"/>
    <mergeCell ref="E3085:F3085"/>
    <mergeCell ref="A407:B407"/>
    <mergeCell ref="A827:B827"/>
    <mergeCell ref="A2650:B2650"/>
    <mergeCell ref="A3586:B3586"/>
    <mergeCell ref="A2218:B2218"/>
    <mergeCell ref="A1341:G1341"/>
    <mergeCell ref="A102:B102"/>
    <mergeCell ref="A1648:G1648"/>
    <mergeCell ref="E867:F867"/>
    <mergeCell ref="E3110:F3110"/>
    <mergeCell ref="E2355:F2355"/>
    <mergeCell ref="A290:G290"/>
    <mergeCell ref="A588:G588"/>
    <mergeCell ref="A2533:G2533"/>
    <mergeCell ref="C464:D464"/>
    <mergeCell ref="C160:D160"/>
    <mergeCell ref="A2831:G2831"/>
    <mergeCell ref="E1928:F1928"/>
    <mergeCell ref="E2226:F2226"/>
    <mergeCell ref="E1167:F1167"/>
    <mergeCell ref="E141:F141"/>
    <mergeCell ref="E3416:F3416"/>
    <mergeCell ref="E3112:F3112"/>
    <mergeCell ref="A161:G161"/>
    <mergeCell ref="E2655:F2655"/>
    <mergeCell ref="E1325:F1325"/>
    <mergeCell ref="C1865:D1865"/>
    <mergeCell ref="E224:F224"/>
    <mergeCell ref="E107:F107"/>
    <mergeCell ref="E3111:F3111"/>
    <mergeCell ref="E2228:F2228"/>
    <mergeCell ref="E441:F441"/>
    <mergeCell ref="E739:F739"/>
    <mergeCell ref="E435:F435"/>
    <mergeCell ref="E1923:F1923"/>
    <mergeCell ref="A1817:B1817"/>
    <mergeCell ref="A2246:B2246"/>
    <mergeCell ref="A1071:G1071"/>
    <mergeCell ref="E3009:F3009"/>
    <mergeCell ref="A948:G948"/>
    <mergeCell ref="A303:B303"/>
    <mergeCell ref="A2546:B2546"/>
    <mergeCell ref="A759:B759"/>
    <mergeCell ref="C1883:D1883"/>
    <mergeCell ref="E2070:F2070"/>
    <mergeCell ref="A3213:B3213"/>
    <mergeCell ref="E2368:F2368"/>
    <mergeCell ref="E1336:F1336"/>
    <mergeCell ref="C519:D519"/>
    <mergeCell ref="E3552:F3552"/>
    <mergeCell ref="E575:F575"/>
    <mergeCell ref="C3576:D3576"/>
    <mergeCell ref="A1275:G1275"/>
    <mergeCell ref="C390:D390"/>
    <mergeCell ref="A2757:G2757"/>
    <mergeCell ref="E3035:F3035"/>
    <mergeCell ref="E1976:F1976"/>
    <mergeCell ref="E1338:F1338"/>
    <mergeCell ref="E583:F583"/>
    <mergeCell ref="E285:F285"/>
    <mergeCell ref="E577:F577"/>
    <mergeCell ref="E3464:F3464"/>
    <mergeCell ref="E3149:F3149"/>
    <mergeCell ref="E2065:F2065"/>
    <mergeCell ref="E1555:F1555"/>
    <mergeCell ref="E3456:F3456"/>
    <mergeCell ref="A2170:B2170"/>
    <mergeCell ref="A2659:G2659"/>
    <mergeCell ref="E3024:F3024"/>
    <mergeCell ref="A688:G688"/>
    <mergeCell ref="A1199:B1199"/>
    <mergeCell ref="A540:G540"/>
    <mergeCell ref="A474:B474"/>
    <mergeCell ref="A1527:B1527"/>
    <mergeCell ref="A3531:B3531"/>
    <mergeCell ref="C3289:D3289"/>
    <mergeCell ref="A1446:B1446"/>
    <mergeCell ref="E2292:F2292"/>
    <mergeCell ref="E207:F207"/>
    <mergeCell ref="A47:B47"/>
    <mergeCell ref="E2450:F2450"/>
    <mergeCell ref="E1057:F1057"/>
    <mergeCell ref="A2173:B2173"/>
    <mergeCell ref="C1931:D1931"/>
    <mergeCell ref="E636:F636"/>
    <mergeCell ref="E2879:F2879"/>
    <mergeCell ref="E3055:F3055"/>
    <mergeCell ref="E3353:F3353"/>
    <mergeCell ref="E1023:F1023"/>
    <mergeCell ref="E507:F507"/>
    <mergeCell ref="E3048:F3048"/>
    <mergeCell ref="E2293:F2293"/>
    <mergeCell ref="A2915:B2915"/>
    <mergeCell ref="E1989:F1989"/>
    <mergeCell ref="E3179:F3179"/>
    <mergeCell ref="A1560:B1560"/>
    <mergeCell ref="E3477:F3477"/>
    <mergeCell ref="A3073:B3073"/>
    <mergeCell ref="E1568:F1568"/>
    <mergeCell ref="E807:F807"/>
    <mergeCell ref="E3050:F3050"/>
    <mergeCell ref="A716:G716"/>
    <mergeCell ref="A1885:B1885"/>
    <mergeCell ref="E652:F652"/>
    <mergeCell ref="A73:B73"/>
    <mergeCell ref="A1619:G1619"/>
    <mergeCell ref="E347:F347"/>
    <mergeCell ref="A2770:B2770"/>
    <mergeCell ref="A3068:B3068"/>
    <mergeCell ref="C2704:D2704"/>
    <mergeCell ref="A1728:B1728"/>
    <mergeCell ref="E3195:F3195"/>
    <mergeCell ref="E2136:F2136"/>
    <mergeCell ref="A1588:B1588"/>
    <mergeCell ref="A398:B398"/>
    <mergeCell ref="E51:F51"/>
    <mergeCell ref="B1854:C1854"/>
    <mergeCell ref="E647:F647"/>
    <mergeCell ref="E2592:F2592"/>
    <mergeCell ref="E683:F683"/>
    <mergeCell ref="E1252:F1252"/>
    <mergeCell ref="E3197:F3197"/>
    <mergeCell ref="E3495:F3495"/>
    <mergeCell ref="E1410:F1410"/>
    <mergeCell ref="A3127:G3127"/>
    <mergeCell ref="E2463:F2463"/>
    <mergeCell ref="E1404:F1404"/>
    <mergeCell ref="B1856:C1856"/>
    <mergeCell ref="C891:D891"/>
    <mergeCell ref="E518:F518"/>
    <mergeCell ref="E2131:F2131"/>
    <mergeCell ref="A553:B553"/>
    <mergeCell ref="E2008:F2008"/>
    <mergeCell ref="A545:B545"/>
    <mergeCell ref="A429:G429"/>
    <mergeCell ref="E2682:F2682"/>
    <mergeCell ref="A3303:B3303"/>
    <mergeCell ref="C3036:D3036"/>
    <mergeCell ref="A845:B845"/>
    <mergeCell ref="A1367:G1367"/>
    <mergeCell ref="C3490:D3490"/>
    <mergeCell ref="E246:F246"/>
    <mergeCell ref="E377:F377"/>
    <mergeCell ref="A1599:B1599"/>
    <mergeCell ref="E973:F973"/>
    <mergeCell ref="E1009:F1009"/>
    <mergeCell ref="E1761:F1761"/>
    <mergeCell ref="E368:F368"/>
    <mergeCell ref="A3453:G3453"/>
    <mergeCell ref="E2059:F2059"/>
    <mergeCell ref="E1763:F1763"/>
    <mergeCell ref="A137:B137"/>
    <mergeCell ref="E3122:F3122"/>
    <mergeCell ref="E2361:F2361"/>
    <mergeCell ref="A1957:B1957"/>
    <mergeCell ref="A1086:G1086"/>
    <mergeCell ref="E2519:F2519"/>
    <mergeCell ref="A145:B145"/>
    <mergeCell ref="A2270:G2270"/>
    <mergeCell ref="A1652:B1652"/>
    <mergeCell ref="E388:F388"/>
    <mergeCell ref="A3018:B3018"/>
    <mergeCell ref="E3580:F3580"/>
    <mergeCell ref="C2357:D2357"/>
    <mergeCell ref="A1380:G1380"/>
    <mergeCell ref="C203:D203"/>
    <mergeCell ref="C3503:D3503"/>
    <mergeCell ref="E2848:F2848"/>
    <mergeCell ref="A3623:G3623"/>
    <mergeCell ref="E1789:F1789"/>
    <mergeCell ref="E172:F172"/>
    <mergeCell ref="A2441:G2441"/>
    <mergeCell ref="E1345:F1345"/>
    <mergeCell ref="E3148:F3148"/>
    <mergeCell ref="E1774:F1774"/>
    <mergeCell ref="E3262:F3262"/>
    <mergeCell ref="E2081:F2081"/>
    <mergeCell ref="E2721:F2721"/>
    <mergeCell ref="E592:F592"/>
    <mergeCell ref="E3150:F3150"/>
    <mergeCell ref="C559:D559"/>
    <mergeCell ref="A279:B279"/>
    <mergeCell ref="E3448:F3448"/>
    <mergeCell ref="E1363:F1363"/>
    <mergeCell ref="A2283:B2283"/>
    <mergeCell ref="A496:B496"/>
    <mergeCell ref="A1406:G1406"/>
    <mergeCell ref="C3102:D3102"/>
    <mergeCell ref="C1017:D1017"/>
    <mergeCell ref="E2105:F2105"/>
    <mergeCell ref="A382:G382"/>
    <mergeCell ref="A1551:B1551"/>
    <mergeCell ref="E318:F318"/>
    <mergeCell ref="A338:G338"/>
    <mergeCell ref="A1671:B1671"/>
    <mergeCell ref="A2581:G2581"/>
    <mergeCell ref="A1849:C1849"/>
    <mergeCell ref="E1800:F1800"/>
    <mergeCell ref="E2107:F2107"/>
    <mergeCell ref="A1101:G1101"/>
    <mergeCell ref="C247:D247"/>
    <mergeCell ref="E618:F618"/>
    <mergeCell ref="C854:D854"/>
    <mergeCell ref="E1808:F1808"/>
    <mergeCell ref="A2073:G2073"/>
    <mergeCell ref="E2861:F2861"/>
    <mergeCell ref="E1802:F1802"/>
    <mergeCell ref="E2100:F2100"/>
    <mergeCell ref="E15:F15"/>
    <mergeCell ref="E3186:F3186"/>
    <mergeCell ref="E3161:F3161"/>
    <mergeCell ref="E2765:F2765"/>
    <mergeCell ref="E2461:F2461"/>
    <mergeCell ref="E3530:F3530"/>
    <mergeCell ref="A211:B211"/>
    <mergeCell ref="A3395:G3395"/>
    <mergeCell ref="E2790:F2790"/>
    <mergeCell ref="E3488:F3488"/>
    <mergeCell ref="E3219:F3219"/>
    <mergeCell ref="E2462:F2462"/>
    <mergeCell ref="E671:F671"/>
    <mergeCell ref="B3364:C3364"/>
    <mergeCell ref="E1217:F1217"/>
    <mergeCell ref="E2189:F2189"/>
    <mergeCell ref="E35:F35"/>
    <mergeCell ref="E700:F700"/>
    <mergeCell ref="E971:F971"/>
    <mergeCell ref="E333:F333"/>
    <mergeCell ref="E3220:F3220"/>
    <mergeCell ref="E1846:F1846"/>
    <mergeCell ref="E1427:F1427"/>
    <mergeCell ref="E3250:F3250"/>
    <mergeCell ref="E1603:F1603"/>
    <mergeCell ref="E28:F28"/>
    <mergeCell ref="E1734:F1734"/>
    <mergeCell ref="E1000:F1000"/>
    <mergeCell ref="E1271:F1271"/>
    <mergeCell ref="E2945:F2945"/>
    <mergeCell ref="A351:B351"/>
    <mergeCell ref="E245:F245"/>
    <mergeCell ref="E2488:F2488"/>
    <mergeCell ref="E1429:F1429"/>
    <mergeCell ref="E1605:F1605"/>
    <mergeCell ref="E2932:F2932"/>
    <mergeCell ref="A3410:B3410"/>
    <mergeCell ref="A2953:B2953"/>
    <mergeCell ref="A1623:B1623"/>
    <mergeCell ref="A1778:G1778"/>
    <mergeCell ref="A1921:B1921"/>
    <mergeCell ref="A862:B862"/>
    <mergeCell ref="C2144:D2144"/>
    <mergeCell ref="E3232:F3232"/>
    <mergeCell ref="A456:G456"/>
    <mergeCell ref="C2740:D2740"/>
    <mergeCell ref="E3390:F3390"/>
    <mergeCell ref="C655:D655"/>
    <mergeCell ref="E684:F684"/>
    <mergeCell ref="E386:F386"/>
    <mergeCell ref="E2629:F2629"/>
    <mergeCell ref="E842:F842"/>
    <mergeCell ref="C1260:D1260"/>
    <mergeCell ref="E263:F263"/>
    <mergeCell ref="A2866:G2866"/>
    <mergeCell ref="E2506:F2506"/>
    <mergeCell ref="E2202:F2202"/>
    <mergeCell ref="A3164:G3164"/>
    <mergeCell ref="E686:F686"/>
    <mergeCell ref="A3200:G3200"/>
    <mergeCell ref="E2929:F2929"/>
    <mergeCell ref="E1903:F1903"/>
    <mergeCell ref="E2201:F2201"/>
    <mergeCell ref="E1142:F1142"/>
    <mergeCell ref="E387:F387"/>
    <mergeCell ref="E1747:F1747"/>
    <mergeCell ref="E1905:F1905"/>
    <mergeCell ref="E2203:F2203"/>
    <mergeCell ref="E1442:F1442"/>
    <mergeCell ref="A1038:B1038"/>
    <mergeCell ref="A581:B581"/>
    <mergeCell ref="A3224:G3224"/>
    <mergeCell ref="A2063:B2063"/>
    <mergeCell ref="A154:B154"/>
    <mergeCell ref="A2254:G2254"/>
    <mergeCell ref="A2397:B2397"/>
    <mergeCell ref="A169:G169"/>
    <mergeCell ref="A3342:B3342"/>
    <mergeCell ref="E397:F397"/>
    <mergeCell ref="E1587:F1587"/>
    <mergeCell ref="C2882:D2882"/>
    <mergeCell ref="A2465:G2465"/>
    <mergeCell ref="A2608:B2608"/>
    <mergeCell ref="A1033:B1033"/>
    <mergeCell ref="E101:F101"/>
    <mergeCell ref="E1887:F1887"/>
    <mergeCell ref="E1377:F1377"/>
    <mergeCell ref="E1675:F1675"/>
    <mergeCell ref="E3620:F3620"/>
    <mergeCell ref="A1064:B1064"/>
    <mergeCell ref="E2221:F2221"/>
    <mergeCell ref="E1827:F1827"/>
    <mergeCell ref="E434:F434"/>
    <mergeCell ref="E2432:F2432"/>
    <mergeCell ref="E3159:F3159"/>
    <mergeCell ref="E1074:F1074"/>
    <mergeCell ref="C2369:D2369"/>
    <mergeCell ref="E3457:F3457"/>
    <mergeCell ref="A3053:B3053"/>
    <mergeCell ref="E3615:F3615"/>
    <mergeCell ref="E127:F127"/>
    <mergeCell ref="A3177:B3177"/>
    <mergeCell ref="A1262:B1262"/>
    <mergeCell ref="A391:G391"/>
    <mergeCell ref="A2607:G2607"/>
    <mergeCell ref="A3388:B3388"/>
    <mergeCell ref="A2750:B2750"/>
    <mergeCell ref="E433:F433"/>
    <mergeCell ref="E2999:F2999"/>
    <mergeCell ref="C3235:D3235"/>
    <mergeCell ref="E786:F786"/>
    <mergeCell ref="E1084:F1084"/>
    <mergeCell ref="B328:C328"/>
    <mergeCell ref="E3604:F3604"/>
    <mergeCell ref="E1519:F1519"/>
    <mergeCell ref="E3210:F3210"/>
    <mergeCell ref="E2572:F2572"/>
    <mergeCell ref="A2934:G2934"/>
    <mergeCell ref="A2024:B2024"/>
    <mergeCell ref="E1811:F1811"/>
    <mergeCell ref="E785:F785"/>
    <mergeCell ref="E3299:F3299"/>
    <mergeCell ref="E2267:F2267"/>
    <mergeCell ref="E1390:F1390"/>
    <mergeCell ref="E3633:F3633"/>
    <mergeCell ref="E2872:F2872"/>
    <mergeCell ref="E787:F787"/>
    <mergeCell ref="E1216:F1216"/>
    <mergeCell ref="E1514:F1514"/>
    <mergeCell ref="A2478:B2478"/>
    <mergeCell ref="C868:D868"/>
    <mergeCell ref="A622:B622"/>
    <mergeCell ref="A2890:B2890"/>
    <mergeCell ref="A3290:G3290"/>
    <mergeCell ref="A1709:B1709"/>
    <mergeCell ref="A3081:G3081"/>
    <mergeCell ref="E1543:F1543"/>
    <mergeCell ref="A2230:G2230"/>
    <mergeCell ref="A2761:B2761"/>
    <mergeCell ref="A991:B991"/>
    <mergeCell ref="A1105:B1105"/>
    <mergeCell ref="A1281:B1281"/>
    <mergeCell ref="A222:B222"/>
    <mergeCell ref="A744:G744"/>
    <mergeCell ref="A3407:B3407"/>
    <mergeCell ref="E515:F515"/>
    <mergeCell ref="E813:F813"/>
    <mergeCell ref="E1111:F1111"/>
    <mergeCell ref="E769:F769"/>
    <mergeCell ref="E52:F52"/>
    <mergeCell ref="A1805:G1805"/>
    <mergeCell ref="E2931:F2931"/>
    <mergeCell ref="E1532:F1532"/>
    <mergeCell ref="E1138:F1138"/>
    <mergeCell ref="A2794:B2794"/>
    <mergeCell ref="E1113:F1113"/>
    <mergeCell ref="E3381:F3381"/>
    <mergeCell ref="E2504:F2504"/>
    <mergeCell ref="A2489:B2489"/>
    <mergeCell ref="A1307:B1307"/>
    <mergeCell ref="E2926:F2926"/>
    <mergeCell ref="C1792:D1792"/>
    <mergeCell ref="A3279:B3279"/>
    <mergeCell ref="E70:F70"/>
    <mergeCell ref="C2580:D2580"/>
    <mergeCell ref="E228:F228"/>
    <mergeCell ref="E3285:F3285"/>
    <mergeCell ref="E1917:F1917"/>
    <mergeCell ref="E2524:F2524"/>
    <mergeCell ref="A465:G465"/>
    <mergeCell ref="E2644:F2644"/>
    <mergeCell ref="A3116:B3116"/>
    <mergeCell ref="E1166:F1166"/>
    <mergeCell ref="E851:F851"/>
    <mergeCell ref="E826:F826"/>
    <mergeCell ref="E96:F96"/>
    <mergeCell ref="E1037:F1037"/>
    <mergeCell ref="E3286:F3286"/>
    <mergeCell ref="E2944:F2944"/>
    <mergeCell ref="E2227:F2227"/>
    <mergeCell ref="E1157:F1157"/>
    <mergeCell ref="A722:B722"/>
    <mergeCell ref="E2341:F2341"/>
    <mergeCell ref="E2517:F2517"/>
    <mergeCell ref="A1474:B1474"/>
    <mergeCell ref="C3211:D3211"/>
    <mergeCell ref="E2212:F2212"/>
    <mergeCell ref="A2421:B2421"/>
    <mergeCell ref="E740:F740"/>
    <mergeCell ref="E1182:F1182"/>
    <mergeCell ref="A1451:B1451"/>
    <mergeCell ref="E755:F755"/>
    <mergeCell ref="A2406:B2406"/>
    <mergeCell ref="E1482:F1482"/>
    <mergeCell ref="A934:B934"/>
    <mergeCell ref="A816:G816"/>
    <mergeCell ref="C2180:D2180"/>
    <mergeCell ref="A2074:B2074"/>
    <mergeCell ref="E879:F879"/>
    <mergeCell ref="E300:F300"/>
    <mergeCell ref="E2543:F2543"/>
    <mergeCell ref="E1484:F1484"/>
    <mergeCell ref="A1116:G1116"/>
    <mergeCell ref="E756:F756"/>
    <mergeCell ref="E452:F452"/>
    <mergeCell ref="E887:F887"/>
    <mergeCell ref="E3270:F3270"/>
    <mergeCell ref="E1940:F1940"/>
    <mergeCell ref="E2238:F2238"/>
    <mergeCell ref="E1483:F1483"/>
    <mergeCell ref="A20:B20"/>
    <mergeCell ref="E2265:F2265"/>
    <mergeCell ref="E2240:F2240"/>
    <mergeCell ref="E453:F453"/>
    <mergeCell ref="A2134:B2134"/>
    <mergeCell ref="A1075:B1075"/>
    <mergeCell ref="A204:G204"/>
    <mergeCell ref="A3318:B3318"/>
    <mergeCell ref="A3616:B3616"/>
    <mergeCell ref="E3326:F3326"/>
    <mergeCell ref="A648:B648"/>
    <mergeCell ref="E142:F142"/>
    <mergeCell ref="A504:G504"/>
    <mergeCell ref="E1055:F1055"/>
    <mergeCell ref="A2469:B2469"/>
    <mergeCell ref="E2167:F2167"/>
    <mergeCell ref="C1472:D1472"/>
    <mergeCell ref="A3421:G3421"/>
    <mergeCell ref="C834:D834"/>
    <mergeCell ref="A315:B315"/>
    <mergeCell ref="E442:F442"/>
    <mergeCell ref="C1045:D1045"/>
    <mergeCell ref="C1895:D1895"/>
    <mergeCell ref="E2896:F2896"/>
    <mergeCell ref="E811:F811"/>
    <mergeCell ref="E173:F173"/>
    <mergeCell ref="E1864:F1864"/>
    <mergeCell ref="E471:F471"/>
    <mergeCell ref="E3352:F3352"/>
    <mergeCell ref="E2597:F2597"/>
    <mergeCell ref="A2346:G2346"/>
    <mergeCell ref="A3103:G3103"/>
    <mergeCell ref="E1953:F1953"/>
    <mergeCell ref="E1836:F1836"/>
    <mergeCell ref="E1655:F1655"/>
    <mergeCell ref="E166:F166"/>
    <mergeCell ref="E2468:F2468"/>
    <mergeCell ref="A3090:B3090"/>
    <mergeCell ref="E2164:F2164"/>
    <mergeCell ref="A1005:B1005"/>
    <mergeCell ref="A1732:B1732"/>
    <mergeCell ref="A1094:B1094"/>
    <mergeCell ref="A2785:B2785"/>
    <mergeCell ref="A855:G855"/>
    <mergeCell ref="A2066:B2066"/>
    <mergeCell ref="A3241:B3241"/>
    <mergeCell ref="A136:G136"/>
    <mergeCell ref="E1554:F1554"/>
    <mergeCell ref="A791:B791"/>
    <mergeCell ref="E1127:F1127"/>
    <mergeCell ref="E2311:F2311"/>
    <mergeCell ref="E1556:F1556"/>
    <mergeCell ref="E1285:F1285"/>
    <mergeCell ref="B1853:C1853"/>
    <mergeCell ref="E67:F67"/>
    <mergeCell ref="E2767:F2767"/>
    <mergeCell ref="E3065:F3065"/>
    <mergeCell ref="E2006:F2006"/>
    <mergeCell ref="E1129:F1129"/>
    <mergeCell ref="A61:B61"/>
    <mergeCell ref="A3302:G3302"/>
    <mergeCell ref="B1855:C1855"/>
    <mergeCell ref="E2014:F2014"/>
    <mergeCell ref="C3607:D3607"/>
    <mergeCell ref="E3365:F3365"/>
    <mergeCell ref="A2961:B2961"/>
    <mergeCell ref="E2610:F2610"/>
    <mergeCell ref="E2306:F2306"/>
    <mergeCell ref="E1280:F1280"/>
    <mergeCell ref="A1147:B1147"/>
    <mergeCell ref="A2927:B2927"/>
    <mergeCell ref="E3367:F3367"/>
    <mergeCell ref="A3601:B3601"/>
    <mergeCell ref="A1316:B1316"/>
    <mergeCell ref="E1580:F1580"/>
    <mergeCell ref="A1:G1"/>
    <mergeCell ref="E2451:F2451"/>
    <mergeCell ref="E840:F840"/>
    <mergeCell ref="A2417:G2417"/>
    <mergeCell ref="C1847:D1847"/>
    <mergeCell ref="A1631:G1631"/>
    <mergeCell ref="E535:F535"/>
    <mergeCell ref="E2996:F2996"/>
    <mergeCell ref="A2501:B2501"/>
    <mergeCell ref="E2968:F2968"/>
    <mergeCell ref="C2933:D2933"/>
    <mergeCell ref="A3473:B3473"/>
    <mergeCell ref="E1298:F1298"/>
    <mergeCell ref="C2476:D2476"/>
    <mergeCell ref="A2569:G2569"/>
    <mergeCell ref="A1956:G1956"/>
    <mergeCell ref="C1534:D1534"/>
    <mergeCell ref="E537:F537"/>
    <mergeCell ref="E2365:F2365"/>
    <mergeCell ref="E1727:F1727"/>
    <mergeCell ref="C18:D18"/>
    <mergeCell ref="E2997:F2997"/>
    <mergeCell ref="E3566:F3566"/>
    <mergeCell ref="B1868:C1868"/>
    <mergeCell ref="E1598:F1598"/>
    <mergeCell ref="A731:B731"/>
    <mergeCell ref="A2534:B2534"/>
    <mergeCell ref="E3297:F3297"/>
    <mergeCell ref="A1980:G1980"/>
    <mergeCell ref="E2536:F2536"/>
    <mergeCell ref="A1261:G1261"/>
    <mergeCell ref="A3504:G3504"/>
    <mergeCell ref="A2561:B2561"/>
    <mergeCell ref="C2319:D2319"/>
    <mergeCell ref="A2859:B2859"/>
    <mergeCell ref="E2076:F2076"/>
    <mergeCell ref="E2681:F2681"/>
    <mergeCell ref="E1351:F1351"/>
    <mergeCell ref="A3341:G3341"/>
    <mergeCell ref="A1372:B1372"/>
    <mergeCell ref="C1130:D1130"/>
    <mergeCell ref="E133:F133"/>
    <mergeCell ref="E108:F108"/>
    <mergeCell ref="E2376:F2376"/>
    <mergeCell ref="E2412:F2412"/>
    <mergeCell ref="E2683:F2683"/>
    <mergeCell ref="A1186:B1186"/>
    <mergeCell ref="E3348:F3348"/>
    <mergeCell ref="E1651:F1651"/>
    <mergeCell ref="E598:F598"/>
    <mergeCell ref="E1194:F1194"/>
    <mergeCell ref="E2378:F2378"/>
    <mergeCell ref="A4:B4"/>
    <mergeCell ref="E1951:F1951"/>
    <mergeCell ref="E164:F164"/>
    <mergeCell ref="C2216:D2216"/>
    <mergeCell ref="A2274:B2274"/>
    <mergeCell ref="A330:C330"/>
    <mergeCell ref="A1969:B1969"/>
    <mergeCell ref="A976:G976"/>
    <mergeCell ref="E2438:F2438"/>
    <mergeCell ref="C1919:D1919"/>
    <mergeCell ref="E1677:F1677"/>
    <mergeCell ref="A373:G373"/>
    <mergeCell ref="E309:F309"/>
    <mergeCell ref="E1975:F1975"/>
    <mergeCell ref="C843:D843"/>
    <mergeCell ref="E180:F180"/>
    <mergeCell ref="E2738:F2738"/>
    <mergeCell ref="E2396:F2396"/>
    <mergeCell ref="E924:F924"/>
    <mergeCell ref="E1977:F1977"/>
    <mergeCell ref="A3628:B3628"/>
    <mergeCell ref="B1851:C1851"/>
    <mergeCell ref="A2300:B2300"/>
    <mergeCell ref="E182:F182"/>
    <mergeCell ref="A2598:B2598"/>
    <mergeCell ref="E795:F795"/>
    <mergeCell ref="E480:F480"/>
    <mergeCell ref="E3063:F3063"/>
    <mergeCell ref="A689:B689"/>
    <mergeCell ref="E953:F953"/>
    <mergeCell ref="C2544:D2544"/>
    <mergeCell ref="E909:F909"/>
    <mergeCell ref="E490:F490"/>
    <mergeCell ref="C571:D571"/>
    <mergeCell ref="A1302:G1302"/>
    <mergeCell ref="A572:G572"/>
    <mergeCell ref="E635:F635"/>
    <mergeCell ref="A1411:B1411"/>
    <mergeCell ref="E2791:F2791"/>
    <mergeCell ref="A3115:G3115"/>
    <mergeCell ref="C1659:D1659"/>
    <mergeCell ref="E637:F637"/>
    <mergeCell ref="E960:F960"/>
    <mergeCell ref="E210:F210"/>
    <mergeCell ref="E2776:F2776"/>
    <mergeCell ref="A2085:G2085"/>
    <mergeCell ref="C3316:D3316"/>
    <mergeCell ref="A3283:B3283"/>
    <mergeCell ref="E2023:F2023"/>
    <mergeCell ref="E3076:F3076"/>
    <mergeCell ref="E2777:F2777"/>
    <mergeCell ref="A99:B99"/>
    <mergeCell ref="A1124:B1124"/>
    <mergeCell ref="C503:D503"/>
    <mergeCell ref="E261:F261"/>
    <mergeCell ref="E1749:F1749"/>
    <mergeCell ref="A2525:B2525"/>
    <mergeCell ref="E1286:F1286"/>
    <mergeCell ref="A2741:G2741"/>
    <mergeCell ref="E567:F567"/>
    <mergeCell ref="A2098:B2098"/>
    <mergeCell ref="E3565:F3565"/>
    <mergeCell ref="E2810:F2810"/>
    <mergeCell ref="E1622:F1622"/>
    <mergeCell ref="B1875:C1875"/>
    <mergeCell ref="E3433:F3433"/>
    <mergeCell ref="E2349:F2349"/>
    <mergeCell ref="E264:F264"/>
    <mergeCell ref="A2243:B2243"/>
    <mergeCell ref="A913:B913"/>
    <mergeCell ref="A1640:B1640"/>
    <mergeCell ref="E3137:F3137"/>
    <mergeCell ref="A1177:B1177"/>
    <mergeCell ref="E1617:F1617"/>
    <mergeCell ref="A1511:B1511"/>
    <mergeCell ref="A750:B750"/>
    <mergeCell ref="E403:F403"/>
    <mergeCell ref="A2993:B2993"/>
    <mergeCell ref="A1693:G1693"/>
    <mergeCell ref="C638:D638"/>
    <mergeCell ref="E274:F274"/>
    <mergeCell ref="E1464:F1464"/>
    <mergeCell ref="E2400:F2400"/>
    <mergeCell ref="E1762:F1762"/>
    <mergeCell ref="E432:F432"/>
    <mergeCell ref="E1001:F1001"/>
    <mergeCell ref="E3032:F3032"/>
    <mergeCell ref="A3052:G3052"/>
    <mergeCell ref="E1764:F1764"/>
    <mergeCell ref="E2700:F2700"/>
    <mergeCell ref="E1030:F1030"/>
    <mergeCell ref="E275:F275"/>
    <mergeCell ref="E2736:F2736"/>
    <mergeCell ref="A781:G781"/>
    <mergeCell ref="E3034:F3034"/>
    <mergeCell ref="E2273:F2273"/>
    <mergeCell ref="C2971:D2971"/>
    <mergeCell ref="E2729:F2729"/>
    <mergeCell ref="A326:G326"/>
    <mergeCell ref="A1355:B1355"/>
    <mergeCell ref="A2923:B2923"/>
    <mergeCell ref="A1226:B1226"/>
    <mergeCell ref="A1109:B1109"/>
    <mergeCell ref="A2714:B2714"/>
    <mergeCell ref="A3568:G3568"/>
    <mergeCell ref="C1630:D1630"/>
    <mergeCell ref="E1388:F1388"/>
    <mergeCell ref="E931:F931"/>
    <mergeCell ref="E3174:F3174"/>
    <mergeCell ref="E2413:F2413"/>
    <mergeCell ref="E2449:F2449"/>
    <mergeCell ref="E2747:F2747"/>
    <mergeCell ref="A3225:B3225"/>
    <mergeCell ref="E1688:F1688"/>
    <mergeCell ref="E2878:F2878"/>
    <mergeCell ref="E1231:F1231"/>
    <mergeCell ref="C143:D143"/>
    <mergeCell ref="E2415:F2415"/>
    <mergeCell ref="C2684:D2684"/>
    <mergeCell ref="E1389:F1389"/>
    <mergeCell ref="A2309:B2309"/>
    <mergeCell ref="E288:F288"/>
    <mergeCell ref="E2871:F2871"/>
    <mergeCell ref="E2116:F2116"/>
    <mergeCell ref="A2381:G2381"/>
    <mergeCell ref="A835:G835"/>
    <mergeCell ref="E3476:F3476"/>
    <mergeCell ref="E2444:F2444"/>
    <mergeCell ref="E1689:F1689"/>
    <mergeCell ref="E46:F46"/>
    <mergeCell ref="A3528:B3528"/>
    <mergeCell ref="A2012:B2012"/>
    <mergeCell ref="A2922:G2922"/>
    <mergeCell ref="A219:B219"/>
    <mergeCell ref="A1585:B1585"/>
    <mergeCell ref="A3276:B3276"/>
    <mergeCell ref="E346:F346"/>
    <mergeCell ref="E1530:F1530"/>
    <mergeCell ref="A2312:B2312"/>
    <mergeCell ref="C2404:D2404"/>
    <mergeCell ref="E2045:F2045"/>
    <mergeCell ref="C3340:D3340"/>
    <mergeCell ref="E3098:F3098"/>
    <mergeCell ref="E2343:F2343"/>
    <mergeCell ref="C2281:D2281"/>
    <mergeCell ref="E348:F348"/>
    <mergeCell ref="E944:F944"/>
    <mergeCell ref="E2889:F2889"/>
    <mergeCell ref="C2072:D2072"/>
    <mergeCell ref="A2521:G2521"/>
    <mergeCell ref="E341:F341"/>
    <mergeCell ref="E3106:F3106"/>
    <mergeCell ref="E2047:F2047"/>
    <mergeCell ref="E1531:F1531"/>
    <mergeCell ref="E3404:F3404"/>
    <mergeCell ref="E3100:F3100"/>
    <mergeCell ref="E3398:F3398"/>
    <mergeCell ref="E1313:F1313"/>
    <mergeCell ref="E1104:F1104"/>
    <mergeCell ref="E1402:F1402"/>
    <mergeCell ref="A1908:G1908"/>
    <mergeCell ref="A1611:B1611"/>
    <mergeCell ref="A3512:B3512"/>
    <mergeCell ref="B3361:C3361"/>
    <mergeCell ref="A1725:B1725"/>
    <mergeCell ref="E2803:F2803"/>
    <mergeCell ref="E3101:F3101"/>
    <mergeCell ref="E2188:F2188"/>
    <mergeCell ref="A1936:B1936"/>
    <mergeCell ref="C301:D301"/>
    <mergeCell ref="A2234:B2234"/>
    <mergeCell ref="E672:F672"/>
    <mergeCell ref="A421:G421"/>
    <mergeCell ref="A3152:G3152"/>
    <mergeCell ref="A3295:B3295"/>
    <mergeCell ref="E1758:F1758"/>
    <mergeCell ref="A2883:G2883"/>
    <mergeCell ref="E2819:F2819"/>
    <mergeCell ref="A177:G177"/>
    <mergeCell ref="E2058:F2058"/>
    <mergeCell ref="E728:F728"/>
    <mergeCell ref="E3248:F3248"/>
    <mergeCell ref="E3546:F3546"/>
    <mergeCell ref="C2452:D2452"/>
    <mergeCell ref="E1455:F1455"/>
    <mergeCell ref="B1901:C1901"/>
    <mergeCell ref="E2060:F2060"/>
    <mergeCell ref="E1028:F1028"/>
    <mergeCell ref="E273:F273"/>
    <mergeCell ref="E3575:F3575"/>
    <mergeCell ref="E2516:F2516"/>
    <mergeCell ref="A1649:B1649"/>
    <mergeCell ref="A565:B565"/>
    <mergeCell ref="A3446:B3446"/>
    <mergeCell ref="E3600:F3600"/>
    <mergeCell ref="A1993:B1993"/>
    <mergeCell ref="A1535:G1535"/>
    <mergeCell ref="E418:F418"/>
    <mergeCell ref="A19:G19"/>
    <mergeCell ref="C2897:D2897"/>
    <mergeCell ref="A162:B162"/>
    <mergeCell ref="A3437:B3437"/>
    <mergeCell ref="E1183:F1183"/>
    <mergeCell ref="E1481:F1481"/>
    <mergeCell ref="A2050:G2050"/>
    <mergeCell ref="A1346:B1346"/>
    <mergeCell ref="C349:D349"/>
    <mergeCell ref="E2847:F2847"/>
    <mergeCell ref="E1788:F1788"/>
    <mergeCell ref="A3010:B3010"/>
    <mergeCell ref="C2768:D2768"/>
    <mergeCell ref="A925:B925"/>
    <mergeCell ref="E712:F712"/>
    <mergeCell ref="A2133:G2133"/>
    <mergeCell ref="E1352:F1352"/>
    <mergeCell ref="E1781:F1781"/>
    <mergeCell ref="E413:F413"/>
    <mergeCell ref="E3172:F3172"/>
    <mergeCell ref="E3147:F3147"/>
    <mergeCell ref="E2140:F2140"/>
    <mergeCell ref="E1773:F1773"/>
    <mergeCell ref="E1176:F1176"/>
    <mergeCell ref="A1248:B1248"/>
    <mergeCell ref="E713:F713"/>
    <mergeCell ref="E3472:F3472"/>
    <mergeCell ref="E2744:F2744"/>
    <mergeCell ref="A1214:B1214"/>
    <mergeCell ref="E286:F286"/>
    <mergeCell ref="A1548:B1548"/>
    <mergeCell ref="A702:G702"/>
    <mergeCell ref="C551:D551"/>
    <mergeCell ref="C2496:D2496"/>
    <mergeCell ref="A1131:G1131"/>
    <mergeCell ref="A3252:G3252"/>
    <mergeCell ref="A2497:G2497"/>
    <mergeCell ref="C1314:D1314"/>
    <mergeCell ref="A406:G406"/>
    <mergeCell ref="E2560:F2560"/>
    <mergeCell ref="A3038:B3038"/>
    <mergeCell ref="E1501:F1501"/>
    <mergeCell ref="E1196:F1196"/>
    <mergeCell ref="C3584:D3584"/>
    <mergeCell ref="E1494:F1494"/>
    <mergeCell ref="A1004:G1004"/>
    <mergeCell ref="A1576:B1576"/>
    <mergeCell ref="E14:F14"/>
    <mergeCell ref="E312:F312"/>
    <mergeCell ref="E2895:F2895"/>
    <mergeCell ref="E1825:F1825"/>
    <mergeCell ref="E3185:F3185"/>
    <mergeCell ref="E2153:F2153"/>
    <mergeCell ref="A2660:B2660"/>
    <mergeCell ref="A963:B963"/>
    <mergeCell ref="A208:B208"/>
    <mergeCell ref="A366:B366"/>
    <mergeCell ref="A844:G844"/>
    <mergeCell ref="E370:F370"/>
    <mergeCell ref="A2633:G2633"/>
    <mergeCell ref="A1607:G1607"/>
    <mergeCell ref="A2021:B2021"/>
    <mergeCell ref="A666:B666"/>
    <mergeCell ref="A1900:C1900"/>
    <mergeCell ref="A1793:G1793"/>
    <mergeCell ref="E670:F670"/>
    <mergeCell ref="E1545:F1545"/>
    <mergeCell ref="A2545:G2545"/>
    <mergeCell ref="A2663:B2663"/>
    <mergeCell ref="A2321:B2321"/>
    <mergeCell ref="A2205:G2205"/>
    <mergeCell ref="A1146:G1146"/>
    <mergeCell ref="E1126:F1126"/>
    <mergeCell ref="E1731:F1731"/>
    <mergeCell ref="E699:F699"/>
    <mergeCell ref="E454:F454"/>
    <mergeCell ref="B331:C331"/>
    <mergeCell ref="E1845:F1845"/>
    <mergeCell ref="E788:F788"/>
    <mergeCell ref="C1353:D1353"/>
    <mergeCell ref="E394:F394"/>
    <mergeCell ref="A1320:B1320"/>
    <mergeCell ref="E665:F665"/>
    <mergeCell ref="E2914:F2914"/>
    <mergeCell ref="E2908:F2908"/>
    <mergeCell ref="E999:F999"/>
    <mergeCell ref="A1897:C1897"/>
    <mergeCell ref="A2077:B2077"/>
    <mergeCell ref="C325:D325"/>
    <mergeCell ref="A1620:B1620"/>
    <mergeCell ref="A982:B982"/>
    <mergeCell ref="A561:B561"/>
    <mergeCell ref="A445:G445"/>
    <mergeCell ref="C2568:D2568"/>
    <mergeCell ref="A859:B859"/>
    <mergeCell ref="E3573:F3573"/>
    <mergeCell ref="A2347:B2347"/>
    <mergeCell ref="A1829:G1829"/>
    <mergeCell ref="B1870:C1870"/>
    <mergeCell ref="E839:F839"/>
    <mergeCell ref="E114:F114"/>
    <mergeCell ref="E2628:F2628"/>
    <mergeCell ref="E3564:F3564"/>
    <mergeCell ref="E841:F841"/>
    <mergeCell ref="A2676:B2676"/>
    <mergeCell ref="C1679:D1679"/>
    <mergeCell ref="C620:D620"/>
    <mergeCell ref="E378:F378"/>
    <mergeCell ref="E536:F536"/>
    <mergeCell ref="E1350:F1350"/>
    <mergeCell ref="E2540:F2540"/>
    <mergeCell ref="E1902:F1902"/>
    <mergeCell ref="E2225:F2225"/>
    <mergeCell ref="E2200:F2200"/>
    <mergeCell ref="E1141:F1141"/>
    <mergeCell ref="C38:D38"/>
    <mergeCell ref="E2952:F2952"/>
    <mergeCell ref="E3138:F3138"/>
    <mergeCell ref="A2734:B2734"/>
    <mergeCell ref="A1559:G1559"/>
    <mergeCell ref="A2271:B2271"/>
    <mergeCell ref="A3578:B3578"/>
    <mergeCell ref="A2823:B2823"/>
    <mergeCell ref="C1522:D1522"/>
    <mergeCell ref="E106:F106"/>
    <mergeCell ref="E981:F981"/>
    <mergeCell ref="C2792:D2792"/>
    <mergeCell ref="C2037:D2037"/>
    <mergeCell ref="E440:F440"/>
    <mergeCell ref="A2157:G2157"/>
    <mergeCell ref="E2985:F2985"/>
    <mergeCell ref="A72:G72"/>
    <mergeCell ref="E2251:F2251"/>
    <mergeCell ref="E852:F852"/>
    <mergeCell ref="A799:G799"/>
    <mergeCell ref="E2680:F2680"/>
    <mergeCell ref="E3611:F3611"/>
    <mergeCell ref="E2856:F2856"/>
    <mergeCell ref="E1579:F1579"/>
    <mergeCell ref="E1069:F1069"/>
    <mergeCell ref="E3014:F3014"/>
    <mergeCell ref="A3492:B3492"/>
    <mergeCell ref="E1063:F1063"/>
    <mergeCell ref="E3312:F3312"/>
    <mergeCell ref="E3583:F3583"/>
    <mergeCell ref="E10:F10"/>
    <mergeCell ref="E1796:F1796"/>
    <mergeCell ref="E310:F310"/>
    <mergeCell ref="E3314:F3314"/>
    <mergeCell ref="E2553:F2553"/>
    <mergeCell ref="A1984:B1984"/>
    <mergeCell ref="E1195:F1195"/>
    <mergeCell ref="E2853:F2853"/>
    <mergeCell ref="C122:D122"/>
    <mergeCell ref="E1210:F1210"/>
    <mergeCell ref="C1750:D1750"/>
    <mergeCell ref="A1572:G1572"/>
    <mergeCell ref="E1508:F1508"/>
    <mergeCell ref="C420:D420"/>
    <mergeCell ref="A56:G56"/>
    <mergeCell ref="A2442:B2442"/>
    <mergeCell ref="E2095:F2095"/>
    <mergeCell ref="A512:G512"/>
    <mergeCell ref="A3205:B3205"/>
    <mergeCell ref="E2998:F2998"/>
    <mergeCell ref="E1966:F1966"/>
    <mergeCell ref="E1211:F1211"/>
    <mergeCell ref="E907:F907"/>
    <mergeCell ref="E1205:F1205"/>
    <mergeCell ref="E2693:F2693"/>
    <mergeCell ref="E2481:F2481"/>
    <mergeCell ref="E1082:F1082"/>
    <mergeCell ref="E3027:F3027"/>
    <mergeCell ref="A3505:B3505"/>
    <mergeCell ref="C2508:D2508"/>
    <mergeCell ref="E2266:F2266"/>
    <mergeCell ref="E181:F181"/>
    <mergeCell ref="E479:F479"/>
    <mergeCell ref="E2483:F2483"/>
    <mergeCell ref="E908:F908"/>
    <mergeCell ref="A3561:B3561"/>
    <mergeCell ref="E1242:F1242"/>
    <mergeCell ref="E481:F481"/>
    <mergeCell ref="C3592:D3592"/>
    <mergeCell ref="A1407:B1407"/>
    <mergeCell ref="A232:G232"/>
    <mergeCell ref="E510:F510"/>
    <mergeCell ref="E1208:F1208"/>
    <mergeCell ref="E939:F939"/>
    <mergeCell ref="A1102:B1102"/>
    <mergeCell ref="A675:B675"/>
    <mergeCell ref="E468:F468"/>
    <mergeCell ref="C405:D405"/>
    <mergeCell ref="A2374:B2374"/>
    <mergeCell ref="C2132:D2132"/>
    <mergeCell ref="E812:F812"/>
    <mergeCell ref="E2623:F2623"/>
    <mergeCell ref="E2196:F2196"/>
    <mergeCell ref="E2190:F2190"/>
    <mergeCell ref="C3622:D3622"/>
    <mergeCell ref="E3380:F3380"/>
    <mergeCell ref="A2987:G2987"/>
    <mergeCell ref="A881:G881"/>
    <mergeCell ref="E1893:F1893"/>
    <mergeCell ref="A2282:G2282"/>
    <mergeCell ref="A703:B703"/>
    <mergeCell ref="C2921:D2921"/>
    <mergeCell ref="A2705:G2705"/>
    <mergeCell ref="E2337:F2337"/>
    <mergeCell ref="E1311:F1311"/>
    <mergeCell ref="A1944:G1944"/>
    <mergeCell ref="E550:F550"/>
    <mergeCell ref="A2242:G2242"/>
    <mergeCell ref="A912:G912"/>
    <mergeCell ref="E2353:F2353"/>
    <mergeCell ref="A3569:B3569"/>
    <mergeCell ref="A2814:B2814"/>
    <mergeCell ref="E1575:F1575"/>
    <mergeCell ref="A2089:B2089"/>
    <mergeCell ref="E1882:F1882"/>
    <mergeCell ref="E850:F850"/>
    <mergeCell ref="E3099:F3099"/>
    <mergeCell ref="C673:D673"/>
    <mergeCell ref="C3187:D3187"/>
    <mergeCell ref="A414:B414"/>
    <mergeCell ref="B1910:C1910"/>
    <mergeCell ref="E1911:F1911"/>
    <mergeCell ref="A2418:B2418"/>
    <mergeCell ref="A1359:B1359"/>
    <mergeCell ref="E120:F120"/>
    <mergeCell ref="B1876:C1876"/>
    <mergeCell ref="A2113:B2113"/>
    <mergeCell ref="A2718:B2718"/>
    <mergeCell ref="A2832:B2832"/>
    <mergeCell ref="E578:F578"/>
    <mergeCell ref="E876:F876"/>
    <mergeCell ref="A185:G185"/>
    <mergeCell ref="E121:F121"/>
    <mergeCell ref="C2606:D2606"/>
    <mergeCell ref="A2867:B2867"/>
    <mergeCell ref="E1332:F1332"/>
    <mergeCell ref="E151:F151"/>
    <mergeCell ref="A3201:B3201"/>
    <mergeCell ref="C2959:D2959"/>
    <mergeCell ref="A3356:G3356"/>
    <mergeCell ref="E878:F878"/>
    <mergeCell ref="C1418:D1418"/>
    <mergeCell ref="E150:F150"/>
    <mergeCell ref="E2366:F2366"/>
    <mergeCell ref="C815:D815"/>
    <mergeCell ref="E877:F877"/>
    <mergeCell ref="A1499:B1499"/>
    <mergeCell ref="E1939:F1939"/>
    <mergeCell ref="A1072:B1072"/>
    <mergeCell ref="E3025:F3025"/>
    <mergeCell ref="A773:B773"/>
    <mergeCell ref="E118:F118"/>
    <mergeCell ref="E3621:F3621"/>
    <mergeCell ref="A2255:B2255"/>
    <mergeCell ref="A2769:G2769"/>
    <mergeCell ref="A2466:B2466"/>
    <mergeCell ref="E508:F508"/>
    <mergeCell ref="C1558:D1558"/>
    <mergeCell ref="A2039:B2039"/>
    <mergeCell ref="A3229:B3229"/>
    <mergeCell ref="E3049:F3049"/>
    <mergeCell ref="E1990:F1990"/>
    <mergeCell ref="A1830:B1830"/>
    <mergeCell ref="E3478:F3478"/>
    <mergeCell ref="E501:F501"/>
    <mergeCell ref="E134:F134"/>
    <mergeCell ref="E3015:F3015"/>
    <mergeCell ref="E1563:F1563"/>
    <mergeCell ref="C2532:D2532"/>
    <mergeCell ref="C2830:D2830"/>
    <mergeCell ref="E2746:F2746"/>
    <mergeCell ref="A2011:G2011"/>
    <mergeCell ref="A2911:B2911"/>
    <mergeCell ref="E1230:F1230"/>
    <mergeCell ref="E1108:F1108"/>
    <mergeCell ref="E890:F890"/>
    <mergeCell ref="E3351:F3351"/>
    <mergeCell ref="E1266:F1266"/>
    <mergeCell ref="A1584:G1584"/>
    <mergeCell ref="E1862:F1862"/>
    <mergeCell ref="E165:F165"/>
    <mergeCell ref="E2291:F2291"/>
    <mergeCell ref="A2940:B2940"/>
    <mergeCell ref="A488:B488"/>
    <mergeCell ref="A1424:B1424"/>
    <mergeCell ref="A2486:B2486"/>
    <mergeCell ref="A2370:G2370"/>
    <mergeCell ref="A1460:B1460"/>
    <mergeCell ref="E221:F221"/>
    <mergeCell ref="C1184:D1184"/>
    <mergeCell ref="E3191:F3191"/>
    <mergeCell ref="A2637:B2637"/>
    <mergeCell ref="C757:D757"/>
    <mergeCell ref="C2:D2"/>
    <mergeCell ref="E2764:F2764"/>
    <mergeCell ref="E2009:F2009"/>
    <mergeCell ref="C3000:D3000"/>
    <mergeCell ref="E1705:F1705"/>
    <mergeCell ref="C3435:D3435"/>
    <mergeCell ref="E216:F216"/>
    <mergeCell ref="A3001:G3001"/>
    <mergeCell ref="E2975:F2975"/>
    <mergeCell ref="E2730:F2730"/>
    <mergeCell ref="A2182:B2182"/>
    <mergeCell ref="B1852:C1852"/>
    <mergeCell ref="E1704:F1704"/>
    <mergeCell ref="E943:F943"/>
    <mergeCell ref="E2766:F2766"/>
    <mergeCell ref="E3064:F3064"/>
    <mergeCell ref="E1915:F1915"/>
    <mergeCell ref="A1755:B1755"/>
    <mergeCell ref="A2197:B2197"/>
    <mergeCell ref="E516:F516"/>
    <mergeCell ref="A112:B112"/>
    <mergeCell ref="E1706:F1706"/>
    <mergeCell ref="E945:F945"/>
    <mergeCell ref="A541:B541"/>
    <mergeCell ref="A3082:B3082"/>
    <mergeCell ref="A3598:B3598"/>
    <mergeCell ref="B1872:C1872"/>
    <mergeCell ref="A1328:G1328"/>
    <mergeCell ref="E974:F974"/>
    <mergeCell ref="A1596:B1596"/>
    <mergeCell ref="A1139:B1139"/>
    <mergeCell ref="A1437:B1437"/>
    <mergeCell ref="A1968:G1968"/>
    <mergeCell ref="C1546:D1546"/>
    <mergeCell ref="A2409:B2409"/>
    <mergeCell ref="A870:B870"/>
    <mergeCell ref="E244:F244"/>
    <mergeCell ref="C2632:D2632"/>
    <mergeCell ref="A3029:G3029"/>
    <mergeCell ref="C600:D600"/>
    <mergeCell ref="A836:B836"/>
    <mergeCell ref="E1628:F1628"/>
    <mergeCell ref="E544:F544"/>
    <mergeCell ref="E229:F229"/>
    <mergeCell ref="A438:B438"/>
    <mergeCell ref="E2057:F2057"/>
    <mergeCell ref="E1935:F1935"/>
    <mergeCell ref="E2233:F2233"/>
    <mergeCell ref="E148:F148"/>
    <mergeCell ref="E2531:F2531"/>
    <mergeCell ref="E3417:F3417"/>
    <mergeCell ref="E2662:F2662"/>
    <mergeCell ref="E2391:F2391"/>
    <mergeCell ref="A1524:B1524"/>
    <mergeCell ref="E3118:F3118"/>
    <mergeCell ref="E448:F448"/>
    <mergeCell ref="E1930:F1930"/>
    <mergeCell ref="E3418:F3418"/>
    <mergeCell ref="A2122:B2122"/>
    <mergeCell ref="E1775:F1775"/>
    <mergeCell ref="A1948:B1948"/>
    <mergeCell ref="E1646:F1646"/>
    <mergeCell ref="E3591:F3591"/>
    <mergeCell ref="A3469:G3469"/>
    <mergeCell ref="A3612:B3612"/>
    <mergeCell ref="C3370:D3370"/>
    <mergeCell ref="A2851:B2851"/>
    <mergeCell ref="C1583:D1583"/>
    <mergeCell ref="E3259:F3259"/>
    <mergeCell ref="A339:B339"/>
    <mergeCell ref="E3136:F3136"/>
    <mergeCell ref="C97:D97"/>
    <mergeCell ref="A1981:B1981"/>
    <mergeCell ref="E2377:F2377"/>
    <mergeCell ref="A2793:G2793"/>
    <mergeCell ref="E1643:F1643"/>
    <mergeCell ref="A1239:B1239"/>
    <mergeCell ref="E888:F888"/>
    <mergeCell ref="A639:G639"/>
    <mergeCell ref="E3131:F3131"/>
    <mergeCell ref="A3454:B3454"/>
    <mergeCell ref="A1539:B1539"/>
    <mergeCell ref="A1837:B1837"/>
    <mergeCell ref="C2345:D2345"/>
    <mergeCell ref="E2401:F2401"/>
    <mergeCell ref="E1027:F1027"/>
    <mergeCell ref="E2760:F2760"/>
    <mergeCell ref="E1676:F1676"/>
    <mergeCell ref="E606:F606"/>
    <mergeCell ref="E3487:F3487"/>
    <mergeCell ref="A3327:B3327"/>
    <mergeCell ref="E2403:F2403"/>
    <mergeCell ref="E1371:F1371"/>
    <mergeCell ref="E616:F616"/>
    <mergeCell ref="A365:G365"/>
    <mergeCell ref="A1694:B1694"/>
    <mergeCell ref="E1273:F1273"/>
    <mergeCell ref="E3489:F3489"/>
    <mergeCell ref="E487:F487"/>
    <mergeCell ref="E2755:F2755"/>
    <mergeCell ref="E3184:F3184"/>
    <mergeCell ref="E3062:F3062"/>
    <mergeCell ref="B3359:C3359"/>
    <mergeCell ref="A505:B505"/>
    <mergeCell ref="A383:B383"/>
    <mergeCell ref="C265:D265"/>
    <mergeCell ref="E2788:F2788"/>
    <mergeCell ref="A266:G266"/>
    <mergeCell ref="E2902:F2902"/>
    <mergeCell ref="A2509:G2509"/>
    <mergeCell ref="E329:F329"/>
    <mergeCell ref="E2475:F2475"/>
    <mergeCell ref="E1720:F1720"/>
    <mergeCell ref="C3444:D3444"/>
    <mergeCell ref="E3500:F3500"/>
    <mergeCell ref="E1415:F1415"/>
    <mergeCell ref="E356:F356"/>
    <mergeCell ref="C1955:D1955"/>
    <mergeCell ref="E654:F654"/>
    <mergeCell ref="C3139:D3139"/>
    <mergeCell ref="E2020:F2020"/>
    <mergeCell ref="E988:F988"/>
    <mergeCell ref="E3502:F3502"/>
    <mergeCell ref="E1715:F1715"/>
    <mergeCell ref="A1924:B1924"/>
    <mergeCell ref="E2905:F2905"/>
    <mergeCell ref="E685:F685"/>
    <mergeCell ref="A1190:B1190"/>
    <mergeCell ref="A2948:G2948"/>
    <mergeCell ref="A1161:G1161"/>
    <mergeCell ref="E258:F258"/>
    <mergeCell ref="A736:B736"/>
    <mergeCell ref="C494:D494"/>
    <mergeCell ref="E556:F556"/>
    <mergeCell ref="A1766:G1766"/>
    <mergeCell ref="E714:F714"/>
    <mergeCell ref="E985:F985"/>
    <mergeCell ref="A1490:B1490"/>
    <mergeCell ref="A1032:G1032"/>
    <mergeCell ref="E3228:F3228"/>
    <mergeCell ref="A2338:B2338"/>
    <mergeCell ref="C1379:D1379"/>
    <mergeCell ref="E1441:F1441"/>
    <mergeCell ref="A1797:B1797"/>
    <mergeCell ref="E558:F558"/>
    <mergeCell ref="E2801:F2801"/>
    <mergeCell ref="E2046:F2046"/>
    <mergeCell ref="E987:F987"/>
    <mergeCell ref="A2209:B2209"/>
    <mergeCell ref="E1014:F1014"/>
    <mergeCell ref="A124:B124"/>
    <mergeCell ref="A621:G621"/>
    <mergeCell ref="A422:B422"/>
    <mergeCell ref="C2440:D2440"/>
    <mergeCell ref="A2980:B2980"/>
    <mergeCell ref="E1443:F1443"/>
    <mergeCell ref="A1912:C1912"/>
    <mergeCell ref="E986:F986"/>
    <mergeCell ref="E1016:F1016"/>
    <mergeCell ref="A2733:G2733"/>
    <mergeCell ref="E2802:F2802"/>
    <mergeCell ref="E2041:F2041"/>
    <mergeCell ref="E1015:F1015"/>
    <mergeCell ref="E711:F711"/>
    <mergeCell ref="E3554:F3554"/>
    <mergeCell ref="A3119:B3119"/>
    <mergeCell ref="E2829:F2829"/>
    <mergeCell ref="A449:B449"/>
    <mergeCell ref="E2068:F2068"/>
    <mergeCell ref="E698:F698"/>
    <mergeCell ref="E2402:F2402"/>
    <mergeCell ref="A3425:B3425"/>
    <mergeCell ref="C337:D337"/>
    <mergeCell ref="A1632:B1632"/>
    <mergeCell ref="A573:B573"/>
    <mergeCell ref="C3394:D3394"/>
    <mergeCell ref="C2756:D2756"/>
    <mergeCell ref="A1848:G1848"/>
    <mergeCell ref="E2943:F2943"/>
    <mergeCell ref="E858:F858"/>
    <mergeCell ref="A2453:G2453"/>
    <mergeCell ref="E2731:F2731"/>
    <mergeCell ref="E1156:F1156"/>
    <mergeCell ref="E401:F401"/>
    <mergeCell ref="C1392:D1392"/>
    <mergeCell ref="E3160:F3160"/>
    <mergeCell ref="E693:F693"/>
    <mergeCell ref="E2128:F2128"/>
    <mergeCell ref="A1393:G1393"/>
    <mergeCell ref="E2855:F2855"/>
    <mergeCell ref="E1158:F1158"/>
    <mergeCell ref="C1723:D1723"/>
    <mergeCell ref="A790:G790"/>
    <mergeCell ref="E2094:F2094"/>
    <mergeCell ref="E1456:F1456"/>
    <mergeCell ref="E1754:F1754"/>
    <mergeCell ref="E424:F424"/>
    <mergeCell ref="A291:B291"/>
    <mergeCell ref="E1375:F1375"/>
    <mergeCell ref="A589:B589"/>
    <mergeCell ref="A1779:B1779"/>
    <mergeCell ref="E3618:F3618"/>
    <mergeCell ref="E3574:F3574"/>
    <mergeCell ref="A2477:G2477"/>
    <mergeCell ref="E3155:F3155"/>
    <mergeCell ref="E2728:F2728"/>
    <mergeCell ref="E3026:F3026"/>
    <mergeCell ref="A990:G990"/>
    <mergeCell ref="A3349:B3349"/>
    <mergeCell ref="E1812:F1812"/>
    <mergeCell ref="A1419:G1419"/>
    <mergeCell ref="A2624:B2624"/>
    <mergeCell ref="A294:B294"/>
    <mergeCell ref="A374:B374"/>
    <mergeCell ref="E2112:F2112"/>
    <mergeCell ref="A1564:B1564"/>
    <mergeCell ref="A803:B803"/>
    <mergeCell ref="E1813:F1813"/>
    <mergeCell ref="C2804:D2804"/>
    <mergeCell ref="C2049:D2049"/>
    <mergeCell ref="E3173:F3173"/>
    <mergeCell ref="E1843:F1843"/>
    <mergeCell ref="A2805:G2805"/>
    <mergeCell ref="E2779:F2779"/>
    <mergeCell ref="E196:F196"/>
    <mergeCell ref="C3567:D3567"/>
    <mergeCell ref="C2812:D2812"/>
    <mergeCell ref="E3208:F3208"/>
    <mergeCell ref="E1538:F1538"/>
    <mergeCell ref="E1081:F1081"/>
    <mergeCell ref="E2143:F2143"/>
    <mergeCell ref="E3079:F3079"/>
    <mergeCell ref="E3631:F3631"/>
    <mergeCell ref="A1276:B1276"/>
    <mergeCell ref="A521:B521"/>
    <mergeCell ref="E2870:F2870"/>
    <mergeCell ref="A3104:B3104"/>
    <mergeCell ref="E1844:F1844"/>
    <mergeCell ref="E2142:F2142"/>
    <mergeCell ref="E1083:F1083"/>
    <mergeCell ref="A977:B977"/>
    <mergeCell ref="A2161:B2161"/>
    <mergeCell ref="C1340:D1340"/>
    <mergeCell ref="E1098:F1098"/>
    <mergeCell ref="A2193:G2193"/>
    <mergeCell ref="A1432:G1432"/>
    <mergeCell ref="C3251:D3251"/>
    <mergeCell ref="E1228:F1228"/>
    <mergeCell ref="C3468:D3468"/>
    <mergeCell ref="E3524:F3524"/>
    <mergeCell ref="A2976:B2976"/>
    <mergeCell ref="C1979:D1979"/>
    <mergeCell ref="E1737:F1737"/>
    <mergeCell ref="A1459:G1459"/>
    <mergeCell ref="E3315:F3315"/>
    <mergeCell ref="C3163:D3163"/>
    <mergeCell ref="E794:F794"/>
    <mergeCell ref="E3255:F3255"/>
    <mergeCell ref="E2500:F2500"/>
    <mergeCell ref="E2494:F2494"/>
    <mergeCell ref="E707:F707"/>
    <mergeCell ref="E3525:F3525"/>
    <mergeCell ref="E3221:F3221"/>
    <mergeCell ref="A1303:B1303"/>
    <mergeCell ref="E2800:F2800"/>
    <mergeCell ref="A2694:B2694"/>
    <mergeCell ref="A758:G758"/>
    <mergeCell ref="A3:G3"/>
    <mergeCell ref="E2495:F2495"/>
    <mergeCell ref="A115:B115"/>
    <mergeCell ref="A2988:B2988"/>
    <mergeCell ref="E2939:F2939"/>
    <mergeCell ref="A601:G601"/>
    <mergeCell ref="C3479:D3479"/>
    <mergeCell ref="A2689:B2689"/>
    <mergeCell ref="E68:F68"/>
    <mergeCell ref="C608:D608"/>
    <mergeCell ref="E2512:F2512"/>
    <mergeCell ref="E427:F427"/>
    <mergeCell ref="E725:F725"/>
    <mergeCell ref="E2213:F2213"/>
    <mergeCell ref="E697:F697"/>
    <mergeCell ref="E2636:F2636"/>
    <mergeCell ref="E2215:F2215"/>
    <mergeCell ref="E1454:F1454"/>
    <mergeCell ref="E2811:F2811"/>
    <mergeCell ref="E726:F726"/>
    <mergeCell ref="E3240:F3240"/>
    <mergeCell ref="E2208:F2208"/>
    <mergeCell ref="A745:B745"/>
    <mergeCell ref="A1198:G1198"/>
    <mergeCell ref="E3451:F3451"/>
    <mergeCell ref="C2780:D2780"/>
    <mergeCell ref="A473:G473"/>
    <mergeCell ref="E2239:F2239"/>
    <mergeCell ref="E1180:F1180"/>
    <mergeCell ref="A2709:B2709"/>
    <mergeCell ref="E1470:F1470"/>
    <mergeCell ref="E753:F753"/>
    <mergeCell ref="E1051:F1051"/>
    <mergeCell ref="E1349:F1349"/>
    <mergeCell ref="C2168:D2168"/>
    <mergeCell ref="E2564:F2564"/>
    <mergeCell ref="A772:G772"/>
    <mergeCell ref="E404:F404"/>
    <mergeCell ref="E1892:F1892"/>
    <mergeCell ref="E2566:F2566"/>
    <mergeCell ref="E2541:F2541"/>
    <mergeCell ref="E2864:F2864"/>
    <mergeCell ref="E754:F754"/>
    <mergeCell ref="C1707:D1707"/>
    <mergeCell ref="E3627:F3627"/>
    <mergeCell ref="A614:B614"/>
    <mergeCell ref="C372:D372"/>
    <mergeCell ref="E293:F293"/>
    <mergeCell ref="A3462:B3462"/>
    <mergeCell ref="A485:B485"/>
    <mergeCell ref="A2430:B2430"/>
    <mergeCell ref="A98:G98"/>
    <mergeCell ref="E2294:F2294"/>
    <mergeCell ref="A3516:B3516"/>
    <mergeCell ref="A2457:B2457"/>
    <mergeCell ref="E1954:F1954"/>
    <mergeCell ref="E1193:F1193"/>
    <mergeCell ref="A2910:G2910"/>
    <mergeCell ref="A1884:G1884"/>
    <mergeCell ref="E167:F167"/>
    <mergeCell ref="C701:D701"/>
    <mergeCell ref="E2165:F2165"/>
    <mergeCell ref="E3040:F3040"/>
    <mergeCell ref="E2279:F2279"/>
    <mergeCell ref="E2577:F2577"/>
    <mergeCell ref="E461:F461"/>
    <mergeCell ref="A2359:B2359"/>
    <mergeCell ref="A29:B29"/>
    <mergeCell ref="E1526:F1526"/>
    <mergeCell ref="C2821:D2821"/>
    <mergeCell ref="A3363:C3363"/>
    <mergeCell ref="E2579:F2579"/>
    <mergeCell ref="E1824:F1824"/>
    <mergeCell ref="E469:F469"/>
    <mergeCell ref="E767:F767"/>
    <mergeCell ref="A357:B357"/>
    <mergeCell ref="E2152:F2152"/>
    <mergeCell ref="A1090:B1090"/>
    <mergeCell ref="A2972:G2972"/>
    <mergeCell ref="A1185:G1185"/>
    <mergeCell ref="C1059:D1059"/>
    <mergeCell ref="E1521:F1521"/>
    <mergeCell ref="A996:B996"/>
    <mergeCell ref="C2084:D2084"/>
    <mergeCell ref="A2362:B2362"/>
    <mergeCell ref="C2120:D2120"/>
    <mergeCell ref="E1878:F1878"/>
    <mergeCell ref="E1123:F1123"/>
    <mergeCell ref="A1510:G1510"/>
    <mergeCell ref="C3266:D3266"/>
    <mergeCell ref="E3366:F3366"/>
    <mergeCell ref="E362:F362"/>
    <mergeCell ref="A111:G111"/>
    <mergeCell ref="E2605:F2605"/>
    <mergeCell ref="C1815:D1815"/>
    <mergeCell ref="E2184:F2184"/>
    <mergeCell ref="E1880:F1880"/>
    <mergeCell ref="E2178:F2178"/>
    <mergeCell ref="E1423:F1423"/>
    <mergeCell ref="E3393:F3393"/>
    <mergeCell ref="E3368:F3368"/>
    <mergeCell ref="E1721:F1721"/>
    <mergeCell ref="C2849:D2849"/>
    <mergeCell ref="A3414:B3414"/>
    <mergeCell ref="E1581:F1581"/>
    <mergeCell ref="E1879:F1879"/>
    <mergeCell ref="E363:F363"/>
    <mergeCell ref="A869:G869"/>
    <mergeCell ref="E1881:F1881"/>
    <mergeCell ref="E2179:F2179"/>
    <mergeCell ref="A2685:G2685"/>
    <mergeCell ref="C1804:D1804"/>
    <mergeCell ref="A259:B259"/>
    <mergeCell ref="A411:B411"/>
    <mergeCell ref="E3265:F3265"/>
    <mergeCell ref="A3445:G3445"/>
    <mergeCell ref="C932:D932"/>
    <mergeCell ref="A3557:B3557"/>
    <mergeCell ref="A2498:B2498"/>
    <mergeCell ref="A1743:B1743"/>
    <mergeCell ref="E2318:F2318"/>
    <mergeCell ref="A1770:B1770"/>
    <mergeCell ref="E3263:F3263"/>
    <mergeCell ref="E2237:F2237"/>
    <mergeCell ref="E1593:F1593"/>
    <mergeCell ref="A1523:G1523"/>
    <mergeCell ref="E2964:F2964"/>
    <mergeCell ref="E3379:F3379"/>
    <mergeCell ref="E1863:F1863"/>
    <mergeCell ref="E831:F831"/>
    <mergeCell ref="E3590:F3590"/>
    <mergeCell ref="A2557:G2557"/>
    <mergeCell ref="E1776:F1776"/>
    <mergeCell ref="A856:B856"/>
    <mergeCell ref="E3264:F3264"/>
    <mergeCell ref="E1567:F1567"/>
    <mergeCell ref="C1100:D1100"/>
    <mergeCell ref="E833:F833"/>
    <mergeCell ref="E3135:F3135"/>
    <mergeCell ref="E3249:F3249"/>
    <mergeCell ref="E1894:F1894"/>
    <mergeCell ref="E864:F864"/>
    <mergeCell ref="A1680:G1680"/>
    <mergeCell ref="A3153:B3153"/>
    <mergeCell ref="C1220:D1220"/>
    <mergeCell ref="A3189:B3189"/>
    <mergeCell ref="C2947:D2947"/>
    <mergeCell ref="C2192:D2192"/>
    <mergeCell ref="C1431:D1431"/>
    <mergeCell ref="A2726:B2726"/>
    <mergeCell ref="C2484:D2484"/>
    <mergeCell ref="E1189:F1189"/>
    <mergeCell ref="E2379:F2379"/>
    <mergeCell ref="A3371:G3371"/>
    <mergeCell ref="E2250:F2250"/>
    <mergeCell ref="E1495:F1495"/>
    <mergeCell ref="E2548:F2548"/>
    <mergeCell ref="E1489:F1489"/>
    <mergeCell ref="E463:F463"/>
    <mergeCell ref="E3434:F3434"/>
    <mergeCell ref="E2252:F2252"/>
    <mergeCell ref="E763:F763"/>
    <mergeCell ref="E2708:F2708"/>
    <mergeCell ref="E2979:F2979"/>
    <mergeCell ref="A3484:B3484"/>
    <mergeCell ref="E1947:F1947"/>
    <mergeCell ref="E2245:F2245"/>
    <mergeCell ref="A1841:B1841"/>
    <mergeCell ref="A3331:B3331"/>
    <mergeCell ref="E2092:F2092"/>
    <mergeCell ref="A2570:B2570"/>
    <mergeCell ref="A3542:B3542"/>
    <mergeCell ref="E3362:F3362"/>
    <mergeCell ref="E3033:F3033"/>
    <mergeCell ref="E1963:F1963"/>
    <mergeCell ref="A1595:G1595"/>
    <mergeCell ref="C1444:D1444"/>
    <mergeCell ref="E149:F149"/>
    <mergeCell ref="E605:F605"/>
    <mergeCell ref="E1658:F1658"/>
    <mergeCell ref="A3384:G3384"/>
    <mergeCell ref="E2907:F2907"/>
    <mergeCell ref="E2603:F2603"/>
    <mergeCell ref="E1965:F1965"/>
    <mergeCell ref="E476:F476"/>
    <mergeCell ref="E3059:F3059"/>
    <mergeCell ref="A2899:B2899"/>
    <mergeCell ref="E607:F607"/>
    <mergeCell ref="E776:F776"/>
    <mergeCell ref="E2604:F2604"/>
    <mergeCell ref="C743:D743"/>
    <mergeCell ref="A3253:B3253"/>
    <mergeCell ref="A40:B40"/>
    <mergeCell ref="A680:B680"/>
    <mergeCell ref="E2177:F2177"/>
    <mergeCell ref="C2556:D2556"/>
    <mergeCell ref="C1497:D1497"/>
    <mergeCell ref="E3077:F3077"/>
    <mergeCell ref="E2316:F2316"/>
    <mergeCell ref="C771:D771"/>
    <mergeCell ref="B1858:C1858"/>
    <mergeCell ref="E802:F802"/>
    <mergeCell ref="C2253:D2253"/>
    <mergeCell ref="E1256:F1256"/>
    <mergeCell ref="E3499:F3499"/>
    <mergeCell ref="E1590:F1590"/>
    <mergeCell ref="E1861:F1861"/>
    <mergeCell ref="E3535:F3535"/>
    <mergeCell ref="C3016:D3016"/>
    <mergeCell ref="E3078:F3078"/>
    <mergeCell ref="A580:G580"/>
    <mergeCell ref="E3072:F3072"/>
    <mergeCell ref="E2317:F2317"/>
    <mergeCell ref="A3237:B3237"/>
    <mergeCell ref="E3501:F3501"/>
    <mergeCell ref="E1592:F1592"/>
    <mergeCell ref="E1287:F1287"/>
    <mergeCell ref="A2097:G2097"/>
    <mergeCell ref="A1154:B1154"/>
    <mergeCell ref="E3589:F3589"/>
    <mergeCell ref="A395:B395"/>
    <mergeCell ref="A1786:B1786"/>
    <mergeCell ref="A2308:G2308"/>
    <mergeCell ref="A1547:G1547"/>
    <mergeCell ref="E3403:F3403"/>
    <mergeCell ref="A3268:B3268"/>
    <mergeCell ref="A2513:B2513"/>
    <mergeCell ref="E2344:F2344"/>
    <mergeCell ref="E1616:F1616"/>
    <mergeCell ref="A1752:B1752"/>
    <mergeCell ref="C1212:D1212"/>
    <mergeCell ref="E557:F557"/>
    <mergeCell ref="A278:G278"/>
    <mergeCell ref="A3037:G3037"/>
    <mergeCell ref="B3360:C3360"/>
    <mergeCell ref="E1941:F1941"/>
    <mergeCell ref="E1916:F1916"/>
    <mergeCell ref="A2394:B2394"/>
    <mergeCell ref="B1871:C1871"/>
    <mergeCell ref="A1478:B1478"/>
    <mergeCell ref="E1918:F1918"/>
    <mergeCell ref="B1873:C1873"/>
    <mergeCell ref="E131:F131"/>
    <mergeCell ref="A1992:G1992"/>
    <mergeCell ref="E2670:F2670"/>
    <mergeCell ref="E1002:F1002"/>
    <mergeCell ref="C1115:D1115"/>
    <mergeCell ref="A327:C327"/>
    <mergeCell ref="C3383:D3383"/>
    <mergeCell ref="E276:F276"/>
    <mergeCell ref="A1052:B1052"/>
    <mergeCell ref="E568:F568"/>
    <mergeCell ref="E2388:F2388"/>
    <mergeCell ref="A1834:B1834"/>
    <mergeCell ref="A1809:B1809"/>
    <mergeCell ref="E576:F576"/>
    <mergeCell ref="E1629:F1629"/>
    <mergeCell ref="E570:F570"/>
    <mergeCell ref="C3080:D3080"/>
    <mergeCell ref="E2083:F2083"/>
    <mergeCell ref="E1542:F1542"/>
    <mergeCell ref="E1297:F1297"/>
    <mergeCell ref="E3449:F3449"/>
    <mergeCell ref="E2390:F2390"/>
    <mergeCell ref="A893:B893"/>
    <mergeCell ref="E3443:F3443"/>
    <mergeCell ref="E2688:F2688"/>
    <mergeCell ref="E1358:F1358"/>
    <mergeCell ref="E1656:F1656"/>
    <mergeCell ref="E3459:F3459"/>
    <mergeCell ref="A466:B466"/>
    <mergeCell ref="A764:B764"/>
    <mergeCell ref="E2717:F2717"/>
    <mergeCell ref="E3330:F3330"/>
    <mergeCell ref="E903:F903"/>
    <mergeCell ref="E1201:F1201"/>
    <mergeCell ref="A11:B11"/>
    <mergeCell ref="E2414:F2414"/>
    <mergeCell ref="A1222:B1222"/>
    <mergeCell ref="C2229:D2229"/>
    <mergeCell ref="E1987:F1987"/>
    <mergeCell ref="C1170:D1170"/>
    <mergeCell ref="E928:F928"/>
    <mergeCell ref="E200:F200"/>
    <mergeCell ref="E3475:F3475"/>
    <mergeCell ref="C436:D436"/>
    <mergeCell ref="A3192:B3192"/>
    <mergeCell ref="A1708:G1708"/>
    <mergeCell ref="E1044:F1044"/>
    <mergeCell ref="C444:D444"/>
    <mergeCell ref="E202:F202"/>
    <mergeCell ref="E500:F500"/>
    <mergeCell ref="A520:G520"/>
    <mergeCell ref="E1690:F1690"/>
    <mergeCell ref="C1288:D1288"/>
    <mergeCell ref="E1988:F1988"/>
    <mergeCell ref="E1684:F1684"/>
    <mergeCell ref="E929:F929"/>
    <mergeCell ref="E502:F502"/>
    <mergeCell ref="E2745:F2745"/>
    <mergeCell ref="E958:F958"/>
    <mergeCell ref="E1229:F1229"/>
    <mergeCell ref="A2903:B2903"/>
    <mergeCell ref="E1258:F1258"/>
    <mergeCell ref="A248:G248"/>
    <mergeCell ref="C3126:D3126"/>
    <mergeCell ref="E2129:F2129"/>
    <mergeCell ref="A2634:B2634"/>
    <mergeCell ref="A2393:G2393"/>
    <mergeCell ref="E1245:F1245"/>
    <mergeCell ref="C455:D455"/>
    <mergeCell ref="A3577:G3577"/>
    <mergeCell ref="A2822:G2822"/>
    <mergeCell ref="E213:F213"/>
    <mergeCell ref="E1403:F1403"/>
    <mergeCell ref="E1397:F1397"/>
    <mergeCell ref="A1120:B1120"/>
    <mergeCell ref="E3401:F3401"/>
    <mergeCell ref="E2130:F2130"/>
    <mergeCell ref="E1826:F1826"/>
    <mergeCell ref="E2124:F2124"/>
    <mergeCell ref="E1614:F1614"/>
    <mergeCell ref="C579:D579"/>
    <mergeCell ref="E215:F215"/>
    <mergeCell ref="E3515:F3515"/>
    <mergeCell ref="E2160:F2160"/>
    <mergeCell ref="E1703:F1703"/>
    <mergeCell ref="C152:D152"/>
    <mergeCell ref="C3452:D3452"/>
    <mergeCell ref="E1914:F1914"/>
    <mergeCell ref="E2789:F2789"/>
    <mergeCell ref="E3402:F3402"/>
    <mergeCell ref="A233:B233"/>
    <mergeCell ref="A2121:G2121"/>
    <mergeCell ref="E2214:F2214"/>
    <mergeCell ref="A1294:B1294"/>
    <mergeCell ref="B1898:C1898"/>
    <mergeCell ref="A533:B533"/>
    <mergeCell ref="A933:G933"/>
    <mergeCell ref="A2537:B2537"/>
    <mergeCell ref="C2295:D2295"/>
    <mergeCell ref="A2015:B2015"/>
    <mergeCell ref="A1660:G1660"/>
    <mergeCell ref="E3541:F3541"/>
    <mergeCell ref="A2850:G2850"/>
    <mergeCell ref="A3291:B3291"/>
    <mergeCell ref="A1233:G1233"/>
    <mergeCell ref="E1029:F1029"/>
    <mergeCell ref="A2837:B2837"/>
    <mergeCell ref="E3272:F3272"/>
    <mergeCell ref="E243:F243"/>
    <mergeCell ref="C3051:D3051"/>
    <mergeCell ref="E1416:F1416"/>
    <mergeCell ref="E3536:F3536"/>
    <mergeCell ref="C1571:D1571"/>
    <mergeCell ref="E1627:F1627"/>
    <mergeCell ref="E3572:F3572"/>
    <mergeCell ref="E2817:F2817"/>
    <mergeCell ref="E866:F866"/>
    <mergeCell ref="E2354:F2354"/>
    <mergeCell ref="A1487:B1487"/>
    <mergeCell ref="A430:B430"/>
    <mergeCell ref="E1927:F1927"/>
    <mergeCell ref="E140:F140"/>
    <mergeCell ref="E2356:F2356"/>
    <mergeCell ref="E569:F569"/>
    <mergeCell ref="A314:G314"/>
    <mergeCell ref="A2706:B2706"/>
    <mergeCell ref="A1945:B1945"/>
    <mergeCell ref="B1913:C1913"/>
    <mergeCell ref="E2827:F2827"/>
    <mergeCell ref="C2010:D2010"/>
    <mergeCell ref="E1013:F1013"/>
    <mergeCell ref="E742:F742"/>
    <mergeCell ref="A1061:B1061"/>
    <mergeCell ref="A3006:B3006"/>
    <mergeCell ref="E1469:F1469"/>
    <mergeCell ref="E2957:F2957"/>
    <mergeCell ref="E2739:F2739"/>
    <mergeCell ref="A3217:B3217"/>
    <mergeCell ref="E1042:F1042"/>
    <mergeCell ref="E287:F287"/>
    <mergeCell ref="E585:F585"/>
    <mergeCell ref="E281:F281"/>
    <mergeCell ref="E2530:F2530"/>
    <mergeCell ref="E1471:F1471"/>
    <mergeCell ref="E3466:F3466"/>
    <mergeCell ref="A3306:B3306"/>
    <mergeCell ref="E1769:F1769"/>
    <mergeCell ref="E2436:F2436"/>
    <mergeCell ref="E1043:F1043"/>
    <mergeCell ref="A904:B904"/>
    <mergeCell ref="E3339:F3339"/>
    <mergeCell ref="A3212:G3212"/>
    <mergeCell ref="A186:B186"/>
    <mergeCell ref="A64:B64"/>
    <mergeCell ref="C3420:D3420"/>
    <mergeCell ref="E1068:F1068"/>
    <mergeCell ref="A178:B178"/>
    <mergeCell ref="C961:D961"/>
    <mergeCell ref="E2154:F2154"/>
    <mergeCell ref="E613:F613"/>
    <mergeCell ref="E2881:F2881"/>
    <mergeCell ref="E727:F727"/>
    <mergeCell ref="E3486:F3486"/>
    <mergeCell ref="E1401:F1401"/>
    <mergeCell ref="E1699:F1699"/>
    <mergeCell ref="E2752:F2752"/>
    <mergeCell ref="E2426:F2426"/>
    <mergeCell ref="E2420:F2420"/>
    <mergeCell ref="E335:F335"/>
    <mergeCell ref="E2578:F2578"/>
    <mergeCell ref="E2754:F2754"/>
    <mergeCell ref="E669:F669"/>
    <mergeCell ref="E3183:F3183"/>
    <mergeCell ref="A1445:G1445"/>
    <mergeCell ref="A1018:G1018"/>
    <mergeCell ref="C989:D989"/>
    <mergeCell ref="C2380:D2380"/>
    <mergeCell ref="E2480:F2480"/>
    <mergeCell ref="E53:F53"/>
    <mergeCell ref="A1888:B1888"/>
    <mergeCell ref="C3151:D3151"/>
    <mergeCell ref="C1777:D1777"/>
    <mergeCell ref="E3207:F3207"/>
    <mergeCell ref="E361:F361"/>
    <mergeCell ref="C2724:D2724"/>
    <mergeCell ref="E2482:F2482"/>
    <mergeCell ref="E1114:F1114"/>
    <mergeCell ref="A2645:B2645"/>
    <mergeCell ref="E651:F651"/>
    <mergeCell ref="E3209:F3209"/>
    <mergeCell ref="E2894:F2894"/>
    <mergeCell ref="A3372:B3372"/>
    <mergeCell ref="E1300:F1300"/>
    <mergeCell ref="A3017:G3017"/>
    <mergeCell ref="A1171:G1171"/>
    <mergeCell ref="E1414:F1414"/>
    <mergeCell ref="E995:F995"/>
    <mergeCell ref="E653:F653"/>
    <mergeCell ref="E1293:F1293"/>
    <mergeCell ref="E2141:F2141"/>
    <mergeCell ref="A128:B128"/>
    <mergeCell ref="E2439:F2439"/>
    <mergeCell ref="E1722:F1722"/>
    <mergeCell ref="E3113:F3113"/>
    <mergeCell ref="A1162:B1162"/>
    <mergeCell ref="A1046:G1046"/>
    <mergeCell ref="E3563:F3563"/>
    <mergeCell ref="A2671:B2671"/>
    <mergeCell ref="E379:F379"/>
    <mergeCell ref="A3002:B3002"/>
    <mergeCell ref="E1440:F1440"/>
    <mergeCell ref="E2493:F2493"/>
    <mergeCell ref="A1909:C1909"/>
    <mergeCell ref="E679:F679"/>
    <mergeCell ref="E380:F380"/>
    <mergeCell ref="E410:F410"/>
    <mergeCell ref="A3317:G3317"/>
    <mergeCell ref="A873:B873"/>
    <mergeCell ref="E2528:F2528"/>
    <mergeCell ref="E3581:F3581"/>
    <mergeCell ref="E2826:F2826"/>
    <mergeCell ref="A270:B270"/>
    <mergeCell ref="A3188:G3188"/>
    <mergeCell ref="E3124:F3124"/>
    <mergeCell ref="E2820:F2820"/>
    <mergeCell ref="E3553:F3553"/>
    <mergeCell ref="A2086:B2086"/>
    <mergeCell ref="E2828:F2828"/>
    <mergeCell ref="E3582:F3582"/>
    <mergeCell ref="E2552:F2552"/>
    <mergeCell ref="A3030:B3030"/>
    <mergeCell ref="E1493:F1493"/>
    <mergeCell ref="A1333:B1333"/>
    <mergeCell ref="E1791:F1791"/>
    <mergeCell ref="E1153:F1153"/>
    <mergeCell ref="E94:F94"/>
    <mergeCell ref="A3144:B3144"/>
    <mergeCell ref="E1582:F1582"/>
    <mergeCell ref="E1066:F1066"/>
    <mergeCell ref="A2145:G2145"/>
    <mergeCell ref="C1606:D1606"/>
    <mergeCell ref="E1364:F1364"/>
    <mergeCell ref="E311:F311"/>
    <mergeCell ref="E3309:F3309"/>
    <mergeCell ref="E2554:F2554"/>
    <mergeCell ref="C3088:D3088"/>
    <mergeCell ref="C1003:D1003"/>
    <mergeCell ref="C1301:D1301"/>
    <mergeCell ref="E2389:F2389"/>
    <mergeCell ref="E2249:F2249"/>
    <mergeCell ref="E95:F95"/>
    <mergeCell ref="E89:F89"/>
    <mergeCell ref="E2854:F2854"/>
    <mergeCell ref="E2093:F2093"/>
    <mergeCell ref="E1067:F1067"/>
    <mergeCell ref="E3450:F3450"/>
    <mergeCell ref="E1365:F1365"/>
    <mergeCell ref="E306:F306"/>
    <mergeCell ref="E2427:F2427"/>
    <mergeCell ref="A2445:B2445"/>
    <mergeCell ref="A2898:G2898"/>
    <mergeCell ref="A1866:G1866"/>
    <mergeCell ref="A3470:B3470"/>
    <mergeCell ref="A1867:C1867"/>
    <mergeCell ref="E779:F779"/>
    <mergeCell ref="E322:F322"/>
    <mergeCell ref="A800:B800"/>
    <mergeCell ref="E1506:F1506"/>
    <mergeCell ref="A197:B197"/>
    <mergeCell ref="E17:F17"/>
    <mergeCell ref="C2204:D2204"/>
    <mergeCell ref="C1145:D1145"/>
    <mergeCell ref="A1685:B1685"/>
    <mergeCell ref="E324:F324"/>
    <mergeCell ref="E2567:F2567"/>
    <mergeCell ref="A3045:B3045"/>
    <mergeCell ref="E482:F482"/>
    <mergeCell ref="E1078:F1078"/>
    <mergeCell ref="A1700:B1700"/>
    <mergeCell ref="E3294:F3294"/>
    <mergeCell ref="E1964:F1964"/>
    <mergeCell ref="E1209:F1209"/>
    <mergeCell ref="E2778:F2778"/>
    <mergeCell ref="E1507:F1507"/>
    <mergeCell ref="A2585:B2585"/>
    <mergeCell ref="E2473:F2473"/>
    <mergeCell ref="A3399:B3399"/>
    <mergeCell ref="E1378:F1378"/>
    <mergeCell ref="A2158:B2158"/>
    <mergeCell ref="E3534:F3534"/>
    <mergeCell ref="E2166:F2166"/>
    <mergeCell ref="A940:B940"/>
    <mergeCell ref="A1498:G1498"/>
    <mergeCell ref="E2893:F2893"/>
    <mergeCell ref="A513:B513"/>
    <mergeCell ref="E1219:F1219"/>
    <mergeCell ref="A3585:G3585"/>
    <mergeCell ref="A2217:G2217"/>
    <mergeCell ref="A2973:B2973"/>
    <mergeCell ref="E1436:F1436"/>
    <mergeCell ref="A1398:B1398"/>
    <mergeCell ref="A882:B882"/>
    <mergeCell ref="E159:F159"/>
    <mergeCell ref="E37:F37"/>
    <mergeCell ref="E2918:F2918"/>
    <mergeCell ref="A3396:B3396"/>
    <mergeCell ref="E2280:F2280"/>
    <mergeCell ref="E3216:F3216"/>
    <mergeCell ref="E493:F493"/>
    <mergeCell ref="C729:D729"/>
    <mergeCell ref="E1736:F1736"/>
    <mergeCell ref="E2034:F2034"/>
    <mergeCell ref="E2920:F2920"/>
    <mergeCell ref="C3460:D3460"/>
    <mergeCell ref="C2428:D2428"/>
    <mergeCell ref="E2919:F2919"/>
    <mergeCell ref="A241:B241"/>
    <mergeCell ref="E2036:F2036"/>
    <mergeCell ref="E1520:F1520"/>
    <mergeCell ref="E2492:F2492"/>
    <mergeCell ref="E63:F63"/>
    <mergeCell ref="A1816:G1816"/>
    <mergeCell ref="A3107:B3107"/>
    <mergeCell ref="A1329:B1329"/>
    <mergeCell ref="A1213:G1213"/>
    <mergeCell ref="A2382:B2382"/>
    <mergeCell ref="E1149:F1149"/>
    <mergeCell ref="C2873:D2873"/>
    <mergeCell ref="A1024:B1024"/>
    <mergeCell ref="E1906:F1906"/>
    <mergeCell ref="E119:F119"/>
    <mergeCell ref="B1877:C1877"/>
    <mergeCell ref="E548:F548"/>
    <mergeCell ref="E2176:F2176"/>
    <mergeCell ref="E1144:F1144"/>
    <mergeCell ref="E389:F389"/>
    <mergeCell ref="E3605:F3605"/>
    <mergeCell ref="E3387:F3387"/>
    <mergeCell ref="E419:F419"/>
    <mergeCell ref="E93:F93"/>
    <mergeCell ref="A2296:G2296"/>
    <mergeCell ref="A3140:G3140"/>
    <mergeCell ref="E2118:F2118"/>
    <mergeCell ref="E1602:F1602"/>
    <mergeCell ref="A1767:B1767"/>
    <mergeCell ref="E3606:F3606"/>
    <mergeCell ref="E2845:F2845"/>
    <mergeCell ref="E2505:F2505"/>
    <mergeCell ref="A2101:B2101"/>
    <mergeCell ref="E416:F416"/>
    <mergeCell ref="C3199:D3199"/>
    <mergeCell ref="A2169:G2169"/>
    <mergeCell ref="E872:F872"/>
    <mergeCell ref="A892:G892"/>
    <mergeCell ref="A3496:B3496"/>
    <mergeCell ref="E1477:F1477"/>
    <mergeCell ref="A1342:B1342"/>
    <mergeCell ref="C687:D687"/>
    <mergeCell ref="E451:F451"/>
    <mergeCell ref="A610:B610"/>
    <mergeCell ref="A3128:B3128"/>
    <mergeCell ref="A2320:G2320"/>
    <mergeCell ref="E1591:F1591"/>
    <mergeCell ref="A282:B282"/>
    <mergeCell ref="A3041:B3041"/>
    <mergeCell ref="E865:F865"/>
    <mergeCell ref="E2565:F2565"/>
    <mergeCell ref="C71:D71"/>
    <mergeCell ref="E2863:F2863"/>
    <mergeCell ref="E778:F778"/>
    <mergeCell ref="A307:B307"/>
    <mergeCell ref="C1828:D1828"/>
    <mergeCell ref="C3555:D3555"/>
    <mergeCell ref="E1505:F1505"/>
    <mergeCell ref="E1803:F1803"/>
    <mergeCell ref="A1368:B1368"/>
    <mergeCell ref="A342:B342"/>
    <mergeCell ref="E3619:F3619"/>
    <mergeCell ref="A2454:B2454"/>
    <mergeCell ref="A2149:B2149"/>
    <mergeCell ref="E3047:F3047"/>
    <mergeCell ref="A3067:G3067"/>
    <mergeCell ref="A3481:B3481"/>
    <mergeCell ref="E1971:F1971"/>
    <mergeCell ref="E2584:F2584"/>
    <mergeCell ref="E132:F132"/>
    <mergeCell ref="E3337:F3337"/>
    <mergeCell ref="C2520:D2520"/>
    <mergeCell ref="E2278:F2278"/>
    <mergeCell ref="E2576:F2576"/>
    <mergeCell ref="E491:F491"/>
    <mergeCell ref="A1267:B1267"/>
    <mergeCell ref="E3005:F3005"/>
    <mergeCell ref="C3274:D3274"/>
    <mergeCell ref="E1218:F1218"/>
    <mergeCell ref="E1089:F1089"/>
    <mergeCell ref="A1420:B1420"/>
    <mergeCell ref="A123:G123"/>
    <mergeCell ref="E1860:F1860"/>
    <mergeCell ref="E1518:F1518"/>
    <mergeCell ref="C1485:D1485"/>
    <mergeCell ref="A552:G552"/>
    <mergeCell ref="A57:B57"/>
    <mergeCell ref="C3301:D3301"/>
    <mergeCell ref="E2304:F2304"/>
    <mergeCell ref="A2782:B2782"/>
    <mergeCell ref="E2602:F2602"/>
    <mergeCell ref="A2054:B2054"/>
    <mergeCell ref="E517:F517"/>
    <mergeCell ref="A2185:B2185"/>
    <mergeCell ref="C1943:D1943"/>
    <mergeCell ref="E946:F946"/>
    <mergeCell ref="C2241:D2241"/>
    <mergeCell ref="E54:F54"/>
    <mergeCell ref="E1244:F1244"/>
    <mergeCell ref="E2007:F2007"/>
    <mergeCell ref="E2305:F2305"/>
    <mergeCell ref="E2299:F2299"/>
    <mergeCell ref="E1544:F1544"/>
    <mergeCell ref="C1509:D1509"/>
    <mergeCell ref="E214:F214"/>
    <mergeCell ref="E3271:F3271"/>
    <mergeCell ref="E3087:F3087"/>
    <mergeCell ref="E2630:F2630"/>
    <mergeCell ref="A3594:B3594"/>
    <mergeCell ref="A1135:B1135"/>
    <mergeCell ref="A3480:G3480"/>
    <mergeCell ref="E2930:F2930"/>
    <mergeCell ref="A3256:B3256"/>
    <mergeCell ref="A3436:G3436"/>
    <mergeCell ref="A1433:B1433"/>
    <mergeCell ref="A1740:B1740"/>
    <mergeCell ref="C472:D472"/>
    <mergeCell ref="E230:F230"/>
    <mergeCell ref="A708:B708"/>
    <mergeCell ref="C168:D168"/>
    <mergeCell ref="C2986:D2986"/>
    <mergeCell ref="A3168:B3168"/>
    <mergeCell ref="E2657:F2657"/>
    <mergeCell ref="E2955:F2955"/>
    <mergeCell ref="E1929:F1929"/>
    <mergeCell ref="A1794:B1794"/>
    <mergeCell ref="E1168:F1168"/>
    <mergeCell ref="C3355:D3355"/>
    <mergeCell ref="E2656:F2656"/>
    <mergeCell ref="A2405:G2405"/>
    <mergeCell ref="E959:F959"/>
    <mergeCell ref="E1257:F1257"/>
    <mergeCell ref="E741:F741"/>
    <mergeCell ref="E532:F532"/>
    <mergeCell ref="E3419:F3419"/>
    <mergeCell ref="E1468:F1468"/>
    <mergeCell ref="E3413:F3413"/>
    <mergeCell ref="E2956:F2956"/>
    <mergeCell ref="E1626:F1626"/>
    <mergeCell ref="E1259:F1259"/>
    <mergeCell ref="E227:F227"/>
    <mergeCell ref="E2992:F2992"/>
    <mergeCell ref="C911:D911"/>
    <mergeCell ref="C3526:D3526"/>
    <mergeCell ref="E2529:F2529"/>
    <mergeCell ref="A2125:B2125"/>
    <mergeCell ref="A848:B848"/>
    <mergeCell ref="E2958:F2958"/>
    <mergeCell ref="A495:G495"/>
    <mergeCell ref="A3609:B3609"/>
    <mergeCell ref="A609:G609"/>
    <mergeCell ref="A3310:B3310"/>
    <mergeCell ref="E2071:F2071"/>
    <mergeCell ref="A2549:B2549"/>
    <mergeCell ref="C2307:D2307"/>
    <mergeCell ref="E460:F460"/>
    <mergeCell ref="E156:F156"/>
    <mergeCell ref="E3431:F3431"/>
    <mergeCell ref="E1644:F1644"/>
    <mergeCell ref="E889:F889"/>
    <mergeCell ref="E1942:F1942"/>
    <mergeCell ref="E1181:F1181"/>
    <mergeCell ref="E426:F426"/>
    <mergeCell ref="C364:D364"/>
    <mergeCell ref="E1041:F1041"/>
    <mergeCell ref="E3424:F3424"/>
    <mergeCell ref="E1339:F1339"/>
    <mergeCell ref="E462:F462"/>
    <mergeCell ref="E157:F157"/>
    <mergeCell ref="E3432:F3432"/>
    <mergeCell ref="E2373:F2373"/>
    <mergeCell ref="E1645:F1645"/>
    <mergeCell ref="E586:F586"/>
    <mergeCell ref="E1639:F1639"/>
    <mergeCell ref="E884:F884"/>
    <mergeCell ref="A1079:B1079"/>
    <mergeCell ref="A3089:G3089"/>
    <mergeCell ref="A3539:B3539"/>
    <mergeCell ref="A2262:B2262"/>
    <mergeCell ref="A2960:G2960"/>
    <mergeCell ref="A782:B782"/>
    <mergeCell ref="E298:F298"/>
    <mergeCell ref="E596:F596"/>
    <mergeCell ref="E3483:F3483"/>
    <mergeCell ref="A319:B319"/>
    <mergeCell ref="A1536:B1536"/>
    <mergeCell ref="A477:B477"/>
    <mergeCell ref="A2350:B2350"/>
    <mergeCell ref="C2108:D2108"/>
    <mergeCell ref="E1323:F1323"/>
    <mergeCell ref="E297:F297"/>
    <mergeCell ref="E175:F175"/>
    <mergeCell ref="E604:F604"/>
    <mergeCell ref="E3354:F3354"/>
    <mergeCell ref="E1657:F1657"/>
    <mergeCell ref="A1289:G1289"/>
    <mergeCell ref="E299:F299"/>
    <mergeCell ref="A2593:B2593"/>
    <mergeCell ref="E2172:F2172"/>
    <mergeCell ref="C1594:D1594"/>
    <mergeCell ref="E597:F597"/>
    <mergeCell ref="E2303:F2303"/>
    <mergeCell ref="E1569:F1569"/>
    <mergeCell ref="E1840:F1840"/>
    <mergeCell ref="E2753:F2753"/>
    <mergeCell ref="E599:F599"/>
    <mergeCell ref="A808:B808"/>
    <mergeCell ref="A350:G350"/>
    <mergeCell ref="A1465:B1465"/>
    <mergeCell ref="E201:F201"/>
    <mergeCell ref="E630:F630"/>
    <mergeCell ref="A3245:B3245"/>
    <mergeCell ref="A1315:G1315"/>
    <mergeCell ref="A3376:B3376"/>
    <mergeCell ref="A560:G560"/>
    <mergeCell ref="A1920:G1920"/>
    <mergeCell ref="A1759:B1759"/>
    <mergeCell ref="A2949:B2949"/>
    <mergeCell ref="A2194:B2194"/>
    <mergeCell ref="C1197:D1197"/>
    <mergeCell ref="E930:F930"/>
    <mergeCell ref="E3198:F3198"/>
    <mergeCell ref="C1647:D1647"/>
    <mergeCell ref="B1857:C1857"/>
    <mergeCell ref="E3409:F3409"/>
    <mergeCell ref="E2654:F2654"/>
    <mergeCell ref="E957:F957"/>
    <mergeCell ref="A3547:B3547"/>
    <mergeCell ref="B1859:C1859"/>
    <mergeCell ref="A2965:B2965"/>
    <mergeCell ref="E1284:F1284"/>
    <mergeCell ref="E2474:F2474"/>
    <mergeCell ref="E2772:F2772"/>
    <mergeCell ref="E1742:F1742"/>
    <mergeCell ref="A730:G730"/>
    <mergeCell ref="E2983:F2983"/>
    <mergeCell ref="A717:B717"/>
    <mergeCell ref="A3461:G3461"/>
    <mergeCell ref="A2429:G2429"/>
    <mergeCell ref="A2062:G2062"/>
    <mergeCell ref="C1246:D1246"/>
    <mergeCell ref="C176:D176"/>
    <mergeCell ref="C2392:D2392"/>
    <mergeCell ref="E1615:F1615"/>
    <mergeCell ref="A1247:G1247"/>
    <mergeCell ref="C483:D483"/>
    <mergeCell ref="C3066:D3066"/>
    <mergeCell ref="E2069:F2069"/>
    <mergeCell ref="E2367:F2367"/>
    <mergeCell ref="E2342:F2342"/>
    <mergeCell ref="E1310:F1310"/>
    <mergeCell ref="E555:F555"/>
    <mergeCell ref="E549:F549"/>
    <mergeCell ref="E2701:F2701"/>
    <mergeCell ref="E2456:F2456"/>
    <mergeCell ref="E3428:F3428"/>
    <mergeCell ref="B3358:C3358"/>
    <mergeCell ref="E1337:F1337"/>
    <mergeCell ref="E1312:F1312"/>
    <mergeCell ref="E1610:F1610"/>
    <mergeCell ref="A1206:B1206"/>
    <mergeCell ref="E2703:F2703"/>
    <mergeCell ref="E3123:F3123"/>
    <mergeCell ref="A1933:B1933"/>
    <mergeCell ref="A1172:B1172"/>
    <mergeCell ref="E2967:F2967"/>
    <mergeCell ref="E3125:F3125"/>
    <mergeCell ref="A1960:B1960"/>
    <mergeCell ref="A2258:B2258"/>
    <mergeCell ref="E425:F425"/>
    <mergeCell ref="C1991:D1991"/>
    <mergeCell ref="A446:B446"/>
    <mergeCell ref="A3624:B3624"/>
    <mergeCell ref="C511:D511"/>
    <mergeCell ref="E269:F269"/>
    <mergeCell ref="A3021:B3021"/>
    <mergeCell ref="A3176:G3176"/>
    <mergeCell ref="E2080:F2080"/>
    <mergeCell ref="A2558:B2558"/>
    <mergeCell ref="C231:D231"/>
    <mergeCell ref="E262:F262"/>
    <mergeCell ref="A2749:G2749"/>
    <mergeCell ref="A962:G962"/>
    <mergeCell ref="E2424:F2424"/>
    <mergeCell ref="E2082:F2082"/>
    <mergeCell ref="E2722:F2722"/>
    <mergeCell ref="E2836:F2836"/>
    <mergeCell ref="E3143:F3143"/>
    <mergeCell ref="E3441:F3441"/>
    <mergeCell ref="A885:B885"/>
    <mergeCell ref="A3345:B3345"/>
    <mergeCell ref="A2286:B2286"/>
    <mergeCell ref="A674:G674"/>
    <mergeCell ref="C135:D135"/>
    <mergeCell ref="E2869:F2869"/>
    <mergeCell ref="C1160:D1160"/>
    <mergeCell ref="E321:F321"/>
    <mergeCell ref="C1274:D1274"/>
    <mergeCell ref="E199:F199"/>
    <mergeCell ref="C217:D217"/>
    <mergeCell ref="A3556:G3556"/>
    <mergeCell ref="C3405:D3405"/>
    <mergeCell ref="E2408:F2408"/>
    <mergeCell ref="E323:F323"/>
    <mergeCell ref="C1618:D1618"/>
    <mergeCell ref="E1376:F1376"/>
    <mergeCell ref="E499:F499"/>
    <mergeCell ref="E3196:F3196"/>
    <mergeCell ref="E3171:F3171"/>
    <mergeCell ref="E1384:F1384"/>
    <mergeCell ref="E2437:F2437"/>
    <mergeCell ref="A2297:B2297"/>
    <mergeCell ref="A90:B90"/>
    <mergeCell ref="E2737:F2737"/>
    <mergeCell ref="C277:D277"/>
    <mergeCell ref="A817:B817"/>
    <mergeCell ref="C1765:D1765"/>
    <mergeCell ref="A3060:B3060"/>
    <mergeCell ref="C1031:D1031"/>
    <mergeCell ref="E34:F34"/>
    <mergeCell ref="A2813:G2813"/>
    <mergeCell ref="A1117:B1117"/>
    <mergeCell ref="E3222:F3222"/>
    <mergeCell ref="A3385:B3385"/>
    <mergeCell ref="E797:F797"/>
    <mergeCell ref="A1573:B1573"/>
    <mergeCell ref="E36:F36"/>
    <mergeCell ref="E334:F334"/>
    <mergeCell ref="E3391:F3391"/>
    <mergeCell ref="A2358:G2358"/>
    <mergeCell ref="E1306:F1306"/>
    <mergeCell ref="E3522:F3522"/>
    <mergeCell ref="C2732:D2732"/>
    <mergeCell ref="E1735:F1735"/>
    <mergeCell ref="E1097:F1097"/>
    <mergeCell ref="E2033:F2033"/>
    <mergeCell ref="E336:F336"/>
    <mergeCell ref="E634:F634"/>
    <mergeCell ref="A302:G302"/>
    <mergeCell ref="A1202:B1202"/>
    <mergeCell ref="E3551:F3551"/>
    <mergeCell ref="E2796:F2796"/>
    <mergeCell ref="E1099:F1099"/>
    <mergeCell ref="E3094:F3094"/>
    <mergeCell ref="E2035:F2035"/>
    <mergeCell ref="E3523:F3523"/>
    <mergeCell ref="A2773:B2773"/>
    <mergeCell ref="A1502:B1502"/>
    <mergeCell ref="A225:B225"/>
    <mergeCell ref="A2686:B2686"/>
    <mergeCell ref="C2748:D2748"/>
    <mergeCell ref="A1473:G1473"/>
    <mergeCell ref="A1060:G1060"/>
    <mergeCell ref="C1232:D1232"/>
    <mergeCell ref="E1324:F1324"/>
    <mergeCell ref="A2231:B2231"/>
    <mergeCell ref="E721:F721"/>
    <mergeCell ref="A1354:G1354"/>
    <mergeCell ref="E3533:F3533"/>
    <mergeCell ref="E1326:F1326"/>
    <mergeCell ref="E1746:F1746"/>
    <mergeCell ref="E2808:F2808"/>
    <mergeCell ref="E2053:F2053"/>
    <mergeCell ref="E1319:F1319"/>
    <mergeCell ref="E564:F564"/>
    <mergeCell ref="C1692:D1692"/>
    <mergeCell ref="E1450:F1450"/>
    <mergeCell ref="A3429:B3429"/>
    <mergeCell ref="E1748:F1748"/>
    <mergeCell ref="E2720:F2720"/>
    <mergeCell ref="E2809:F2809"/>
    <mergeCell ref="E2048:F2048"/>
    <mergeCell ref="A3132:B3132"/>
    <mergeCell ref="E3020:F3020"/>
    <mergeCell ref="A1739:G1739"/>
    <mergeCell ref="C975:D975"/>
    <mergeCell ref="A1515:B1515"/>
    <mergeCell ref="E2104:F2104"/>
    <mergeCell ref="A2582:B2582"/>
    <mergeCell ref="E749:F749"/>
    <mergeCell ref="C947:D947"/>
    <mergeCell ref="A2698:B2698"/>
    <mergeCell ref="A3527:G3527"/>
    <mergeCell ref="A2611:B2611"/>
    <mergeCell ref="E2702:F2702"/>
    <mergeCell ref="E617:F617"/>
    <mergeCell ref="A457:B457"/>
    <mergeCell ref="C2464:D2464"/>
    <mergeCell ref="C1405:D1405"/>
    <mergeCell ref="E402:F402"/>
    <mergeCell ref="E3167:F3167"/>
    <mergeCell ref="E3465:F3465"/>
    <mergeCell ref="E1678:F1678"/>
    <mergeCell ref="E619:F619"/>
    <mergeCell ref="E2862:F2862"/>
    <mergeCell ref="E735:F735"/>
    <mergeCell ref="A640:B640"/>
    <mergeCell ref="E3467:F3467"/>
    <mergeCell ref="A602:B602"/>
    <mergeCell ref="E3162:F3162"/>
    <mergeCell ref="A2758:B2758"/>
    <mergeCell ref="A3056:B3056"/>
    <mergeCell ref="A1997:B1997"/>
    <mergeCell ref="A1972:B1972"/>
    <mergeCell ref="A631:B631"/>
    <mergeCell ref="C2061:D2061"/>
    <mergeCell ref="C3114:D3114"/>
    <mergeCell ref="A2485:G2485"/>
    <mergeCell ref="A2181:G2181"/>
    <mergeCell ref="E2117:F2117"/>
    <mergeCell ref="C1327:D1327"/>
    <mergeCell ref="A1724:G1724"/>
    <mergeCell ref="A170:B170"/>
    <mergeCell ref="A3357:C3357"/>
    <mergeCell ref="E2880:F2880"/>
    <mergeCell ref="A3267:G3267"/>
    <mergeCell ref="E1550:F1550"/>
    <mergeCell ref="E2119:F2119"/>
    <mergeCell ref="E1093:F1093"/>
    <mergeCell ref="E1391:F1391"/>
    <mergeCell ref="E332:F332"/>
    <mergeCell ref="E3336:F3336"/>
    <mergeCell ref="E2277:F2277"/>
    <mergeCell ref="E1820:F1820"/>
    <mergeCell ref="E1814:F1814"/>
    <mergeCell ref="A1385:B1385"/>
    <mergeCell ref="E2148:F2148"/>
    <mergeCell ref="E3338:F3338"/>
    <mergeCell ref="E1691:F1691"/>
    <mergeCell ref="A1716:B1716"/>
    <mergeCell ref="E2448:F2448"/>
    <mergeCell ref="A2109:G2109"/>
    <mergeCell ref="E2906:F2906"/>
    <mergeCell ref="E1119:F1119"/>
    <mergeCell ref="E60:F60"/>
    <mergeCell ref="C3175:D3175"/>
    <mergeCell ref="E3231:F3231"/>
    <mergeCell ref="A3593:G3593"/>
    <mergeCell ref="C2416:D2416"/>
    <mergeCell ref="E360:F360"/>
    <mergeCell ref="E2472:F2472"/>
    <mergeCell ref="A2874:G2874"/>
    <mergeCell ref="E1533:F1533"/>
    <mergeCell ref="E3233:F3233"/>
    <mergeCell ref="C289:D289"/>
    <mergeCell ref="E1719:F1719"/>
    <mergeCell ref="C587:D587"/>
    <mergeCell ref="E345:F345"/>
    <mergeCell ref="E1833:F1833"/>
    <mergeCell ref="A2797:B2797"/>
    <mergeCell ref="A2042:B2042"/>
    <mergeCell ref="A3095:B3095"/>
    <mergeCell ref="A1010:B1010"/>
    <mergeCell ref="E2507:F2507"/>
    <mergeCell ref="E3560:F3560"/>
    <mergeCell ref="A249:B249"/>
    <mergeCell ref="E3234:F3234"/>
  </mergeCells>
  <pageMargins left="0" right="0" top="0" bottom="0" header="0" footer="0"/>
  <pageSetup orientation="portrait" scale="85"/>
</worksheet>
</file>

<file path=xl/worksheets/sheet5.xml><?xml version="1.0" encoding="utf-8"?>
<worksheet xmlns="http://schemas.openxmlformats.org/spreadsheetml/2006/main">
  <sheetPr>
    <outlinePr summaryBelow="0"/>
    <pageSetUpPr/>
  </sheetPr>
  <dimension ref="A1:G589"/>
  <sheetViews>
    <sheetView workbookViewId="0">
      <selection activeCell="A1" sqref="A1:G1"/>
    </sheetView>
  </sheetViews>
  <sheetFormatPr baseColWidth="8" defaultRowHeight="15"/>
  <cols>
    <col width="10.28515625" customWidth="1" min="1" max="1"/>
    <col width="48.85546875" customWidth="1" min="2" max="2"/>
    <col width="12.42578125" customWidth="1" min="3" max="3"/>
    <col width="6.140625" customWidth="1" min="4" max="4"/>
    <col width="12.42578125" customWidth="1" min="5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9.949999999999999" customHeight="1">
      <c r="A2" s="2" t="n"/>
      <c r="B2" s="2" t="n"/>
      <c r="C2" s="71" t="n"/>
      <c r="E2" s="2" t="n"/>
      <c r="F2" s="2" t="n"/>
      <c r="G2" s="2" t="n"/>
    </row>
    <row r="3" ht="20.1" customHeight="1">
      <c r="A3" s="72" t="inlineStr">
        <is>
          <t>CPU 01.15.04 FORNECIMENTO E INSTALAÇÃO DE PLACA C2-DIREÇÃO ROTA DE SAÍDA (UN)</t>
        </is>
      </c>
      <c r="B3" s="90" t="n"/>
      <c r="C3" s="90" t="n"/>
      <c r="D3" s="90" t="n"/>
      <c r="E3" s="90" t="n"/>
      <c r="F3" s="90" t="n"/>
      <c r="G3" s="91" t="n"/>
    </row>
    <row r="4" ht="15" customHeight="1">
      <c r="A4" s="73" t="inlineStr">
        <is>
          <t>Material</t>
        </is>
      </c>
      <c r="B4" s="91" t="n"/>
      <c r="C4" s="64" t="inlineStr">
        <is>
          <t>FONTE</t>
        </is>
      </c>
      <c r="D4" s="64" t="inlineStr">
        <is>
          <t>UNID</t>
        </is>
      </c>
      <c r="E4" s="64" t="inlineStr">
        <is>
          <t>COEFICIENTE</t>
        </is>
      </c>
      <c r="F4" s="64" t="inlineStr">
        <is>
          <t>PREÇO UNITÁRIO</t>
        </is>
      </c>
      <c r="G4" s="64" t="inlineStr">
        <is>
          <t>TOTAL</t>
        </is>
      </c>
    </row>
    <row r="5" ht="21" customHeight="1">
      <c r="A5" s="78" t="inlineStr">
        <is>
          <t>83.41.04</t>
        </is>
      </c>
      <c r="B5" s="77" t="inlineStr">
        <is>
          <t>FITA DUPLA FACE TRANSFERIVEL VHB12MMX20M UNITARIO 3M OU EQUIVALENTE</t>
        </is>
      </c>
      <c r="C5" s="78" t="inlineStr">
        <is>
          <t>SUDECAP</t>
        </is>
      </c>
      <c r="D5" s="78" t="inlineStr">
        <is>
          <t>UN.</t>
        </is>
      </c>
      <c r="E5" s="21" t="n">
        <v>0.04</v>
      </c>
      <c r="F5" s="22" t="n">
        <v>42.42</v>
      </c>
      <c r="G5" s="22" t="n">
        <v>1.7</v>
      </c>
    </row>
    <row r="6" ht="38.1" customHeight="1">
      <c r="A6" s="78" t="inlineStr">
        <is>
          <t>90.83.50*</t>
        </is>
      </c>
      <c r="B6" s="77" t="inlineStr">
        <is>
          <t>PLACA DE SINALIZACAO DE SEGURANCA CONTRA INCENDIO, FOTOLUMINESCENTE, RETANGULAR, *13 X 26* CM, EM PVC *2* MM ANTI-CHAMAS (SIMBOLOS, CORES E PICTOGRAMAS CONFORME NBR 16820) [SINAPI-37539]</t>
        </is>
      </c>
      <c r="C6" s="78" t="inlineStr">
        <is>
          <t xml:space="preserve">Composições </t>
        </is>
      </c>
      <c r="D6" s="78" t="inlineStr">
        <is>
          <t>UN</t>
        </is>
      </c>
      <c r="E6" s="21" t="n">
        <v>1</v>
      </c>
      <c r="F6" s="22" t="n">
        <v>25.9</v>
      </c>
      <c r="G6" s="22" t="n">
        <v>25.9</v>
      </c>
    </row>
    <row r="7" ht="15" customHeight="1">
      <c r="A7" s="2" t="n"/>
      <c r="B7" s="2" t="n"/>
      <c r="C7" s="2" t="n"/>
      <c r="D7" s="2" t="n"/>
      <c r="E7" s="74" t="inlineStr">
        <is>
          <t>TOTAL Material:</t>
        </is>
      </c>
      <c r="F7" s="91" t="n"/>
      <c r="G7" s="23" t="n">
        <v>27.6</v>
      </c>
    </row>
    <row r="8" ht="15" customHeight="1">
      <c r="A8" s="73" t="inlineStr">
        <is>
          <t>Mão de Obra</t>
        </is>
      </c>
      <c r="B8" s="91" t="n"/>
      <c r="C8" s="64" t="inlineStr">
        <is>
          <t>FONTE</t>
        </is>
      </c>
      <c r="D8" s="64" t="inlineStr">
        <is>
          <t>UNID</t>
        </is>
      </c>
      <c r="E8" s="64" t="inlineStr">
        <is>
          <t>COEFICIENTE</t>
        </is>
      </c>
      <c r="F8" s="64" t="inlineStr">
        <is>
          <t>PREÇO UNITÁRIO</t>
        </is>
      </c>
      <c r="G8" s="64" t="inlineStr">
        <is>
          <t>TOTAL</t>
        </is>
      </c>
    </row>
    <row r="9" ht="15" customHeight="1">
      <c r="A9" s="78" t="inlineStr">
        <is>
          <t>55.10.88</t>
        </is>
      </c>
      <c r="B9" s="77" t="inlineStr">
        <is>
          <t>SERVENTE</t>
        </is>
      </c>
      <c r="C9" s="78" t="inlineStr">
        <is>
          <t>SUDECAP</t>
        </is>
      </c>
      <c r="D9" s="78" t="inlineStr">
        <is>
          <t>H</t>
        </is>
      </c>
      <c r="E9" s="21" t="n">
        <v>0.166667</v>
      </c>
      <c r="F9" s="22" t="n">
        <v>14.9</v>
      </c>
      <c r="G9" s="22" t="n">
        <v>2.48</v>
      </c>
    </row>
    <row r="10" ht="15" customHeight="1">
      <c r="A10" s="2" t="n"/>
      <c r="B10" s="2" t="n"/>
      <c r="C10" s="2" t="n"/>
      <c r="D10" s="2" t="n"/>
      <c r="E10" s="74" t="inlineStr">
        <is>
          <t>TOTAL Mão de Obra:</t>
        </is>
      </c>
      <c r="F10" s="91" t="n"/>
      <c r="G10" s="23" t="n">
        <v>2.48</v>
      </c>
    </row>
    <row r="11" ht="15" customHeight="1">
      <c r="A11" s="2" t="n"/>
      <c r="B11" s="2" t="n"/>
      <c r="C11" s="2" t="n"/>
      <c r="D11" s="2" t="n"/>
      <c r="E11" s="75" t="inlineStr">
        <is>
          <t>VALOR:</t>
        </is>
      </c>
      <c r="F11" s="91" t="n"/>
      <c r="G11" s="5" t="n">
        <v>30.08</v>
      </c>
    </row>
    <row r="12" ht="15" customHeight="1">
      <c r="A12" s="2" t="n"/>
      <c r="B12" s="2" t="n"/>
      <c r="C12" s="2" t="n"/>
      <c r="D12" s="2" t="n"/>
      <c r="E12" s="75" t="inlineStr">
        <is>
          <t>VALOR BDI (29.27%):</t>
        </is>
      </c>
      <c r="F12" s="91" t="n"/>
      <c r="G12" s="5" t="n">
        <v>8.800000000000001</v>
      </c>
    </row>
    <row r="13" ht="15" customHeight="1">
      <c r="A13" s="2" t="n"/>
      <c r="B13" s="2" t="n"/>
      <c r="C13" s="2" t="n"/>
      <c r="D13" s="2" t="n"/>
      <c r="E13" s="75" t="inlineStr">
        <is>
          <t>VALOR COM BDI:</t>
        </is>
      </c>
      <c r="F13" s="91" t="n"/>
      <c r="G13" s="5" t="n">
        <v>38.88</v>
      </c>
    </row>
    <row r="14" ht="9.949999999999999" customHeight="1">
      <c r="A14" s="2" t="n"/>
      <c r="B14" s="2" t="n"/>
      <c r="C14" s="71" t="n"/>
      <c r="E14" s="2" t="n"/>
      <c r="F14" s="2" t="n"/>
      <c r="G14" s="2" t="n"/>
    </row>
    <row r="15" ht="20.1" customHeight="1">
      <c r="A15" s="72" t="inlineStr">
        <is>
          <t>CPU 01.15.05 FORNECIMENTO E INSTALAÇÃO DE PLACA C3-DIREÇÃO ROTA DE SAÍDA (UN)</t>
        </is>
      </c>
      <c r="B15" s="90" t="n"/>
      <c r="C15" s="90" t="n"/>
      <c r="D15" s="90" t="n"/>
      <c r="E15" s="90" t="n"/>
      <c r="F15" s="90" t="n"/>
      <c r="G15" s="91" t="n"/>
    </row>
    <row r="16" ht="15" customHeight="1">
      <c r="A16" s="73" t="inlineStr">
        <is>
          <t>Material</t>
        </is>
      </c>
      <c r="B16" s="91" t="n"/>
      <c r="C16" s="64" t="inlineStr">
        <is>
          <t>FONTE</t>
        </is>
      </c>
      <c r="D16" s="64" t="inlineStr">
        <is>
          <t>UNID</t>
        </is>
      </c>
      <c r="E16" s="64" t="inlineStr">
        <is>
          <t>COEFICIENTE</t>
        </is>
      </c>
      <c r="F16" s="64" t="inlineStr">
        <is>
          <t>PREÇO UNITÁRIO</t>
        </is>
      </c>
      <c r="G16" s="64" t="inlineStr">
        <is>
          <t>TOTAL</t>
        </is>
      </c>
    </row>
    <row r="17" ht="21" customHeight="1">
      <c r="A17" s="78" t="inlineStr">
        <is>
          <t>83.41.04</t>
        </is>
      </c>
      <c r="B17" s="77" t="inlineStr">
        <is>
          <t>FITA DUPLA FACE TRANSFERIVEL VHB12MMX20M UNITARIO 3M OU EQUIVALENTE</t>
        </is>
      </c>
      <c r="C17" s="78" t="inlineStr">
        <is>
          <t>SUDECAP</t>
        </is>
      </c>
      <c r="D17" s="78" t="inlineStr">
        <is>
          <t>UN.</t>
        </is>
      </c>
      <c r="E17" s="21" t="n">
        <v>0.04</v>
      </c>
      <c r="F17" s="22" t="n">
        <v>42.42</v>
      </c>
      <c r="G17" s="22" t="n">
        <v>1.7</v>
      </c>
    </row>
    <row r="18" ht="38.1" customHeight="1">
      <c r="A18" s="78" t="inlineStr">
        <is>
          <t>90.83.50*</t>
        </is>
      </c>
      <c r="B18" s="77" t="inlineStr">
        <is>
          <t>PLACA DE SINALIZACAO DE SEGURANCA CONTRA INCENDIO, FOTOLUMINESCENTE, RETANGULAR, *13 X 26* CM, EM PVC *2* MM ANTI-CHAMAS (SIMBOLOS, CORES E PICTOGRAMAS CONFORME NBR 16820) [SINAPI-37539]</t>
        </is>
      </c>
      <c r="C18" s="78" t="inlineStr">
        <is>
          <t xml:space="preserve">Composições </t>
        </is>
      </c>
      <c r="D18" s="78" t="inlineStr">
        <is>
          <t>UN</t>
        </is>
      </c>
      <c r="E18" s="21" t="n">
        <v>1</v>
      </c>
      <c r="F18" s="22" t="n">
        <v>25.9</v>
      </c>
      <c r="G18" s="22" t="n">
        <v>25.9</v>
      </c>
    </row>
    <row r="19" ht="15" customHeight="1">
      <c r="A19" s="2" t="n"/>
      <c r="B19" s="2" t="n"/>
      <c r="C19" s="2" t="n"/>
      <c r="D19" s="2" t="n"/>
      <c r="E19" s="74" t="inlineStr">
        <is>
          <t>TOTAL Material:</t>
        </is>
      </c>
      <c r="F19" s="91" t="n"/>
      <c r="G19" s="23" t="n">
        <v>27.6</v>
      </c>
    </row>
    <row r="20" ht="15" customHeight="1">
      <c r="A20" s="73" t="inlineStr">
        <is>
          <t>Mão de Obra</t>
        </is>
      </c>
      <c r="B20" s="91" t="n"/>
      <c r="C20" s="64" t="inlineStr">
        <is>
          <t>FONTE</t>
        </is>
      </c>
      <c r="D20" s="64" t="inlineStr">
        <is>
          <t>UNID</t>
        </is>
      </c>
      <c r="E20" s="64" t="inlineStr">
        <is>
          <t>COEFICIENTE</t>
        </is>
      </c>
      <c r="F20" s="64" t="inlineStr">
        <is>
          <t>PREÇO UNITÁRIO</t>
        </is>
      </c>
      <c r="G20" s="64" t="inlineStr">
        <is>
          <t>TOTAL</t>
        </is>
      </c>
    </row>
    <row r="21" ht="15" customHeight="1">
      <c r="A21" s="78" t="inlineStr">
        <is>
          <t>55.10.88</t>
        </is>
      </c>
      <c r="B21" s="77" t="inlineStr">
        <is>
          <t>SERVENTE</t>
        </is>
      </c>
      <c r="C21" s="78" t="inlineStr">
        <is>
          <t>SUDECAP</t>
        </is>
      </c>
      <c r="D21" s="78" t="inlineStr">
        <is>
          <t>H</t>
        </is>
      </c>
      <c r="E21" s="21" t="n">
        <v>0.166667</v>
      </c>
      <c r="F21" s="22" t="n">
        <v>14.9</v>
      </c>
      <c r="G21" s="22" t="n">
        <v>2.48</v>
      </c>
    </row>
    <row r="22" ht="15" customHeight="1">
      <c r="A22" s="2" t="n"/>
      <c r="B22" s="2" t="n"/>
      <c r="C22" s="2" t="n"/>
      <c r="D22" s="2" t="n"/>
      <c r="E22" s="74" t="inlineStr">
        <is>
          <t>TOTAL Mão de Obra:</t>
        </is>
      </c>
      <c r="F22" s="91" t="n"/>
      <c r="G22" s="23" t="n">
        <v>2.48</v>
      </c>
    </row>
    <row r="23" ht="15" customHeight="1">
      <c r="A23" s="2" t="n"/>
      <c r="B23" s="2" t="n"/>
      <c r="C23" s="2" t="n"/>
      <c r="D23" s="2" t="n"/>
      <c r="E23" s="75" t="inlineStr">
        <is>
          <t>VALOR:</t>
        </is>
      </c>
      <c r="F23" s="91" t="n"/>
      <c r="G23" s="5" t="n">
        <v>30.08</v>
      </c>
    </row>
    <row r="24" ht="15" customHeight="1">
      <c r="A24" s="2" t="n"/>
      <c r="B24" s="2" t="n"/>
      <c r="C24" s="2" t="n"/>
      <c r="D24" s="2" t="n"/>
      <c r="E24" s="75" t="inlineStr">
        <is>
          <t>VALOR BDI (29.27%):</t>
        </is>
      </c>
      <c r="F24" s="91" t="n"/>
      <c r="G24" s="5" t="n">
        <v>8.800000000000001</v>
      </c>
    </row>
    <row r="25" ht="15" customHeight="1">
      <c r="A25" s="2" t="n"/>
      <c r="B25" s="2" t="n"/>
      <c r="C25" s="2" t="n"/>
      <c r="D25" s="2" t="n"/>
      <c r="E25" s="75" t="inlineStr">
        <is>
          <t>VALOR COM BDI:</t>
        </is>
      </c>
      <c r="F25" s="91" t="n"/>
      <c r="G25" s="5" t="n">
        <v>38.88</v>
      </c>
    </row>
    <row r="26" ht="9.949999999999999" customHeight="1">
      <c r="A26" s="2" t="n"/>
      <c r="B26" s="2" t="n"/>
      <c r="C26" s="71" t="n"/>
      <c r="E26" s="2" t="n"/>
      <c r="F26" s="2" t="n"/>
      <c r="G26" s="2" t="n"/>
    </row>
    <row r="27" ht="20.1" customHeight="1">
      <c r="A27" s="72" t="inlineStr">
        <is>
          <t>CPU 02.23.90 REMOÇÃO DE CERCA EM MOURÃO DE CONCRETO, INCL. CARGA. [REF.:SIURB-17.60.05 (E)] (M)</t>
        </is>
      </c>
      <c r="B27" s="90" t="n"/>
      <c r="C27" s="90" t="n"/>
      <c r="D27" s="90" t="n"/>
      <c r="E27" s="90" t="n"/>
      <c r="F27" s="90" t="n"/>
      <c r="G27" s="91" t="n"/>
    </row>
    <row r="28" ht="15" customHeight="1">
      <c r="A28" s="73" t="inlineStr">
        <is>
          <t>Mão de Obra</t>
        </is>
      </c>
      <c r="B28" s="91" t="n"/>
      <c r="C28" s="64" t="inlineStr">
        <is>
          <t>FONTE</t>
        </is>
      </c>
      <c r="D28" s="64" t="inlineStr">
        <is>
          <t>UNID</t>
        </is>
      </c>
      <c r="E28" s="64" t="inlineStr">
        <is>
          <t>COEFICIENTE</t>
        </is>
      </c>
      <c r="F28" s="64" t="inlineStr">
        <is>
          <t>PREÇO UNITÁRIO</t>
        </is>
      </c>
      <c r="G28" s="64" t="inlineStr">
        <is>
          <t>TOTAL</t>
        </is>
      </c>
    </row>
    <row r="29" ht="15" customHeight="1">
      <c r="A29" s="78" t="inlineStr">
        <is>
          <t>55.10.88</t>
        </is>
      </c>
      <c r="B29" s="77" t="inlineStr">
        <is>
          <t>SERVENTE</t>
        </is>
      </c>
      <c r="C29" s="78" t="inlineStr">
        <is>
          <t>SUDECAP</t>
        </is>
      </c>
      <c r="D29" s="78" t="inlineStr">
        <is>
          <t>H</t>
        </is>
      </c>
      <c r="E29" s="21" t="n">
        <v>0.05</v>
      </c>
      <c r="F29" s="22" t="n">
        <v>14.9</v>
      </c>
      <c r="G29" s="22" t="n">
        <v>0.75</v>
      </c>
    </row>
    <row r="30" ht="15" customHeight="1">
      <c r="A30" s="2" t="n"/>
      <c r="B30" s="2" t="n"/>
      <c r="C30" s="2" t="n"/>
      <c r="D30" s="2" t="n"/>
      <c r="E30" s="74" t="inlineStr">
        <is>
          <t>TOTAL Mão de Obra:</t>
        </is>
      </c>
      <c r="F30" s="91" t="n"/>
      <c r="G30" s="23" t="n">
        <v>0.75</v>
      </c>
    </row>
    <row r="31" ht="15" customHeight="1">
      <c r="A31" s="2" t="n"/>
      <c r="B31" s="2" t="n"/>
      <c r="C31" s="2" t="n"/>
      <c r="D31" s="2" t="n"/>
      <c r="E31" s="75" t="inlineStr">
        <is>
          <t>VALOR:</t>
        </is>
      </c>
      <c r="F31" s="91" t="n"/>
      <c r="G31" s="5" t="n">
        <v>0.75</v>
      </c>
    </row>
    <row r="32" ht="15" customHeight="1">
      <c r="A32" s="2" t="n"/>
      <c r="B32" s="2" t="n"/>
      <c r="C32" s="2" t="n"/>
      <c r="D32" s="2" t="n"/>
      <c r="E32" s="75" t="inlineStr">
        <is>
          <t>VALOR BDI (29.27%):</t>
        </is>
      </c>
      <c r="F32" s="91" t="n"/>
      <c r="G32" s="5" t="n">
        <v>0.22</v>
      </c>
    </row>
    <row r="33" ht="15" customHeight="1">
      <c r="A33" s="2" t="n"/>
      <c r="B33" s="2" t="n"/>
      <c r="C33" s="2" t="n"/>
      <c r="D33" s="2" t="n"/>
      <c r="E33" s="75" t="inlineStr">
        <is>
          <t>VALOR COM BDI:</t>
        </is>
      </c>
      <c r="F33" s="91" t="n"/>
      <c r="G33" s="5" t="n">
        <v>0.97</v>
      </c>
    </row>
    <row r="34" ht="9.949999999999999" customHeight="1">
      <c r="A34" s="2" t="n"/>
      <c r="B34" s="2" t="n"/>
      <c r="C34" s="71" t="n"/>
      <c r="E34" s="2" t="n"/>
      <c r="F34" s="2" t="n"/>
      <c r="G34" s="2" t="n"/>
    </row>
    <row r="35" ht="20.1" customHeight="1">
      <c r="A35" s="72" t="inlineStr">
        <is>
          <t>03.13.90 DESTINAÇÃO FINAL DE RESÍDUOS DA CONSTRUÇÃO EM LOCAL AMBIENTALMENTE ADEQUADO - CAMINHÃO 9,0 M3. RESÍDUOS CLASSE A [BOTA FORA DONA DORA - VESPASIANO - R. Flor de Liz - Jequitibá, Vespasiano MG, 33200-000] (VG)</t>
        </is>
      </c>
      <c r="B35" s="90" t="n"/>
      <c r="C35" s="90" t="n"/>
      <c r="D35" s="90" t="n"/>
      <c r="E35" s="90" t="n"/>
      <c r="F35" s="90" t="n"/>
      <c r="G35" s="91" t="n"/>
    </row>
    <row r="36" ht="15" customHeight="1">
      <c r="A36" s="73" t="inlineStr">
        <is>
          <t>Serviço</t>
        </is>
      </c>
      <c r="B36" s="91" t="n"/>
      <c r="C36" s="64" t="inlineStr">
        <is>
          <t>FONTE</t>
        </is>
      </c>
      <c r="D36" s="64" t="inlineStr">
        <is>
          <t>UNID</t>
        </is>
      </c>
      <c r="E36" s="64" t="inlineStr">
        <is>
          <t>COEFICIENTE</t>
        </is>
      </c>
      <c r="F36" s="64" t="inlineStr">
        <is>
          <t>PREÇO UNITÁRIO</t>
        </is>
      </c>
      <c r="G36" s="64" t="inlineStr">
        <is>
          <t>TOTAL</t>
        </is>
      </c>
    </row>
    <row r="37" ht="38.1" customHeight="1">
      <c r="A37" s="78" t="inlineStr">
        <is>
          <t>03.13.90</t>
        </is>
      </c>
      <c r="B37" s="77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37" s="78" t="inlineStr">
        <is>
          <t xml:space="preserve">Composições </t>
        </is>
      </c>
      <c r="D37" s="78" t="inlineStr">
        <is>
          <t>VG</t>
        </is>
      </c>
      <c r="E37" s="21" t="n">
        <v>1</v>
      </c>
      <c r="F37" s="22" t="n">
        <v>100</v>
      </c>
      <c r="G37" s="22" t="n">
        <v>100</v>
      </c>
    </row>
    <row r="38" ht="15" customHeight="1">
      <c r="A38" s="2" t="n"/>
      <c r="B38" s="2" t="n"/>
      <c r="C38" s="2" t="n"/>
      <c r="D38" s="2" t="n"/>
      <c r="E38" s="74" t="inlineStr">
        <is>
          <t>TOTAL Serviço:</t>
        </is>
      </c>
      <c r="F38" s="91" t="n"/>
      <c r="G38" s="23" t="n">
        <v>100</v>
      </c>
    </row>
    <row r="39" ht="15" customHeight="1">
      <c r="A39" s="2" t="n"/>
      <c r="B39" s="2" t="n"/>
      <c r="C39" s="2" t="n"/>
      <c r="D39" s="2" t="n"/>
      <c r="E39" s="75" t="inlineStr">
        <is>
          <t>VALOR:</t>
        </is>
      </c>
      <c r="F39" s="91" t="n"/>
      <c r="G39" s="5" t="n">
        <v>100</v>
      </c>
    </row>
    <row r="40" ht="15" customHeight="1">
      <c r="A40" s="2" t="n"/>
      <c r="B40" s="2" t="n"/>
      <c r="C40" s="2" t="n"/>
      <c r="D40" s="2" t="n"/>
      <c r="E40" s="75" t="inlineStr">
        <is>
          <t>VALOR BDI (29.27%):</t>
        </is>
      </c>
      <c r="F40" s="91" t="n"/>
      <c r="G40" s="5" t="n">
        <v>29.27</v>
      </c>
    </row>
    <row r="41" ht="15" customHeight="1">
      <c r="A41" s="2" t="n"/>
      <c r="B41" s="2" t="n"/>
      <c r="C41" s="2" t="n"/>
      <c r="D41" s="2" t="n"/>
      <c r="E41" s="75" t="inlineStr">
        <is>
          <t>VALOR COM BDI:</t>
        </is>
      </c>
      <c r="F41" s="91" t="n"/>
      <c r="G41" s="5" t="n">
        <v>129.27</v>
      </c>
    </row>
    <row r="42" ht="9.949999999999999" customHeight="1">
      <c r="A42" s="2" t="n"/>
      <c r="B42" s="2" t="n"/>
      <c r="C42" s="71" t="n"/>
      <c r="E42" s="2" t="n"/>
      <c r="F42" s="2" t="n"/>
      <c r="G42" s="2" t="n"/>
    </row>
    <row r="43" ht="20.1" customHeight="1">
      <c r="A43" s="72" t="inlineStr">
        <is>
          <t>03.13.91 FORNECIMENTO DE MATERIAL DE EMPRÉSTIMO - INCLUI FORNECIMENTO, ESCAVAÇÃO, CARGA E TRANSPORTE [DONA DORA - VESPASIANO - R. Flor de Liz - Jequitibá, Vespasiano - MG, 33200-000] (M3)</t>
        </is>
      </c>
      <c r="B43" s="90" t="n"/>
      <c r="C43" s="90" t="n"/>
      <c r="D43" s="90" t="n"/>
      <c r="E43" s="90" t="n"/>
      <c r="F43" s="90" t="n"/>
      <c r="G43" s="91" t="n"/>
    </row>
    <row r="44" ht="15" customHeight="1">
      <c r="A44" s="73" t="inlineStr">
        <is>
          <t>Serviço</t>
        </is>
      </c>
      <c r="B44" s="91" t="n"/>
      <c r="C44" s="64" t="inlineStr">
        <is>
          <t>FONTE</t>
        </is>
      </c>
      <c r="D44" s="64" t="inlineStr">
        <is>
          <t>UNID</t>
        </is>
      </c>
      <c r="E44" s="64" t="inlineStr">
        <is>
          <t>COEFICIENTE</t>
        </is>
      </c>
      <c r="F44" s="64" t="inlineStr">
        <is>
          <t>PREÇO UNITÁRIO</t>
        </is>
      </c>
      <c r="G44" s="64" t="inlineStr">
        <is>
          <t>TOTAL</t>
        </is>
      </c>
    </row>
    <row r="45" ht="38.1" customHeight="1">
      <c r="A45" s="78" t="inlineStr">
        <is>
          <t>03.13.91</t>
        </is>
      </c>
      <c r="B45" s="77" t="inlineStr">
        <is>
          <t>FORNECIMENTO DE MATERIAL DE EMPRÉSTIMO - INCLUI FORNECIMENTO, ESCAVAÇÃO, CARGA E TRANSPORTE [DONA DORA - VESPASIANO - R. Flor de Liz - Jequitibá, Vespasiano - MG, 33200-000]</t>
        </is>
      </c>
      <c r="C45" s="78" t="inlineStr">
        <is>
          <t xml:space="preserve">Composições </t>
        </is>
      </c>
      <c r="D45" s="78" t="inlineStr">
        <is>
          <t>M3</t>
        </is>
      </c>
      <c r="E45" s="21" t="n">
        <v>1</v>
      </c>
      <c r="F45" s="22" t="n">
        <v>0</v>
      </c>
      <c r="G45" s="22" t="n">
        <v>0</v>
      </c>
    </row>
    <row r="46" ht="15" customHeight="1">
      <c r="A46" s="2" t="n"/>
      <c r="B46" s="2" t="n"/>
      <c r="C46" s="2" t="n"/>
      <c r="D46" s="2" t="n"/>
      <c r="E46" s="74" t="inlineStr">
        <is>
          <t>TOTAL Serviço:</t>
        </is>
      </c>
      <c r="F46" s="91" t="n"/>
      <c r="G46" s="23" t="n">
        <v>0</v>
      </c>
    </row>
    <row r="47" ht="15" customHeight="1">
      <c r="A47" s="2" t="n"/>
      <c r="B47" s="2" t="n"/>
      <c r="C47" s="2" t="n"/>
      <c r="D47" s="2" t="n"/>
      <c r="E47" s="75" t="inlineStr">
        <is>
          <t>VALOR:</t>
        </is>
      </c>
      <c r="F47" s="91" t="n"/>
      <c r="G47" s="5" t="n">
        <v>0</v>
      </c>
    </row>
    <row r="48" ht="15" customHeight="1">
      <c r="A48" s="2" t="n"/>
      <c r="B48" s="2" t="n"/>
      <c r="C48" s="2" t="n"/>
      <c r="D48" s="2" t="n"/>
      <c r="E48" s="75" t="inlineStr">
        <is>
          <t>VALOR BDI (29.27%):</t>
        </is>
      </c>
      <c r="F48" s="91" t="n"/>
      <c r="G48" s="5" t="n">
        <v>0</v>
      </c>
    </row>
    <row r="49" ht="15" customHeight="1">
      <c r="A49" s="2" t="n"/>
      <c r="B49" s="2" t="n"/>
      <c r="C49" s="2" t="n"/>
      <c r="D49" s="2" t="n"/>
      <c r="E49" s="75" t="inlineStr">
        <is>
          <t>VALOR COM BDI:</t>
        </is>
      </c>
      <c r="F49" s="91" t="n"/>
      <c r="G49" s="5" t="n">
        <v>0</v>
      </c>
    </row>
    <row r="50" ht="9.949999999999999" customHeight="1">
      <c r="A50" s="2" t="n"/>
      <c r="B50" s="2" t="n"/>
      <c r="C50" s="71" t="n"/>
      <c r="E50" s="2" t="n"/>
      <c r="F50" s="2" t="n"/>
      <c r="G50" s="2" t="n"/>
    </row>
    <row r="51" ht="20.1" customHeight="1">
      <c r="A51" s="72" t="inlineStr">
        <is>
          <t>CPU 04.04.90 ESTACA TRADO MECANIZADO, SEM FLUIDO ESTABILIZANTE, D=30CM, INCL. CONCRETO, EXCL.  ARMAÇÃO  - BASEADA DA SUDECAP (04.04.08) (M)</t>
        </is>
      </c>
      <c r="B51" s="90" t="n"/>
      <c r="C51" s="90" t="n"/>
      <c r="D51" s="90" t="n"/>
      <c r="E51" s="90" t="n"/>
      <c r="F51" s="90" t="n"/>
      <c r="G51" s="91" t="n"/>
    </row>
    <row r="52" ht="15" customHeight="1">
      <c r="A52" s="73" t="inlineStr">
        <is>
          <t>Material</t>
        </is>
      </c>
      <c r="B52" s="91" t="n"/>
      <c r="C52" s="64" t="inlineStr">
        <is>
          <t>FONTE</t>
        </is>
      </c>
      <c r="D52" s="64" t="inlineStr">
        <is>
          <t>UNID</t>
        </is>
      </c>
      <c r="E52" s="64" t="inlineStr">
        <is>
          <t>COEFICIENTE</t>
        </is>
      </c>
      <c r="F52" s="64" t="inlineStr">
        <is>
          <t>PREÇO UNITÁRIO</t>
        </is>
      </c>
      <c r="G52" s="64" t="inlineStr">
        <is>
          <t>TOTAL</t>
        </is>
      </c>
    </row>
    <row r="53" ht="21" customHeight="1">
      <c r="A53" s="78" t="inlineStr">
        <is>
          <t>89.07.52</t>
        </is>
      </c>
      <c r="B53" s="77" t="inlineStr">
        <is>
          <t>CONCRETO USINADO FCK&gt;=25 MPA - BRITA 0 E 1 - SLUMP 13+-3 CM CONSUMO MÍNIMO 280KG REF 38405</t>
        </is>
      </c>
      <c r="C53" s="78" t="inlineStr">
        <is>
          <t>SUDECAP</t>
        </is>
      </c>
      <c r="D53" s="78" t="inlineStr">
        <is>
          <t>M3</t>
        </is>
      </c>
      <c r="E53" s="21" t="n">
        <v>0.0791</v>
      </c>
      <c r="F53" s="22" t="n">
        <v>587.26</v>
      </c>
      <c r="G53" s="22" t="n">
        <v>46.45</v>
      </c>
    </row>
    <row r="54" ht="15" customHeight="1">
      <c r="A54" s="78" t="inlineStr">
        <is>
          <t>89.18.04</t>
        </is>
      </c>
      <c r="B54" s="77" t="inlineStr">
        <is>
          <t>ESTACA BROCA MECANIZADA - PERFURAÇAO D= 40CM</t>
        </is>
      </c>
      <c r="C54" s="78" t="inlineStr">
        <is>
          <t>SUDECAP</t>
        </is>
      </c>
      <c r="D54" s="78" t="inlineStr">
        <is>
          <t>M</t>
        </is>
      </c>
      <c r="E54" s="21" t="n">
        <v>1</v>
      </c>
      <c r="F54" s="22" t="n">
        <v>28</v>
      </c>
      <c r="G54" s="22" t="n">
        <v>28</v>
      </c>
    </row>
    <row r="55" ht="15" customHeight="1">
      <c r="A55" s="2" t="n"/>
      <c r="B55" s="2" t="n"/>
      <c r="C55" s="2" t="n"/>
      <c r="D55" s="2" t="n"/>
      <c r="E55" s="74" t="inlineStr">
        <is>
          <t>TOTAL Material:</t>
        </is>
      </c>
      <c r="F55" s="91" t="n"/>
      <c r="G55" s="23" t="n">
        <v>74.45</v>
      </c>
    </row>
    <row r="56" ht="15" customHeight="1">
      <c r="A56" s="73" t="inlineStr">
        <is>
          <t>Mão de Obra</t>
        </is>
      </c>
      <c r="B56" s="91" t="n"/>
      <c r="C56" s="64" t="inlineStr">
        <is>
          <t>FONTE</t>
        </is>
      </c>
      <c r="D56" s="64" t="inlineStr">
        <is>
          <t>UNID</t>
        </is>
      </c>
      <c r="E56" s="64" t="inlineStr">
        <is>
          <t>COEFICIENTE</t>
        </is>
      </c>
      <c r="F56" s="64" t="inlineStr">
        <is>
          <t>PREÇO UNITÁRIO</t>
        </is>
      </c>
      <c r="G56" s="64" t="inlineStr">
        <is>
          <t>TOTAL</t>
        </is>
      </c>
    </row>
    <row r="57" ht="15" customHeight="1">
      <c r="A57" s="78" t="inlineStr">
        <is>
          <t>55.10.88</t>
        </is>
      </c>
      <c r="B57" s="77" t="inlineStr">
        <is>
          <t>SERVENTE</t>
        </is>
      </c>
      <c r="C57" s="78" t="inlineStr">
        <is>
          <t>SUDECAP</t>
        </is>
      </c>
      <c r="D57" s="78" t="inlineStr">
        <is>
          <t>H</t>
        </is>
      </c>
      <c r="E57" s="21" t="n">
        <v>0.2795</v>
      </c>
      <c r="F57" s="22" t="n">
        <v>14.9</v>
      </c>
      <c r="G57" s="22" t="n">
        <v>4.16</v>
      </c>
    </row>
    <row r="58" ht="15" customHeight="1">
      <c r="A58" s="2" t="n"/>
      <c r="B58" s="2" t="n"/>
      <c r="C58" s="2" t="n"/>
      <c r="D58" s="2" t="n"/>
      <c r="E58" s="74" t="inlineStr">
        <is>
          <t>TOTAL Mão de Obra:</t>
        </is>
      </c>
      <c r="F58" s="91" t="n"/>
      <c r="G58" s="23" t="n">
        <v>4.16</v>
      </c>
    </row>
    <row r="59" ht="15" customHeight="1">
      <c r="A59" s="2" t="n"/>
      <c r="B59" s="2" t="n"/>
      <c r="C59" s="2" t="n"/>
      <c r="D59" s="2" t="n"/>
      <c r="E59" s="75" t="inlineStr">
        <is>
          <t>VALOR:</t>
        </is>
      </c>
      <c r="F59" s="91" t="n"/>
      <c r="G59" s="5" t="n">
        <v>78.61</v>
      </c>
    </row>
    <row r="60" ht="15" customHeight="1">
      <c r="A60" s="2" t="n"/>
      <c r="B60" s="2" t="n"/>
      <c r="C60" s="2" t="n"/>
      <c r="D60" s="2" t="n"/>
      <c r="E60" s="75" t="inlineStr">
        <is>
          <t>VALOR BDI (29.27%):</t>
        </is>
      </c>
      <c r="F60" s="91" t="n"/>
      <c r="G60" s="5" t="n">
        <v>23.01</v>
      </c>
    </row>
    <row r="61" ht="15" customHeight="1">
      <c r="A61" s="2" t="n"/>
      <c r="B61" s="2" t="n"/>
      <c r="C61" s="2" t="n"/>
      <c r="D61" s="2" t="n"/>
      <c r="E61" s="75" t="inlineStr">
        <is>
          <t>VALOR COM BDI:</t>
        </is>
      </c>
      <c r="F61" s="91" t="n"/>
      <c r="G61" s="5" t="n">
        <v>101.62</v>
      </c>
    </row>
    <row r="62" ht="9.949999999999999" customHeight="1">
      <c r="A62" s="2" t="n"/>
      <c r="B62" s="2" t="n"/>
      <c r="C62" s="71" t="n"/>
      <c r="E62" s="2" t="n"/>
      <c r="F62" s="2" t="n"/>
      <c r="G62" s="2" t="n"/>
    </row>
    <row r="63" ht="20.1" customHeight="1">
      <c r="A63" s="72" t="inlineStr">
        <is>
          <t>CPU 10.35.05 FORNECIMENTO E INSTALAÇÃO DE CX. ALVENARIA 30X30X50CM C/TAMPA FERRO P/REGISTRO
COM CADEADO (UN)</t>
        </is>
      </c>
      <c r="B63" s="90" t="n"/>
      <c r="C63" s="90" t="n"/>
      <c r="D63" s="90" t="n"/>
      <c r="E63" s="90" t="n"/>
      <c r="F63" s="90" t="n"/>
      <c r="G63" s="91" t="n"/>
    </row>
    <row r="64" ht="15" customHeight="1">
      <c r="A64" s="73" t="inlineStr">
        <is>
          <t>Material</t>
        </is>
      </c>
      <c r="B64" s="91" t="n"/>
      <c r="C64" s="64" t="inlineStr">
        <is>
          <t>FONTE</t>
        </is>
      </c>
      <c r="D64" s="64" t="inlineStr">
        <is>
          <t>UNID</t>
        </is>
      </c>
      <c r="E64" s="64" t="inlineStr">
        <is>
          <t>COEFICIENTE</t>
        </is>
      </c>
      <c r="F64" s="64" t="inlineStr">
        <is>
          <t>PREÇO UNITÁRIO</t>
        </is>
      </c>
      <c r="G64" s="64" t="inlineStr">
        <is>
          <t>TOTAL</t>
        </is>
      </c>
    </row>
    <row r="65" ht="29.1" customHeight="1">
      <c r="A65" s="78" t="inlineStr">
        <is>
          <t>65.85.04</t>
        </is>
      </c>
      <c r="B65" s="77" t="inlineStr">
        <is>
          <t>CADEADO SIMPLES/COMUM, EM LATAO MACICO CROMADO, LARGURA DE 25 MM,  HASTE DE ACO TEMPERADO, CEMENTADO (NAO LONGA), INCLUI 2 CHAVES</t>
        </is>
      </c>
      <c r="C65" s="78" t="inlineStr">
        <is>
          <t>SUDECAP</t>
        </is>
      </c>
      <c r="D65" s="78" t="inlineStr">
        <is>
          <t>UN</t>
        </is>
      </c>
      <c r="E65" s="21" t="n">
        <v>1</v>
      </c>
      <c r="F65" s="22" t="n">
        <v>15.68</v>
      </c>
      <c r="G65" s="22" t="n">
        <v>15.68</v>
      </c>
    </row>
    <row r="66" ht="15" customHeight="1">
      <c r="A66" s="2" t="n"/>
      <c r="B66" s="2" t="n"/>
      <c r="C66" s="2" t="n"/>
      <c r="D66" s="2" t="n"/>
      <c r="E66" s="74" t="inlineStr">
        <is>
          <t>TOTAL Material:</t>
        </is>
      </c>
      <c r="F66" s="91" t="n"/>
      <c r="G66" s="23" t="n">
        <v>15.68</v>
      </c>
    </row>
    <row r="67" ht="15" customHeight="1">
      <c r="A67" s="73" t="inlineStr">
        <is>
          <t>Serviço</t>
        </is>
      </c>
      <c r="B67" s="91" t="n"/>
      <c r="C67" s="64" t="inlineStr">
        <is>
          <t>FONTE</t>
        </is>
      </c>
      <c r="D67" s="64" t="inlineStr">
        <is>
          <t>UNID</t>
        </is>
      </c>
      <c r="E67" s="64" t="inlineStr">
        <is>
          <t>COEFICIENTE</t>
        </is>
      </c>
      <c r="F67" s="64" t="inlineStr">
        <is>
          <t>PREÇO UNITÁRIO</t>
        </is>
      </c>
      <c r="G67" s="64" t="inlineStr">
        <is>
          <t>TOTAL</t>
        </is>
      </c>
    </row>
    <row r="68" ht="21" customHeight="1">
      <c r="A68" s="78" t="inlineStr">
        <is>
          <t>10.35.01</t>
        </is>
      </c>
      <c r="B68" s="77" t="inlineStr">
        <is>
          <t>CX. ALVENARIA 30X30X50CM C/TAMPA FERRO P/REGISTRO (C X L X H)</t>
        </is>
      </c>
      <c r="C68" s="78" t="inlineStr">
        <is>
          <t>SUDECAP</t>
        </is>
      </c>
      <c r="D68" s="78" t="inlineStr">
        <is>
          <t>UN</t>
        </is>
      </c>
      <c r="E68" s="21" t="n">
        <v>1</v>
      </c>
      <c r="F68" s="22" t="n">
        <v>287.47</v>
      </c>
      <c r="G68" s="22" t="n">
        <v>287.47</v>
      </c>
    </row>
    <row r="69" ht="15" customHeight="1">
      <c r="A69" s="2" t="n"/>
      <c r="B69" s="2" t="n"/>
      <c r="C69" s="2" t="n"/>
      <c r="D69" s="2" t="n"/>
      <c r="E69" s="74" t="inlineStr">
        <is>
          <t>TOTAL Serviço:</t>
        </is>
      </c>
      <c r="F69" s="91" t="n"/>
      <c r="G69" s="23" t="n">
        <v>287.47</v>
      </c>
    </row>
    <row r="70" ht="15" customHeight="1">
      <c r="A70" s="2" t="n"/>
      <c r="B70" s="2" t="n"/>
      <c r="C70" s="2" t="n"/>
      <c r="D70" s="2" t="n"/>
      <c r="E70" s="75" t="inlineStr">
        <is>
          <t>VALOR:</t>
        </is>
      </c>
      <c r="F70" s="91" t="n"/>
      <c r="G70" s="5" t="n">
        <v>303.15</v>
      </c>
    </row>
    <row r="71" ht="15" customHeight="1">
      <c r="A71" s="2" t="n"/>
      <c r="B71" s="2" t="n"/>
      <c r="C71" s="2" t="n"/>
      <c r="D71" s="2" t="n"/>
      <c r="E71" s="75" t="inlineStr">
        <is>
          <t>VALOR BDI (29.27%):</t>
        </is>
      </c>
      <c r="F71" s="91" t="n"/>
      <c r="G71" s="5" t="n">
        <v>88.73</v>
      </c>
    </row>
    <row r="72" ht="15" customHeight="1">
      <c r="A72" s="2" t="n"/>
      <c r="B72" s="2" t="n"/>
      <c r="C72" s="2" t="n"/>
      <c r="D72" s="2" t="n"/>
      <c r="E72" s="75" t="inlineStr">
        <is>
          <t>VALOR COM BDI:</t>
        </is>
      </c>
      <c r="F72" s="91" t="n"/>
      <c r="G72" s="5" t="n">
        <v>391.88</v>
      </c>
    </row>
    <row r="73" ht="9.949999999999999" customHeight="1">
      <c r="A73" s="2" t="n"/>
      <c r="B73" s="2" t="n"/>
      <c r="C73" s="71" t="n"/>
      <c r="E73" s="2" t="n"/>
      <c r="F73" s="2" t="n"/>
      <c r="G73" s="2" t="n"/>
    </row>
    <row r="74" ht="20.1" customHeight="1">
      <c r="A74" s="72" t="inlineStr">
        <is>
          <t>CPU 10.35.06 FORNECIMENTO E INSTALAÇÃO DE KIT COM BOTOEIRA E ALARME PARA SANITÁRIO PNE (UN)</t>
        </is>
      </c>
      <c r="B74" s="90" t="n"/>
      <c r="C74" s="90" t="n"/>
      <c r="D74" s="90" t="n"/>
      <c r="E74" s="90" t="n"/>
      <c r="F74" s="90" t="n"/>
      <c r="G74" s="91" t="n"/>
    </row>
    <row r="75" ht="15" customHeight="1">
      <c r="A75" s="73" t="inlineStr">
        <is>
          <t>Equipamento</t>
        </is>
      </c>
      <c r="B75" s="91" t="n"/>
      <c r="C75" s="64" t="inlineStr">
        <is>
          <t>FONTE</t>
        </is>
      </c>
      <c r="D75" s="64" t="inlineStr">
        <is>
          <t>UNID</t>
        </is>
      </c>
      <c r="E75" s="64" t="inlineStr">
        <is>
          <t>COEFICIENTE</t>
        </is>
      </c>
      <c r="F75" s="64" t="inlineStr">
        <is>
          <t>PREÇO UNITÁRIO</t>
        </is>
      </c>
      <c r="G75" s="64" t="inlineStr">
        <is>
          <t>TOTAL</t>
        </is>
      </c>
    </row>
    <row r="76" ht="29.1" customHeight="1">
      <c r="A76" s="78" t="inlineStr">
        <is>
          <t>90.54.01*</t>
        </is>
      </c>
      <c r="B76" s="77" t="inlineStr">
        <is>
          <t>ACIONADOR MANUAL + 4 BOTOEIRAS + ALARME AUDIOVISUAL, SEM FIO, REF. PNE UC01 SOL SUSTENTÁVEL OU EQUIVALENTE, INCLUSIVE BATERIAS CR2032 [COTAÇÃO]</t>
        </is>
      </c>
      <c r="C76" s="78" t="inlineStr">
        <is>
          <t xml:space="preserve">Composições </t>
        </is>
      </c>
      <c r="D76" s="78" t="inlineStr">
        <is>
          <t>UN</t>
        </is>
      </c>
      <c r="E76" s="21" t="n">
        <v>1</v>
      </c>
      <c r="F76" s="22" t="n">
        <v>380.15</v>
      </c>
      <c r="G76" s="22" t="n">
        <v>380.15</v>
      </c>
    </row>
    <row r="77" ht="15" customHeight="1">
      <c r="A77" s="2" t="n"/>
      <c r="B77" s="2" t="n"/>
      <c r="C77" s="2" t="n"/>
      <c r="D77" s="2" t="n"/>
      <c r="E77" s="74" t="inlineStr">
        <is>
          <t>TOTAL Equipamento:</t>
        </is>
      </c>
      <c r="F77" s="91" t="n"/>
      <c r="G77" s="23" t="n">
        <v>380.15</v>
      </c>
    </row>
    <row r="78" ht="15" customHeight="1">
      <c r="A78" s="73" t="inlineStr">
        <is>
          <t>Mão de Obra</t>
        </is>
      </c>
      <c r="B78" s="91" t="n"/>
      <c r="C78" s="64" t="inlineStr">
        <is>
          <t>FONTE</t>
        </is>
      </c>
      <c r="D78" s="64" t="inlineStr">
        <is>
          <t>UNID</t>
        </is>
      </c>
      <c r="E78" s="64" t="inlineStr">
        <is>
          <t>COEFICIENTE</t>
        </is>
      </c>
      <c r="F78" s="64" t="inlineStr">
        <is>
          <t>PREÇO UNITÁRIO</t>
        </is>
      </c>
      <c r="G78" s="64" t="inlineStr">
        <is>
          <t>TOTAL</t>
        </is>
      </c>
    </row>
    <row r="79" ht="15" customHeight="1">
      <c r="A79" s="78" t="inlineStr">
        <is>
          <t>55.10.10</t>
        </is>
      </c>
      <c r="B79" s="77" t="inlineStr">
        <is>
          <t>AUXILIAR BOMBEIRO/ELETRICISTA</t>
        </is>
      </c>
      <c r="C79" s="78" t="inlineStr">
        <is>
          <t>SUDECAP</t>
        </is>
      </c>
      <c r="D79" s="78" t="inlineStr">
        <is>
          <t>H</t>
        </is>
      </c>
      <c r="E79" s="21" t="n">
        <v>0.5</v>
      </c>
      <c r="F79" s="22" t="n">
        <v>14.9</v>
      </c>
      <c r="G79" s="22" t="n">
        <v>7.45</v>
      </c>
    </row>
    <row r="80" ht="15" customHeight="1">
      <c r="A80" s="78" t="inlineStr">
        <is>
          <t>55.10.55</t>
        </is>
      </c>
      <c r="B80" s="77" t="inlineStr">
        <is>
          <t>ELETRICISTA</t>
        </is>
      </c>
      <c r="C80" s="78" t="inlineStr">
        <is>
          <t>SUDECAP</t>
        </is>
      </c>
      <c r="D80" s="78" t="inlineStr">
        <is>
          <t>H</t>
        </is>
      </c>
      <c r="E80" s="21" t="n">
        <v>0.5</v>
      </c>
      <c r="F80" s="22" t="n">
        <v>21.08</v>
      </c>
      <c r="G80" s="22" t="n">
        <v>10.54</v>
      </c>
    </row>
    <row r="81" ht="15" customHeight="1">
      <c r="A81" s="2" t="n"/>
      <c r="B81" s="2" t="n"/>
      <c r="C81" s="2" t="n"/>
      <c r="D81" s="2" t="n"/>
      <c r="E81" s="74" t="inlineStr">
        <is>
          <t>TOTAL Mão de Obra:</t>
        </is>
      </c>
      <c r="F81" s="91" t="n"/>
      <c r="G81" s="23" t="n">
        <v>17.99</v>
      </c>
    </row>
    <row r="82" ht="15" customHeight="1">
      <c r="A82" s="2" t="n"/>
      <c r="B82" s="2" t="n"/>
      <c r="C82" s="2" t="n"/>
      <c r="D82" s="2" t="n"/>
      <c r="E82" s="75" t="inlineStr">
        <is>
          <t>VALOR:</t>
        </is>
      </c>
      <c r="F82" s="91" t="n"/>
      <c r="G82" s="5" t="n">
        <v>398.14</v>
      </c>
    </row>
    <row r="83" ht="15" customHeight="1">
      <c r="A83" s="2" t="n"/>
      <c r="B83" s="2" t="n"/>
      <c r="C83" s="2" t="n"/>
      <c r="D83" s="2" t="n"/>
      <c r="E83" s="75" t="inlineStr">
        <is>
          <t>VALOR BDI (29.27%):</t>
        </is>
      </c>
      <c r="F83" s="91" t="n"/>
      <c r="G83" s="5" t="n">
        <v>116.54</v>
      </c>
    </row>
    <row r="84" ht="15" customHeight="1">
      <c r="A84" s="2" t="n"/>
      <c r="B84" s="2" t="n"/>
      <c r="C84" s="2" t="n"/>
      <c r="D84" s="2" t="n"/>
      <c r="E84" s="75" t="inlineStr">
        <is>
          <t>VALOR COM BDI:</t>
        </is>
      </c>
      <c r="F84" s="91" t="n"/>
      <c r="G84" s="5" t="n">
        <v>514.6799999999999</v>
      </c>
    </row>
    <row r="85" ht="9.949999999999999" customHeight="1">
      <c r="A85" s="2" t="n"/>
      <c r="B85" s="2" t="n"/>
      <c r="C85" s="71" t="n"/>
      <c r="E85" s="2" t="n"/>
      <c r="F85" s="2" t="n"/>
      <c r="G85" s="2" t="n"/>
    </row>
    <row r="86" ht="20.1" customHeight="1">
      <c r="A86" s="72" t="inlineStr">
        <is>
          <t>CPU 10.48.50 FORNECIMENTO E INSTALAÇÃO DE ENGATE RÁPIDO PARA MANGUEIRA DE 1/2" (UN)</t>
        </is>
      </c>
      <c r="B86" s="90" t="n"/>
      <c r="C86" s="90" t="n"/>
      <c r="D86" s="90" t="n"/>
      <c r="E86" s="90" t="n"/>
      <c r="F86" s="90" t="n"/>
      <c r="G86" s="91" t="n"/>
    </row>
    <row r="87" ht="15" customHeight="1">
      <c r="A87" s="73" t="inlineStr">
        <is>
          <t>Material</t>
        </is>
      </c>
      <c r="B87" s="91" t="n"/>
      <c r="C87" s="64" t="inlineStr">
        <is>
          <t>FONTE</t>
        </is>
      </c>
      <c r="D87" s="64" t="inlineStr">
        <is>
          <t>UNID</t>
        </is>
      </c>
      <c r="E87" s="64" t="inlineStr">
        <is>
          <t>COEFICIENTE</t>
        </is>
      </c>
      <c r="F87" s="64" t="inlineStr">
        <is>
          <t>PREÇO UNITÁRIO</t>
        </is>
      </c>
      <c r="G87" s="64" t="inlineStr">
        <is>
          <t>TOTAL</t>
        </is>
      </c>
    </row>
    <row r="88" ht="15" customHeight="1">
      <c r="A88" s="78" t="inlineStr">
        <is>
          <t>90.73.01*</t>
        </is>
      </c>
      <c r="B88" s="77" t="inlineStr">
        <is>
          <t>ENGATE RÁPIDO PARA MANGUEIRA DE 1/2"  [COTAÇÃO]</t>
        </is>
      </c>
      <c r="C88" s="78" t="inlineStr">
        <is>
          <t xml:space="preserve">Composições </t>
        </is>
      </c>
      <c r="D88" s="78" t="inlineStr">
        <is>
          <t>UN</t>
        </is>
      </c>
      <c r="E88" s="21" t="n">
        <v>1</v>
      </c>
      <c r="F88" s="22" t="n">
        <v>3.9</v>
      </c>
      <c r="G88" s="22" t="n">
        <v>3.9</v>
      </c>
    </row>
    <row r="89" ht="15" customHeight="1">
      <c r="A89" s="2" t="n"/>
      <c r="B89" s="2" t="n"/>
      <c r="C89" s="2" t="n"/>
      <c r="D89" s="2" t="n"/>
      <c r="E89" s="74" t="inlineStr">
        <is>
          <t>TOTAL Material:</t>
        </is>
      </c>
      <c r="F89" s="91" t="n"/>
      <c r="G89" s="23" t="n">
        <v>3.9</v>
      </c>
    </row>
    <row r="90" ht="15" customHeight="1">
      <c r="A90" s="73" t="inlineStr">
        <is>
          <t>Mão de Obra</t>
        </is>
      </c>
      <c r="B90" s="91" t="n"/>
      <c r="C90" s="64" t="inlineStr">
        <is>
          <t>FONTE</t>
        </is>
      </c>
      <c r="D90" s="64" t="inlineStr">
        <is>
          <t>UNID</t>
        </is>
      </c>
      <c r="E90" s="64" t="inlineStr">
        <is>
          <t>COEFICIENTE</t>
        </is>
      </c>
      <c r="F90" s="64" t="inlineStr">
        <is>
          <t>PREÇO UNITÁRIO</t>
        </is>
      </c>
      <c r="G90" s="64" t="inlineStr">
        <is>
          <t>TOTAL</t>
        </is>
      </c>
    </row>
    <row r="91" ht="15" customHeight="1">
      <c r="A91" s="78" t="inlineStr">
        <is>
          <t>55.10.10</t>
        </is>
      </c>
      <c r="B91" s="77" t="inlineStr">
        <is>
          <t>AUXILIAR BOMBEIRO/ELETRICISTA</t>
        </is>
      </c>
      <c r="C91" s="78" t="inlineStr">
        <is>
          <t>SUDECAP</t>
        </is>
      </c>
      <c r="D91" s="78" t="inlineStr">
        <is>
          <t>H</t>
        </is>
      </c>
      <c r="E91" s="21" t="n">
        <v>0.08333400000000001</v>
      </c>
      <c r="F91" s="22" t="n">
        <v>14.9</v>
      </c>
      <c r="G91" s="22" t="n">
        <v>1.24</v>
      </c>
    </row>
    <row r="92" ht="15" customHeight="1">
      <c r="A92" s="2" t="n"/>
      <c r="B92" s="2" t="n"/>
      <c r="C92" s="2" t="n"/>
      <c r="D92" s="2" t="n"/>
      <c r="E92" s="74" t="inlineStr">
        <is>
          <t>TOTAL Mão de Obra:</t>
        </is>
      </c>
      <c r="F92" s="91" t="n"/>
      <c r="G92" s="23" t="n">
        <v>1.24</v>
      </c>
    </row>
    <row r="93" ht="15" customHeight="1">
      <c r="A93" s="2" t="n"/>
      <c r="B93" s="2" t="n"/>
      <c r="C93" s="2" t="n"/>
      <c r="D93" s="2" t="n"/>
      <c r="E93" s="75" t="inlineStr">
        <is>
          <t>VALOR:</t>
        </is>
      </c>
      <c r="F93" s="91" t="n"/>
      <c r="G93" s="5" t="n">
        <v>5.14</v>
      </c>
    </row>
    <row r="94" ht="15" customHeight="1">
      <c r="A94" s="2" t="n"/>
      <c r="B94" s="2" t="n"/>
      <c r="C94" s="2" t="n"/>
      <c r="D94" s="2" t="n"/>
      <c r="E94" s="75" t="inlineStr">
        <is>
          <t>VALOR BDI (29.27%):</t>
        </is>
      </c>
      <c r="F94" s="91" t="n"/>
      <c r="G94" s="5" t="n">
        <v>1.5</v>
      </c>
    </row>
    <row r="95" ht="15" customHeight="1">
      <c r="A95" s="2" t="n"/>
      <c r="B95" s="2" t="n"/>
      <c r="C95" s="2" t="n"/>
      <c r="D95" s="2" t="n"/>
      <c r="E95" s="75" t="inlineStr">
        <is>
          <t>VALOR COM BDI:</t>
        </is>
      </c>
      <c r="F95" s="91" t="n"/>
      <c r="G95" s="5" t="n">
        <v>6.64</v>
      </c>
    </row>
    <row r="96" ht="9.949999999999999" customHeight="1">
      <c r="A96" s="2" t="n"/>
      <c r="B96" s="2" t="n"/>
      <c r="C96" s="71" t="n"/>
      <c r="E96" s="2" t="n"/>
      <c r="F96" s="2" t="n"/>
      <c r="G96" s="2" t="n"/>
    </row>
    <row r="97" ht="20.1" customHeight="1">
      <c r="A97" s="72" t="inlineStr">
        <is>
          <t>CPU 11.14.90 CABEÇOTE DE ALUMÍNIO PARA POSTE, DIÂMETRO 1.1/ 4", EXCLUSIVE ELETRODUTO, INCLUSIVE INSTALAÇÃO [REF: SETOP-ED49064] (UN)</t>
        </is>
      </c>
      <c r="B97" s="90" t="n"/>
      <c r="C97" s="90" t="n"/>
      <c r="D97" s="90" t="n"/>
      <c r="E97" s="90" t="n"/>
      <c r="F97" s="90" t="n"/>
      <c r="G97" s="91" t="n"/>
    </row>
    <row r="98" ht="15" customHeight="1">
      <c r="A98" s="73" t="inlineStr">
        <is>
          <t>Material</t>
        </is>
      </c>
      <c r="B98" s="91" t="n"/>
      <c r="C98" s="64" t="inlineStr">
        <is>
          <t>FONTE</t>
        </is>
      </c>
      <c r="D98" s="64" t="inlineStr">
        <is>
          <t>UNID</t>
        </is>
      </c>
      <c r="E98" s="64" t="inlineStr">
        <is>
          <t>COEFICIENTE</t>
        </is>
      </c>
      <c r="F98" s="64" t="inlineStr">
        <is>
          <t>PREÇO UNITÁRIO</t>
        </is>
      </c>
      <c r="G98" s="64" t="inlineStr">
        <is>
          <t>TOTAL</t>
        </is>
      </c>
    </row>
    <row r="99" ht="15" customHeight="1">
      <c r="A99" s="78" t="inlineStr">
        <is>
          <t>74.44.95</t>
        </is>
      </c>
      <c r="B99" s="77" t="inlineStr">
        <is>
          <t>CABECOTE DE ALUMINIO 1 1/4" REF 1099</t>
        </is>
      </c>
      <c r="C99" s="78" t="inlineStr">
        <is>
          <t>SUDECAP</t>
        </is>
      </c>
      <c r="D99" s="78" t="inlineStr">
        <is>
          <t>UN</t>
        </is>
      </c>
      <c r="E99" s="21" t="n">
        <v>1</v>
      </c>
      <c r="F99" s="22" t="n">
        <v>4.22</v>
      </c>
      <c r="G99" s="22" t="n">
        <v>4.22</v>
      </c>
    </row>
    <row r="100" ht="15" customHeight="1">
      <c r="A100" s="2" t="n"/>
      <c r="B100" s="2" t="n"/>
      <c r="C100" s="2" t="n"/>
      <c r="D100" s="2" t="n"/>
      <c r="E100" s="74" t="inlineStr">
        <is>
          <t>TOTAL Material:</t>
        </is>
      </c>
      <c r="F100" s="91" t="n"/>
      <c r="G100" s="23" t="n">
        <v>4.22</v>
      </c>
    </row>
    <row r="101" ht="15" customHeight="1">
      <c r="A101" s="73" t="inlineStr">
        <is>
          <t>Mão de Obra</t>
        </is>
      </c>
      <c r="B101" s="91" t="n"/>
      <c r="C101" s="64" t="inlineStr">
        <is>
          <t>FONTE</t>
        </is>
      </c>
      <c r="D101" s="64" t="inlineStr">
        <is>
          <t>UNID</t>
        </is>
      </c>
      <c r="E101" s="64" t="inlineStr">
        <is>
          <t>COEFICIENTE</t>
        </is>
      </c>
      <c r="F101" s="64" t="inlineStr">
        <is>
          <t>PREÇO UNITÁRIO</t>
        </is>
      </c>
      <c r="G101" s="64" t="inlineStr">
        <is>
          <t>TOTAL</t>
        </is>
      </c>
    </row>
    <row r="102" ht="15" customHeight="1">
      <c r="A102" s="78" t="inlineStr">
        <is>
          <t>55.10.10</t>
        </is>
      </c>
      <c r="B102" s="77" t="inlineStr">
        <is>
          <t>AUXILIAR BOMBEIRO/ELETRICISTA</t>
        </is>
      </c>
      <c r="C102" s="78" t="inlineStr">
        <is>
          <t>SUDECAP</t>
        </is>
      </c>
      <c r="D102" s="78" t="inlineStr">
        <is>
          <t>H</t>
        </is>
      </c>
      <c r="E102" s="21" t="n">
        <v>0.029932</v>
      </c>
      <c r="F102" s="22" t="n">
        <v>14.9</v>
      </c>
      <c r="G102" s="22" t="n">
        <v>0.45</v>
      </c>
    </row>
    <row r="103" ht="15" customHeight="1">
      <c r="A103" s="78" t="inlineStr">
        <is>
          <t>55.10.55</t>
        </is>
      </c>
      <c r="B103" s="77" t="inlineStr">
        <is>
          <t>ELETRICISTA</t>
        </is>
      </c>
      <c r="C103" s="78" t="inlineStr">
        <is>
          <t>SUDECAP</t>
        </is>
      </c>
      <c r="D103" s="78" t="inlineStr">
        <is>
          <t>H</t>
        </is>
      </c>
      <c r="E103" s="21" t="n">
        <v>0.029932</v>
      </c>
      <c r="F103" s="22" t="n">
        <v>21.08</v>
      </c>
      <c r="G103" s="22" t="n">
        <v>0.63</v>
      </c>
    </row>
    <row r="104" ht="15" customHeight="1">
      <c r="A104" s="2" t="n"/>
      <c r="B104" s="2" t="n"/>
      <c r="C104" s="2" t="n"/>
      <c r="D104" s="2" t="n"/>
      <c r="E104" s="74" t="inlineStr">
        <is>
          <t>TOTAL Mão de Obra:</t>
        </is>
      </c>
      <c r="F104" s="91" t="n"/>
      <c r="G104" s="23" t="n">
        <v>1.08</v>
      </c>
    </row>
    <row r="105" ht="15" customHeight="1">
      <c r="A105" s="2" t="n"/>
      <c r="B105" s="2" t="n"/>
      <c r="C105" s="2" t="n"/>
      <c r="D105" s="2" t="n"/>
      <c r="E105" s="75" t="inlineStr">
        <is>
          <t>VALOR:</t>
        </is>
      </c>
      <c r="F105" s="91" t="n"/>
      <c r="G105" s="5" t="n">
        <v>5.3</v>
      </c>
    </row>
    <row r="106" ht="15" customHeight="1">
      <c r="A106" s="2" t="n"/>
      <c r="B106" s="2" t="n"/>
      <c r="C106" s="2" t="n"/>
      <c r="D106" s="2" t="n"/>
      <c r="E106" s="75" t="inlineStr">
        <is>
          <t>VALOR BDI (29.27%):</t>
        </is>
      </c>
      <c r="F106" s="91" t="n"/>
      <c r="G106" s="5" t="n">
        <v>1.55</v>
      </c>
    </row>
    <row r="107" ht="15" customHeight="1">
      <c r="A107" s="2" t="n"/>
      <c r="B107" s="2" t="n"/>
      <c r="C107" s="2" t="n"/>
      <c r="D107" s="2" t="n"/>
      <c r="E107" s="75" t="inlineStr">
        <is>
          <t>VALOR COM BDI:</t>
        </is>
      </c>
      <c r="F107" s="91" t="n"/>
      <c r="G107" s="5" t="n">
        <v>6.85</v>
      </c>
    </row>
    <row r="108" ht="9.949999999999999" customHeight="1">
      <c r="A108" s="2" t="n"/>
      <c r="B108" s="2" t="n"/>
      <c r="C108" s="71" t="n"/>
      <c r="E108" s="2" t="n"/>
      <c r="F108" s="2" t="n"/>
      <c r="G108" s="2" t="n"/>
    </row>
    <row r="109" ht="20.1" customHeight="1">
      <c r="A109" s="72" t="inlineStr">
        <is>
          <t>CPU 11.14.91 FORNECIMENTO E INSTALAÇÃO DE CURVA 90º EM AÇO GALVANIZADO 40 MM (1 1/4") (UN)</t>
        </is>
      </c>
      <c r="B109" s="90" t="n"/>
      <c r="C109" s="90" t="n"/>
      <c r="D109" s="90" t="n"/>
      <c r="E109" s="90" t="n"/>
      <c r="F109" s="90" t="n"/>
      <c r="G109" s="91" t="n"/>
    </row>
    <row r="110" ht="15" customHeight="1">
      <c r="A110" s="73" t="inlineStr">
        <is>
          <t>Material</t>
        </is>
      </c>
      <c r="B110" s="91" t="n"/>
      <c r="C110" s="64" t="inlineStr">
        <is>
          <t>FONTE</t>
        </is>
      </c>
      <c r="D110" s="64" t="inlineStr">
        <is>
          <t>UNID</t>
        </is>
      </c>
      <c r="E110" s="64" t="inlineStr">
        <is>
          <t>COEFICIENTE</t>
        </is>
      </c>
      <c r="F110" s="64" t="inlineStr">
        <is>
          <t>PREÇO UNITÁRIO</t>
        </is>
      </c>
      <c r="G110" s="64" t="inlineStr">
        <is>
          <t>TOTAL</t>
        </is>
      </c>
    </row>
    <row r="111" ht="15" customHeight="1">
      <c r="A111" s="78" t="inlineStr">
        <is>
          <t>74.04.45</t>
        </is>
      </c>
      <c r="B111" s="77" t="inlineStr">
        <is>
          <t>CURVA HORIZONTAL 90° GALV. P/ ELETROC. 400X100 MM</t>
        </is>
      </c>
      <c r="C111" s="78" t="inlineStr">
        <is>
          <t>SUDECAP</t>
        </is>
      </c>
      <c r="D111" s="78" t="inlineStr">
        <is>
          <t>UN</t>
        </is>
      </c>
      <c r="E111" s="21" t="n">
        <v>1</v>
      </c>
      <c r="F111" s="22" t="n">
        <v>47.5</v>
      </c>
      <c r="G111" s="22" t="n">
        <v>47.5</v>
      </c>
    </row>
    <row r="112" ht="15" customHeight="1">
      <c r="A112" s="2" t="n"/>
      <c r="B112" s="2" t="n"/>
      <c r="C112" s="2" t="n"/>
      <c r="D112" s="2" t="n"/>
      <c r="E112" s="74" t="inlineStr">
        <is>
          <t>TOTAL Material:</t>
        </is>
      </c>
      <c r="F112" s="91" t="n"/>
      <c r="G112" s="23" t="n">
        <v>47.5</v>
      </c>
    </row>
    <row r="113" ht="15" customHeight="1">
      <c r="A113" s="73" t="inlineStr">
        <is>
          <t>Mão de Obra</t>
        </is>
      </c>
      <c r="B113" s="91" t="n"/>
      <c r="C113" s="64" t="inlineStr">
        <is>
          <t>FONTE</t>
        </is>
      </c>
      <c r="D113" s="64" t="inlineStr">
        <is>
          <t>UNID</t>
        </is>
      </c>
      <c r="E113" s="64" t="inlineStr">
        <is>
          <t>COEFICIENTE</t>
        </is>
      </c>
      <c r="F113" s="64" t="inlineStr">
        <is>
          <t>PREÇO UNITÁRIO</t>
        </is>
      </c>
      <c r="G113" s="64" t="inlineStr">
        <is>
          <t>TOTAL</t>
        </is>
      </c>
    </row>
    <row r="114" ht="15" customHeight="1">
      <c r="A114" s="78" t="inlineStr">
        <is>
          <t>55.10.10</t>
        </is>
      </c>
      <c r="B114" s="77" t="inlineStr">
        <is>
          <t>AUXILIAR BOMBEIRO/ELETRICISTA</t>
        </is>
      </c>
      <c r="C114" s="78" t="inlineStr">
        <is>
          <t>SUDECAP</t>
        </is>
      </c>
      <c r="D114" s="78" t="inlineStr">
        <is>
          <t>H</t>
        </is>
      </c>
      <c r="E114" s="21" t="n">
        <v>0.333</v>
      </c>
      <c r="F114" s="22" t="n">
        <v>14.9</v>
      </c>
      <c r="G114" s="22" t="n">
        <v>4.96</v>
      </c>
    </row>
    <row r="115" ht="15" customHeight="1">
      <c r="A115" s="78" t="inlineStr">
        <is>
          <t>55.10.55</t>
        </is>
      </c>
      <c r="B115" s="77" t="inlineStr">
        <is>
          <t>ELETRICISTA</t>
        </is>
      </c>
      <c r="C115" s="78" t="inlineStr">
        <is>
          <t>SUDECAP</t>
        </is>
      </c>
      <c r="D115" s="78" t="inlineStr">
        <is>
          <t>H</t>
        </is>
      </c>
      <c r="E115" s="21" t="n">
        <v>0.333</v>
      </c>
      <c r="F115" s="22" t="n">
        <v>21.08</v>
      </c>
      <c r="G115" s="22" t="n">
        <v>7.02</v>
      </c>
    </row>
    <row r="116" ht="15" customHeight="1">
      <c r="A116" s="2" t="n"/>
      <c r="B116" s="2" t="n"/>
      <c r="C116" s="2" t="n"/>
      <c r="D116" s="2" t="n"/>
      <c r="E116" s="74" t="inlineStr">
        <is>
          <t>TOTAL Mão de Obra:</t>
        </is>
      </c>
      <c r="F116" s="91" t="n"/>
      <c r="G116" s="23" t="n">
        <v>11.98</v>
      </c>
    </row>
    <row r="117" ht="15" customHeight="1">
      <c r="A117" s="2" t="n"/>
      <c r="B117" s="2" t="n"/>
      <c r="C117" s="2" t="n"/>
      <c r="D117" s="2" t="n"/>
      <c r="E117" s="75" t="inlineStr">
        <is>
          <t>VALOR:</t>
        </is>
      </c>
      <c r="F117" s="91" t="n"/>
      <c r="G117" s="5" t="n">
        <v>59.48</v>
      </c>
    </row>
    <row r="118" ht="15" customHeight="1">
      <c r="A118" s="2" t="n"/>
      <c r="B118" s="2" t="n"/>
      <c r="C118" s="2" t="n"/>
      <c r="D118" s="2" t="n"/>
      <c r="E118" s="75" t="inlineStr">
        <is>
          <t>VALOR BDI (29.27%):</t>
        </is>
      </c>
      <c r="F118" s="91" t="n"/>
      <c r="G118" s="5" t="n">
        <v>17.41</v>
      </c>
    </row>
    <row r="119" ht="15" customHeight="1">
      <c r="A119" s="2" t="n"/>
      <c r="B119" s="2" t="n"/>
      <c r="C119" s="2" t="n"/>
      <c r="D119" s="2" t="n"/>
      <c r="E119" s="75" t="inlineStr">
        <is>
          <t>VALOR COM BDI:</t>
        </is>
      </c>
      <c r="F119" s="91" t="n"/>
      <c r="G119" s="5" t="n">
        <v>76.89</v>
      </c>
    </row>
    <row r="120" ht="9.949999999999999" customHeight="1">
      <c r="A120" s="2" t="n"/>
      <c r="B120" s="2" t="n"/>
      <c r="C120" s="71" t="n"/>
      <c r="E120" s="2" t="n"/>
      <c r="F120" s="2" t="n"/>
      <c r="G120" s="2" t="n"/>
    </row>
    <row r="121" ht="20.1" customHeight="1">
      <c r="A121" s="72" t="inlineStr">
        <is>
          <t>CPU 11.15.90 FORNECIMENTO E INSTALAÇÃO DE QUADRO DE DISTRIBUIÇÃO - CONFORME PROJETO ELÉTRICO (UN)</t>
        </is>
      </c>
      <c r="B121" s="90" t="n"/>
      <c r="C121" s="90" t="n"/>
      <c r="D121" s="90" t="n"/>
      <c r="E121" s="90" t="n"/>
      <c r="F121" s="90" t="n"/>
      <c r="G121" s="91" t="n"/>
    </row>
    <row r="122" ht="15" customHeight="1">
      <c r="A122" s="73" t="inlineStr">
        <is>
          <t>Material</t>
        </is>
      </c>
      <c r="B122" s="91" t="n"/>
      <c r="C122" s="64" t="inlineStr">
        <is>
          <t>FONTE</t>
        </is>
      </c>
      <c r="D122" s="64" t="inlineStr">
        <is>
          <t>UNID</t>
        </is>
      </c>
      <c r="E122" s="64" t="inlineStr">
        <is>
          <t>COEFICIENTE</t>
        </is>
      </c>
      <c r="F122" s="64" t="inlineStr">
        <is>
          <t>PREÇO UNITÁRIO</t>
        </is>
      </c>
      <c r="G122" s="64" t="inlineStr">
        <is>
          <t>TOTAL</t>
        </is>
      </c>
    </row>
    <row r="123" ht="21" customHeight="1">
      <c r="A123" s="78" t="inlineStr">
        <is>
          <t>90.74.01*</t>
        </is>
      </c>
      <c r="B123" s="77" t="inlineStr">
        <is>
          <t>FORNECIMENTO DE QUADRO ELÉTRICO MONTADO CONFORME PROJETO ELÉTRICO [COTAÇÃO]</t>
        </is>
      </c>
      <c r="C123" s="78" t="inlineStr">
        <is>
          <t xml:space="preserve">Composições </t>
        </is>
      </c>
      <c r="D123" s="78" t="inlineStr">
        <is>
          <t>UN</t>
        </is>
      </c>
      <c r="E123" s="21" t="n">
        <v>1</v>
      </c>
      <c r="F123" s="22" t="n">
        <v>1315.58</v>
      </c>
      <c r="G123" s="22" t="n">
        <v>1315.58</v>
      </c>
    </row>
    <row r="124" ht="15" customHeight="1">
      <c r="A124" s="2" t="n"/>
      <c r="B124" s="2" t="n"/>
      <c r="C124" s="2" t="n"/>
      <c r="D124" s="2" t="n"/>
      <c r="E124" s="74" t="inlineStr">
        <is>
          <t>TOTAL Material:</t>
        </is>
      </c>
      <c r="F124" s="91" t="n"/>
      <c r="G124" s="23" t="n">
        <v>1315.58</v>
      </c>
    </row>
    <row r="125" ht="15" customHeight="1">
      <c r="A125" s="73" t="inlineStr">
        <is>
          <t>Mão de Obra</t>
        </is>
      </c>
      <c r="B125" s="91" t="n"/>
      <c r="C125" s="64" t="inlineStr">
        <is>
          <t>FONTE</t>
        </is>
      </c>
      <c r="D125" s="64" t="inlineStr">
        <is>
          <t>UNID</t>
        </is>
      </c>
      <c r="E125" s="64" t="inlineStr">
        <is>
          <t>COEFICIENTE</t>
        </is>
      </c>
      <c r="F125" s="64" t="inlineStr">
        <is>
          <t>PREÇO UNITÁRIO</t>
        </is>
      </c>
      <c r="G125" s="64" t="inlineStr">
        <is>
          <t>TOTAL</t>
        </is>
      </c>
    </row>
    <row r="126" ht="15" customHeight="1">
      <c r="A126" s="78" t="inlineStr">
        <is>
          <t>55.10.55</t>
        </is>
      </c>
      <c r="B126" s="77" t="inlineStr">
        <is>
          <t>ELETRICISTA</t>
        </is>
      </c>
      <c r="C126" s="78" t="inlineStr">
        <is>
          <t>SUDECAP</t>
        </is>
      </c>
      <c r="D126" s="78" t="inlineStr">
        <is>
          <t>H</t>
        </is>
      </c>
      <c r="E126" s="21" t="n">
        <v>2</v>
      </c>
      <c r="F126" s="22" t="n">
        <v>21.08</v>
      </c>
      <c r="G126" s="22" t="n">
        <v>42.16</v>
      </c>
    </row>
    <row r="127" ht="15" customHeight="1">
      <c r="A127" s="2" t="n"/>
      <c r="B127" s="2" t="n"/>
      <c r="C127" s="2" t="n"/>
      <c r="D127" s="2" t="n"/>
      <c r="E127" s="74" t="inlineStr">
        <is>
          <t>TOTAL Mão de Obra:</t>
        </is>
      </c>
      <c r="F127" s="91" t="n"/>
      <c r="G127" s="23" t="n">
        <v>42.16</v>
      </c>
    </row>
    <row r="128" ht="15" customHeight="1">
      <c r="A128" s="2" t="n"/>
      <c r="B128" s="2" t="n"/>
      <c r="C128" s="2" t="n"/>
      <c r="D128" s="2" t="n"/>
      <c r="E128" s="75" t="inlineStr">
        <is>
          <t>VALOR:</t>
        </is>
      </c>
      <c r="F128" s="91" t="n"/>
      <c r="G128" s="5" t="n">
        <v>1357.74</v>
      </c>
    </row>
    <row r="129" ht="15" customHeight="1">
      <c r="A129" s="2" t="n"/>
      <c r="B129" s="2" t="n"/>
      <c r="C129" s="2" t="n"/>
      <c r="D129" s="2" t="n"/>
      <c r="E129" s="75" t="inlineStr">
        <is>
          <t>VALOR BDI (29.27%):</t>
        </is>
      </c>
      <c r="F129" s="91" t="n"/>
      <c r="G129" s="5" t="n">
        <v>397.41</v>
      </c>
    </row>
    <row r="130" ht="15" customHeight="1">
      <c r="A130" s="2" t="n"/>
      <c r="B130" s="2" t="n"/>
      <c r="C130" s="2" t="n"/>
      <c r="D130" s="2" t="n"/>
      <c r="E130" s="75" t="inlineStr">
        <is>
          <t>VALOR COM BDI:</t>
        </is>
      </c>
      <c r="F130" s="91" t="n"/>
      <c r="G130" s="5" t="n">
        <v>1755.15</v>
      </c>
    </row>
    <row r="131" ht="9.949999999999999" customHeight="1">
      <c r="A131" s="2" t="n"/>
      <c r="B131" s="2" t="n"/>
      <c r="C131" s="71" t="n"/>
      <c r="E131" s="2" t="n"/>
      <c r="F131" s="2" t="n"/>
      <c r="G131" s="2" t="n"/>
    </row>
    <row r="132" ht="20.1" customHeight="1">
      <c r="A132" s="72" t="inlineStr">
        <is>
          <t>CPU 11.82.91 FORNECIMENTO E INSTALAÇÃO DE MÓDULO DE PROTEÇÃO A GÁS PARA BLOCO COOK (UN)</t>
        </is>
      </c>
      <c r="B132" s="90" t="n"/>
      <c r="C132" s="90" t="n"/>
      <c r="D132" s="90" t="n"/>
      <c r="E132" s="90" t="n"/>
      <c r="F132" s="90" t="n"/>
      <c r="G132" s="91" t="n"/>
    </row>
    <row r="133" ht="15" customHeight="1">
      <c r="A133" s="73" t="inlineStr">
        <is>
          <t>Material</t>
        </is>
      </c>
      <c r="B133" s="91" t="n"/>
      <c r="C133" s="64" t="inlineStr">
        <is>
          <t>FONTE</t>
        </is>
      </c>
      <c r="D133" s="64" t="inlineStr">
        <is>
          <t>UNID</t>
        </is>
      </c>
      <c r="E133" s="64" t="inlineStr">
        <is>
          <t>COEFICIENTE</t>
        </is>
      </c>
      <c r="F133" s="64" t="inlineStr">
        <is>
          <t>PREÇO UNITÁRIO</t>
        </is>
      </c>
      <c r="G133" s="64" t="inlineStr">
        <is>
          <t>TOTAL</t>
        </is>
      </c>
    </row>
    <row r="134" ht="15" customHeight="1">
      <c r="A134" s="78" t="inlineStr">
        <is>
          <t>90.74.02*</t>
        </is>
      </c>
      <c r="B134" s="77" t="inlineStr">
        <is>
          <t>MÓDULO DE PROTEÇÃO A GÁS PARA BLOCO COOK  [COTAÇÃO]</t>
        </is>
      </c>
      <c r="C134" s="78" t="inlineStr">
        <is>
          <t xml:space="preserve">Composições </t>
        </is>
      </c>
      <c r="D134" s="78" t="inlineStr">
        <is>
          <t>UN</t>
        </is>
      </c>
      <c r="E134" s="21" t="n">
        <v>1</v>
      </c>
      <c r="F134" s="22" t="n">
        <v>25.57</v>
      </c>
      <c r="G134" s="22" t="n">
        <v>25.57</v>
      </c>
    </row>
    <row r="135" ht="15" customHeight="1">
      <c r="A135" s="2" t="n"/>
      <c r="B135" s="2" t="n"/>
      <c r="C135" s="2" t="n"/>
      <c r="D135" s="2" t="n"/>
      <c r="E135" s="74" t="inlineStr">
        <is>
          <t>TOTAL Material:</t>
        </is>
      </c>
      <c r="F135" s="91" t="n"/>
      <c r="G135" s="23" t="n">
        <v>25.57</v>
      </c>
    </row>
    <row r="136" ht="15" customHeight="1">
      <c r="A136" s="73" t="inlineStr">
        <is>
          <t>Mão de Obra</t>
        </is>
      </c>
      <c r="B136" s="91" t="n"/>
      <c r="C136" s="64" t="inlineStr">
        <is>
          <t>FONTE</t>
        </is>
      </c>
      <c r="D136" s="64" t="inlineStr">
        <is>
          <t>UNID</t>
        </is>
      </c>
      <c r="E136" s="64" t="inlineStr">
        <is>
          <t>COEFICIENTE</t>
        </is>
      </c>
      <c r="F136" s="64" t="inlineStr">
        <is>
          <t>PREÇO UNITÁRIO</t>
        </is>
      </c>
      <c r="G136" s="64" t="inlineStr">
        <is>
          <t>TOTAL</t>
        </is>
      </c>
    </row>
    <row r="137" ht="15" customHeight="1">
      <c r="A137" s="78" t="inlineStr">
        <is>
          <t>55.10.10</t>
        </is>
      </c>
      <c r="B137" s="77" t="inlineStr">
        <is>
          <t>AUXILIAR BOMBEIRO/ELETRICISTA</t>
        </is>
      </c>
      <c r="C137" s="78" t="inlineStr">
        <is>
          <t>SUDECAP</t>
        </is>
      </c>
      <c r="D137" s="78" t="inlineStr">
        <is>
          <t>H</t>
        </is>
      </c>
      <c r="E137" s="21" t="n">
        <v>0.333</v>
      </c>
      <c r="F137" s="22" t="n">
        <v>14.9</v>
      </c>
      <c r="G137" s="22" t="n">
        <v>4.96</v>
      </c>
    </row>
    <row r="138" ht="15" customHeight="1">
      <c r="A138" s="78" t="inlineStr">
        <is>
          <t>55.10.55</t>
        </is>
      </c>
      <c r="B138" s="77" t="inlineStr">
        <is>
          <t>ELETRICISTA</t>
        </is>
      </c>
      <c r="C138" s="78" t="inlineStr">
        <is>
          <t>SUDECAP</t>
        </is>
      </c>
      <c r="D138" s="78" t="inlineStr">
        <is>
          <t>H</t>
        </is>
      </c>
      <c r="E138" s="21" t="n">
        <v>0.333</v>
      </c>
      <c r="F138" s="22" t="n">
        <v>21.08</v>
      </c>
      <c r="G138" s="22" t="n">
        <v>7.02</v>
      </c>
    </row>
    <row r="139" ht="15" customHeight="1">
      <c r="A139" s="2" t="n"/>
      <c r="B139" s="2" t="n"/>
      <c r="C139" s="2" t="n"/>
      <c r="D139" s="2" t="n"/>
      <c r="E139" s="74" t="inlineStr">
        <is>
          <t>TOTAL Mão de Obra:</t>
        </is>
      </c>
      <c r="F139" s="91" t="n"/>
      <c r="G139" s="23" t="n">
        <v>11.98</v>
      </c>
    </row>
    <row r="140" ht="15" customHeight="1">
      <c r="A140" s="2" t="n"/>
      <c r="B140" s="2" t="n"/>
      <c r="C140" s="2" t="n"/>
      <c r="D140" s="2" t="n"/>
      <c r="E140" s="75" t="inlineStr">
        <is>
          <t>VALOR:</t>
        </is>
      </c>
      <c r="F140" s="91" t="n"/>
      <c r="G140" s="5" t="n">
        <v>37.55</v>
      </c>
    </row>
    <row r="141" ht="15" customHeight="1">
      <c r="A141" s="2" t="n"/>
      <c r="B141" s="2" t="n"/>
      <c r="C141" s="2" t="n"/>
      <c r="D141" s="2" t="n"/>
      <c r="E141" s="75" t="inlineStr">
        <is>
          <t>VALOR BDI (29.27%):</t>
        </is>
      </c>
      <c r="F141" s="91" t="n"/>
      <c r="G141" s="5" t="n">
        <v>10.99</v>
      </c>
    </row>
    <row r="142" ht="15" customHeight="1">
      <c r="A142" s="2" t="n"/>
      <c r="B142" s="2" t="n"/>
      <c r="C142" s="2" t="n"/>
      <c r="D142" s="2" t="n"/>
      <c r="E142" s="75" t="inlineStr">
        <is>
          <t>VALOR COM BDI:</t>
        </is>
      </c>
      <c r="F142" s="91" t="n"/>
      <c r="G142" s="5" t="n">
        <v>48.54</v>
      </c>
    </row>
    <row r="143" ht="9.949999999999999" customHeight="1">
      <c r="A143" s="2" t="n"/>
      <c r="B143" s="2" t="n"/>
      <c r="C143" s="71" t="n"/>
      <c r="E143" s="2" t="n"/>
      <c r="F143" s="2" t="n"/>
      <c r="G143" s="2" t="n"/>
    </row>
    <row r="144" ht="20.1" customHeight="1">
      <c r="A144" s="72" t="inlineStr">
        <is>
          <t>CPU 11.82.92 FORNECIMENTO E INSTALAÇÃO DE RACK - KIT PORCA-GAIOLA M5 COM PARAFUSO CABECA PANELA (50 PECAS) (UN)</t>
        </is>
      </c>
      <c r="B144" s="90" t="n"/>
      <c r="C144" s="90" t="n"/>
      <c r="D144" s="90" t="n"/>
      <c r="E144" s="90" t="n"/>
      <c r="F144" s="90" t="n"/>
      <c r="G144" s="91" t="n"/>
    </row>
    <row r="145" ht="15" customHeight="1">
      <c r="A145" s="73" t="inlineStr">
        <is>
          <t>Material</t>
        </is>
      </c>
      <c r="B145" s="91" t="n"/>
      <c r="C145" s="64" t="inlineStr">
        <is>
          <t>FONTE</t>
        </is>
      </c>
      <c r="D145" s="64" t="inlineStr">
        <is>
          <t>UNID</t>
        </is>
      </c>
      <c r="E145" s="64" t="inlineStr">
        <is>
          <t>COEFICIENTE</t>
        </is>
      </c>
      <c r="F145" s="64" t="inlineStr">
        <is>
          <t>PREÇO UNITÁRIO</t>
        </is>
      </c>
      <c r="G145" s="64" t="inlineStr">
        <is>
          <t>TOTAL</t>
        </is>
      </c>
    </row>
    <row r="146" ht="21" customHeight="1">
      <c r="A146" s="78" t="inlineStr">
        <is>
          <t>90.74.03*</t>
        </is>
      </c>
      <c r="B146" s="77" t="inlineStr">
        <is>
          <t>RACK - KIT PORCA-GAIOLA M5 COM PARAFUSO CABECA PANELA (50 PECAS) [COTAÇÃO]</t>
        </is>
      </c>
      <c r="C146" s="78" t="inlineStr">
        <is>
          <t xml:space="preserve">Composições </t>
        </is>
      </c>
      <c r="D146" s="78" t="inlineStr">
        <is>
          <t>UN</t>
        </is>
      </c>
      <c r="E146" s="21" t="n">
        <v>1</v>
      </c>
      <c r="F146" s="22" t="n">
        <v>61</v>
      </c>
      <c r="G146" s="22" t="n">
        <v>61</v>
      </c>
    </row>
    <row r="147" ht="15" customHeight="1">
      <c r="A147" s="2" t="n"/>
      <c r="B147" s="2" t="n"/>
      <c r="C147" s="2" t="n"/>
      <c r="D147" s="2" t="n"/>
      <c r="E147" s="74" t="inlineStr">
        <is>
          <t>TOTAL Material:</t>
        </is>
      </c>
      <c r="F147" s="91" t="n"/>
      <c r="G147" s="23" t="n">
        <v>61</v>
      </c>
    </row>
    <row r="148" ht="15" customHeight="1">
      <c r="A148" s="73" t="inlineStr">
        <is>
          <t>Mão de Obra</t>
        </is>
      </c>
      <c r="B148" s="91" t="n"/>
      <c r="C148" s="64" t="inlineStr">
        <is>
          <t>FONTE</t>
        </is>
      </c>
      <c r="D148" s="64" t="inlineStr">
        <is>
          <t>UNID</t>
        </is>
      </c>
      <c r="E148" s="64" t="inlineStr">
        <is>
          <t>COEFICIENTE</t>
        </is>
      </c>
      <c r="F148" s="64" t="inlineStr">
        <is>
          <t>PREÇO UNITÁRIO</t>
        </is>
      </c>
      <c r="G148" s="64" t="inlineStr">
        <is>
          <t>TOTAL</t>
        </is>
      </c>
    </row>
    <row r="149" ht="15" customHeight="1">
      <c r="A149" s="78" t="inlineStr">
        <is>
          <t>55.10.10</t>
        </is>
      </c>
      <c r="B149" s="77" t="inlineStr">
        <is>
          <t>AUXILIAR BOMBEIRO/ELETRICISTA</t>
        </is>
      </c>
      <c r="C149" s="78" t="inlineStr">
        <is>
          <t>SUDECAP</t>
        </is>
      </c>
      <c r="D149" s="78" t="inlineStr">
        <is>
          <t>H</t>
        </is>
      </c>
      <c r="E149" s="21" t="n">
        <v>0.333</v>
      </c>
      <c r="F149" s="22" t="n">
        <v>14.9</v>
      </c>
      <c r="G149" s="22" t="n">
        <v>4.96</v>
      </c>
    </row>
    <row r="150" ht="15" customHeight="1">
      <c r="A150" s="78" t="inlineStr">
        <is>
          <t>55.10.55</t>
        </is>
      </c>
      <c r="B150" s="77" t="inlineStr">
        <is>
          <t>ELETRICISTA</t>
        </is>
      </c>
      <c r="C150" s="78" t="inlineStr">
        <is>
          <t>SUDECAP</t>
        </is>
      </c>
      <c r="D150" s="78" t="inlineStr">
        <is>
          <t>H</t>
        </is>
      </c>
      <c r="E150" s="21" t="n">
        <v>0.333</v>
      </c>
      <c r="F150" s="22" t="n">
        <v>21.08</v>
      </c>
      <c r="G150" s="22" t="n">
        <v>7.02</v>
      </c>
    </row>
    <row r="151" ht="15" customHeight="1">
      <c r="A151" s="2" t="n"/>
      <c r="B151" s="2" t="n"/>
      <c r="C151" s="2" t="n"/>
      <c r="D151" s="2" t="n"/>
      <c r="E151" s="74" t="inlineStr">
        <is>
          <t>TOTAL Mão de Obra:</t>
        </is>
      </c>
      <c r="F151" s="91" t="n"/>
      <c r="G151" s="23" t="n">
        <v>11.98</v>
      </c>
    </row>
    <row r="152" ht="15" customHeight="1">
      <c r="A152" s="2" t="n"/>
      <c r="B152" s="2" t="n"/>
      <c r="C152" s="2" t="n"/>
      <c r="D152" s="2" t="n"/>
      <c r="E152" s="75" t="inlineStr">
        <is>
          <t>VALOR:</t>
        </is>
      </c>
      <c r="F152" s="91" t="n"/>
      <c r="G152" s="5" t="n">
        <v>72.98</v>
      </c>
    </row>
    <row r="153" ht="15" customHeight="1">
      <c r="A153" s="2" t="n"/>
      <c r="B153" s="2" t="n"/>
      <c r="C153" s="2" t="n"/>
      <c r="D153" s="2" t="n"/>
      <c r="E153" s="75" t="inlineStr">
        <is>
          <t>VALOR BDI (29.27%):</t>
        </is>
      </c>
      <c r="F153" s="91" t="n"/>
      <c r="G153" s="5" t="n">
        <v>21.36</v>
      </c>
    </row>
    <row r="154" ht="15" customHeight="1">
      <c r="A154" s="2" t="n"/>
      <c r="B154" s="2" t="n"/>
      <c r="C154" s="2" t="n"/>
      <c r="D154" s="2" t="n"/>
      <c r="E154" s="75" t="inlineStr">
        <is>
          <t>VALOR COM BDI:</t>
        </is>
      </c>
      <c r="F154" s="91" t="n"/>
      <c r="G154" s="5" t="n">
        <v>94.34</v>
      </c>
    </row>
    <row r="155" ht="9.949999999999999" customHeight="1">
      <c r="A155" s="2" t="n"/>
      <c r="B155" s="2" t="n"/>
      <c r="C155" s="71" t="n"/>
      <c r="E155" s="2" t="n"/>
      <c r="F155" s="2" t="n"/>
      <c r="G155" s="2" t="n"/>
    </row>
    <row r="156" ht="20.1" customHeight="1">
      <c r="A156" s="72" t="inlineStr">
        <is>
          <t>CPU 11.82.93 FORNECIMENTO E INSTALAÇÃO DE SWITCH GERENCIÁVEL 16 PORTAS, COM CONECTIVIDADE
AUTO-SPEED 10/100/1000 Mbps COM SUPORTE A REDE "FULL DUPLEX" REF: TL-SG5412F TP LINK OU EQUIVALENTE (UN)</t>
        </is>
      </c>
      <c r="B156" s="90" t="n"/>
      <c r="C156" s="90" t="n"/>
      <c r="D156" s="90" t="n"/>
      <c r="E156" s="90" t="n"/>
      <c r="F156" s="90" t="n"/>
      <c r="G156" s="91" t="n"/>
    </row>
    <row r="157" ht="15" customHeight="1">
      <c r="A157" s="73" t="inlineStr">
        <is>
          <t>Material</t>
        </is>
      </c>
      <c r="B157" s="91" t="n"/>
      <c r="C157" s="64" t="inlineStr">
        <is>
          <t>FONTE</t>
        </is>
      </c>
      <c r="D157" s="64" t="inlineStr">
        <is>
          <t>UNID</t>
        </is>
      </c>
      <c r="E157" s="64" t="inlineStr">
        <is>
          <t>COEFICIENTE</t>
        </is>
      </c>
      <c r="F157" s="64" t="inlineStr">
        <is>
          <t>PREÇO UNITÁRIO</t>
        </is>
      </c>
      <c r="G157" s="64" t="inlineStr">
        <is>
          <t>TOTAL</t>
        </is>
      </c>
    </row>
    <row r="158" ht="38.1" customHeight="1">
      <c r="A158" s="78" t="inlineStr">
        <is>
          <t>90.74.04*</t>
        </is>
      </c>
      <c r="B158" s="77" t="inlineStr">
        <is>
          <t>SWITCH GERENCIÁVEL 16 PORTAS, COM CONECTIVIDADE AUTO-SPEED 10/100/1000 Mbps COM SUPORTE A REDE "FULL DUPLEX" REF: TL-SG5412F TP-LINK OU EQUIVALENTE [ COTAÇÃO]</t>
        </is>
      </c>
      <c r="C158" s="78" t="inlineStr">
        <is>
          <t xml:space="preserve">Composições </t>
        </is>
      </c>
      <c r="D158" s="78" t="inlineStr">
        <is>
          <t>UN</t>
        </is>
      </c>
      <c r="E158" s="21" t="n">
        <v>1</v>
      </c>
      <c r="F158" s="22" t="n">
        <v>1068.57</v>
      </c>
      <c r="G158" s="22" t="n">
        <v>1068.57</v>
      </c>
    </row>
    <row r="159" ht="15" customHeight="1">
      <c r="A159" s="2" t="n"/>
      <c r="B159" s="2" t="n"/>
      <c r="C159" s="2" t="n"/>
      <c r="D159" s="2" t="n"/>
      <c r="E159" s="74" t="inlineStr">
        <is>
          <t>TOTAL Material:</t>
        </is>
      </c>
      <c r="F159" s="91" t="n"/>
      <c r="G159" s="23" t="n">
        <v>1068.57</v>
      </c>
    </row>
    <row r="160" ht="15" customHeight="1">
      <c r="A160" s="73" t="inlineStr">
        <is>
          <t>Mão de Obra</t>
        </is>
      </c>
      <c r="B160" s="91" t="n"/>
      <c r="C160" s="64" t="inlineStr">
        <is>
          <t>FONTE</t>
        </is>
      </c>
      <c r="D160" s="64" t="inlineStr">
        <is>
          <t>UNID</t>
        </is>
      </c>
      <c r="E160" s="64" t="inlineStr">
        <is>
          <t>COEFICIENTE</t>
        </is>
      </c>
      <c r="F160" s="64" t="inlineStr">
        <is>
          <t>PREÇO UNITÁRIO</t>
        </is>
      </c>
      <c r="G160" s="64" t="inlineStr">
        <is>
          <t>TOTAL</t>
        </is>
      </c>
    </row>
    <row r="161" ht="15" customHeight="1">
      <c r="A161" s="78" t="inlineStr">
        <is>
          <t>55.10.10</t>
        </is>
      </c>
      <c r="B161" s="77" t="inlineStr">
        <is>
          <t>AUXILIAR BOMBEIRO/ELETRICISTA</t>
        </is>
      </c>
      <c r="C161" s="78" t="inlineStr">
        <is>
          <t>SUDECAP</t>
        </is>
      </c>
      <c r="D161" s="78" t="inlineStr">
        <is>
          <t>H</t>
        </is>
      </c>
      <c r="E161" s="21" t="n">
        <v>0.333333</v>
      </c>
      <c r="F161" s="22" t="n">
        <v>14.9</v>
      </c>
      <c r="G161" s="22" t="n">
        <v>4.97</v>
      </c>
    </row>
    <row r="162" ht="15" customHeight="1">
      <c r="A162" s="78" t="inlineStr">
        <is>
          <t>55.10.55</t>
        </is>
      </c>
      <c r="B162" s="77" t="inlineStr">
        <is>
          <t>ELETRICISTA</t>
        </is>
      </c>
      <c r="C162" s="78" t="inlineStr">
        <is>
          <t>SUDECAP</t>
        </is>
      </c>
      <c r="D162" s="78" t="inlineStr">
        <is>
          <t>H</t>
        </is>
      </c>
      <c r="E162" s="21" t="n">
        <v>0.333333</v>
      </c>
      <c r="F162" s="22" t="n">
        <v>21.08</v>
      </c>
      <c r="G162" s="22" t="n">
        <v>7.03</v>
      </c>
    </row>
    <row r="163" ht="15" customHeight="1">
      <c r="A163" s="2" t="n"/>
      <c r="B163" s="2" t="n"/>
      <c r="C163" s="2" t="n"/>
      <c r="D163" s="2" t="n"/>
      <c r="E163" s="74" t="inlineStr">
        <is>
          <t>TOTAL Mão de Obra:</t>
        </is>
      </c>
      <c r="F163" s="91" t="n"/>
      <c r="G163" s="23" t="n">
        <v>12</v>
      </c>
    </row>
    <row r="164" ht="15" customHeight="1">
      <c r="A164" s="2" t="n"/>
      <c r="B164" s="2" t="n"/>
      <c r="C164" s="2" t="n"/>
      <c r="D164" s="2" t="n"/>
      <c r="E164" s="75" t="inlineStr">
        <is>
          <t>VALOR:</t>
        </is>
      </c>
      <c r="F164" s="91" t="n"/>
      <c r="G164" s="5" t="n">
        <v>1080.57</v>
      </c>
    </row>
    <row r="165" ht="15" customHeight="1">
      <c r="A165" s="2" t="n"/>
      <c r="B165" s="2" t="n"/>
      <c r="C165" s="2" t="n"/>
      <c r="D165" s="2" t="n"/>
      <c r="E165" s="75" t="inlineStr">
        <is>
          <t>VALOR BDI (29.27%):</t>
        </is>
      </c>
      <c r="F165" s="91" t="n"/>
      <c r="G165" s="5" t="n">
        <v>316.28</v>
      </c>
    </row>
    <row r="166" ht="15" customHeight="1">
      <c r="A166" s="2" t="n"/>
      <c r="B166" s="2" t="n"/>
      <c r="C166" s="2" t="n"/>
      <c r="D166" s="2" t="n"/>
      <c r="E166" s="75" t="inlineStr">
        <is>
          <t>VALOR COM BDI:</t>
        </is>
      </c>
      <c r="F166" s="91" t="n"/>
      <c r="G166" s="5" t="n">
        <v>1396.85</v>
      </c>
    </row>
    <row r="167" ht="9.949999999999999" customHeight="1">
      <c r="A167" s="2" t="n"/>
      <c r="B167" s="2" t="n"/>
      <c r="C167" s="71" t="n"/>
      <c r="E167" s="2" t="n"/>
      <c r="F167" s="2" t="n"/>
      <c r="G167" s="2" t="n"/>
    </row>
    <row r="168" ht="20.1" customHeight="1">
      <c r="A168" s="72" t="inlineStr">
        <is>
          <t>CPU 11.82.94 FORNECIMENTO E INSTALAÇÃO DE RACK - BANDEJA/PRATELEIRA 400mm FIXA 4 PONTOS RACK SERVIDOR 19" (UN)</t>
        </is>
      </c>
      <c r="B168" s="90" t="n"/>
      <c r="C168" s="90" t="n"/>
      <c r="D168" s="90" t="n"/>
      <c r="E168" s="90" t="n"/>
      <c r="F168" s="90" t="n"/>
      <c r="G168" s="91" t="n"/>
    </row>
    <row r="169" ht="15" customHeight="1">
      <c r="A169" s="73" t="inlineStr">
        <is>
          <t>Material</t>
        </is>
      </c>
      <c r="B169" s="91" t="n"/>
      <c r="C169" s="64" t="inlineStr">
        <is>
          <t>FONTE</t>
        </is>
      </c>
      <c r="D169" s="64" t="inlineStr">
        <is>
          <t>UNID</t>
        </is>
      </c>
      <c r="E169" s="64" t="inlineStr">
        <is>
          <t>COEFICIENTE</t>
        </is>
      </c>
      <c r="F169" s="64" t="inlineStr">
        <is>
          <t>PREÇO UNITÁRIO</t>
        </is>
      </c>
      <c r="G169" s="64" t="inlineStr">
        <is>
          <t>TOTAL</t>
        </is>
      </c>
    </row>
    <row r="170" ht="21" customHeight="1">
      <c r="A170" s="78" t="inlineStr">
        <is>
          <t>90.74.05*</t>
        </is>
      </c>
      <c r="B170" s="77" t="inlineStr">
        <is>
          <t>RACK - BANDEJA/PRATELEIRA 400mm FIXA 4 PONTOS RACK SERVIDOR 19 [COTAÇÃO]</t>
        </is>
      </c>
      <c r="C170" s="78" t="inlineStr">
        <is>
          <t xml:space="preserve">Composições </t>
        </is>
      </c>
      <c r="D170" s="78" t="inlineStr">
        <is>
          <t>UN</t>
        </is>
      </c>
      <c r="E170" s="21" t="n">
        <v>1</v>
      </c>
      <c r="F170" s="22" t="n">
        <v>75.09999999999999</v>
      </c>
      <c r="G170" s="22" t="n">
        <v>75.09999999999999</v>
      </c>
    </row>
    <row r="171" ht="15" customHeight="1">
      <c r="A171" s="2" t="n"/>
      <c r="B171" s="2" t="n"/>
      <c r="C171" s="2" t="n"/>
      <c r="D171" s="2" t="n"/>
      <c r="E171" s="74" t="inlineStr">
        <is>
          <t>TOTAL Material:</t>
        </is>
      </c>
      <c r="F171" s="91" t="n"/>
      <c r="G171" s="23" t="n">
        <v>75.09999999999999</v>
      </c>
    </row>
    <row r="172" ht="15" customHeight="1">
      <c r="A172" s="73" t="inlineStr">
        <is>
          <t>Mão de Obra</t>
        </is>
      </c>
      <c r="B172" s="91" t="n"/>
      <c r="C172" s="64" t="inlineStr">
        <is>
          <t>FONTE</t>
        </is>
      </c>
      <c r="D172" s="64" t="inlineStr">
        <is>
          <t>UNID</t>
        </is>
      </c>
      <c r="E172" s="64" t="inlineStr">
        <is>
          <t>COEFICIENTE</t>
        </is>
      </c>
      <c r="F172" s="64" t="inlineStr">
        <is>
          <t>PREÇO UNITÁRIO</t>
        </is>
      </c>
      <c r="G172" s="64" t="inlineStr">
        <is>
          <t>TOTAL</t>
        </is>
      </c>
    </row>
    <row r="173" ht="15" customHeight="1">
      <c r="A173" s="78" t="inlineStr">
        <is>
          <t>55.10.10</t>
        </is>
      </c>
      <c r="B173" s="77" t="inlineStr">
        <is>
          <t>AUXILIAR BOMBEIRO/ELETRICISTA</t>
        </is>
      </c>
      <c r="C173" s="78" t="inlineStr">
        <is>
          <t>SUDECAP</t>
        </is>
      </c>
      <c r="D173" s="78" t="inlineStr">
        <is>
          <t>H</t>
        </is>
      </c>
      <c r="E173" s="21" t="n">
        <v>0.5</v>
      </c>
      <c r="F173" s="22" t="n">
        <v>14.9</v>
      </c>
      <c r="G173" s="22" t="n">
        <v>7.45</v>
      </c>
    </row>
    <row r="174" ht="15" customHeight="1">
      <c r="A174" s="78" t="inlineStr">
        <is>
          <t>55.10.55</t>
        </is>
      </c>
      <c r="B174" s="77" t="inlineStr">
        <is>
          <t>ELETRICISTA</t>
        </is>
      </c>
      <c r="C174" s="78" t="inlineStr">
        <is>
          <t>SUDECAP</t>
        </is>
      </c>
      <c r="D174" s="78" t="inlineStr">
        <is>
          <t>H</t>
        </is>
      </c>
      <c r="E174" s="21" t="n">
        <v>0.5</v>
      </c>
      <c r="F174" s="22" t="n">
        <v>21.08</v>
      </c>
      <c r="G174" s="22" t="n">
        <v>10.54</v>
      </c>
    </row>
    <row r="175" ht="15" customHeight="1">
      <c r="A175" s="2" t="n"/>
      <c r="B175" s="2" t="n"/>
      <c r="C175" s="2" t="n"/>
      <c r="D175" s="2" t="n"/>
      <c r="E175" s="74" t="inlineStr">
        <is>
          <t>TOTAL Mão de Obra:</t>
        </is>
      </c>
      <c r="F175" s="91" t="n"/>
      <c r="G175" s="23" t="n">
        <v>17.99</v>
      </c>
    </row>
    <row r="176" ht="15" customHeight="1">
      <c r="A176" s="2" t="n"/>
      <c r="B176" s="2" t="n"/>
      <c r="C176" s="2" t="n"/>
      <c r="D176" s="2" t="n"/>
      <c r="E176" s="75" t="inlineStr">
        <is>
          <t>VALOR:</t>
        </is>
      </c>
      <c r="F176" s="91" t="n"/>
      <c r="G176" s="5" t="n">
        <v>93.09</v>
      </c>
    </row>
    <row r="177" ht="15" customHeight="1">
      <c r="A177" s="2" t="n"/>
      <c r="B177" s="2" t="n"/>
      <c r="C177" s="2" t="n"/>
      <c r="D177" s="2" t="n"/>
      <c r="E177" s="75" t="inlineStr">
        <is>
          <t>VALOR BDI (29.27%):</t>
        </is>
      </c>
      <c r="F177" s="91" t="n"/>
      <c r="G177" s="5" t="n">
        <v>27.25</v>
      </c>
    </row>
    <row r="178" ht="15" customHeight="1">
      <c r="A178" s="2" t="n"/>
      <c r="B178" s="2" t="n"/>
      <c r="C178" s="2" t="n"/>
      <c r="D178" s="2" t="n"/>
      <c r="E178" s="75" t="inlineStr">
        <is>
          <t>VALOR COM BDI:</t>
        </is>
      </c>
      <c r="F178" s="91" t="n"/>
      <c r="G178" s="5" t="n">
        <v>120.34</v>
      </c>
    </row>
    <row r="179" ht="9.949999999999999" customHeight="1">
      <c r="A179" s="2" t="n"/>
      <c r="B179" s="2" t="n"/>
      <c r="C179" s="71" t="n"/>
      <c r="E179" s="2" t="n"/>
      <c r="F179" s="2" t="n"/>
      <c r="G179" s="2" t="n"/>
    </row>
    <row r="180" ht="20.1" customHeight="1">
      <c r="A180" s="72" t="inlineStr">
        <is>
          <t>CPU 11.82.96 FORNECIMENTO E INSTALAÇÃO DE FITA ADESIVA P/ IDENTIF. DE CABO, REF. BRADY OU
EQUIVALENTE (UN)</t>
        </is>
      </c>
      <c r="B180" s="90" t="n"/>
      <c r="C180" s="90" t="n"/>
      <c r="D180" s="90" t="n"/>
      <c r="E180" s="90" t="n"/>
      <c r="F180" s="90" t="n"/>
      <c r="G180" s="91" t="n"/>
    </row>
    <row r="181" ht="15" customHeight="1">
      <c r="A181" s="73" t="inlineStr">
        <is>
          <t>Material</t>
        </is>
      </c>
      <c r="B181" s="91" t="n"/>
      <c r="C181" s="64" t="inlineStr">
        <is>
          <t>FONTE</t>
        </is>
      </c>
      <c r="D181" s="64" t="inlineStr">
        <is>
          <t>UNID</t>
        </is>
      </c>
      <c r="E181" s="64" t="inlineStr">
        <is>
          <t>COEFICIENTE</t>
        </is>
      </c>
      <c r="F181" s="64" t="inlineStr">
        <is>
          <t>PREÇO UNITÁRIO</t>
        </is>
      </c>
      <c r="G181" s="64" t="inlineStr">
        <is>
          <t>TOTAL</t>
        </is>
      </c>
    </row>
    <row r="182" ht="21" customHeight="1">
      <c r="A182" s="78" t="inlineStr">
        <is>
          <t>90.83.01*</t>
        </is>
      </c>
      <c r="B182" s="77" t="inlineStr">
        <is>
          <t>FITA ADESIVA P/ IDENTIF. DE CABO, REF. BRADY OU EQUIVALENTE [COTAÇÃO]</t>
        </is>
      </c>
      <c r="C182" s="78" t="inlineStr">
        <is>
          <t xml:space="preserve">Composições </t>
        </is>
      </c>
      <c r="D182" s="78" t="inlineStr">
        <is>
          <t>UN</t>
        </is>
      </c>
      <c r="E182" s="21" t="n">
        <v>1</v>
      </c>
      <c r="F182" s="22" t="n">
        <v>285.95</v>
      </c>
      <c r="G182" s="22" t="n">
        <v>285.95</v>
      </c>
    </row>
    <row r="183" ht="15" customHeight="1">
      <c r="A183" s="2" t="n"/>
      <c r="B183" s="2" t="n"/>
      <c r="C183" s="2" t="n"/>
      <c r="D183" s="2" t="n"/>
      <c r="E183" s="74" t="inlineStr">
        <is>
          <t>TOTAL Material:</t>
        </is>
      </c>
      <c r="F183" s="91" t="n"/>
      <c r="G183" s="23" t="n">
        <v>285.95</v>
      </c>
    </row>
    <row r="184" ht="15" customHeight="1">
      <c r="A184" s="73" t="inlineStr">
        <is>
          <t>Mão de Obra</t>
        </is>
      </c>
      <c r="B184" s="91" t="n"/>
      <c r="C184" s="64" t="inlineStr">
        <is>
          <t>FONTE</t>
        </is>
      </c>
      <c r="D184" s="64" t="inlineStr">
        <is>
          <t>UNID</t>
        </is>
      </c>
      <c r="E184" s="64" t="inlineStr">
        <is>
          <t>COEFICIENTE</t>
        </is>
      </c>
      <c r="F184" s="64" t="inlineStr">
        <is>
          <t>PREÇO UNITÁRIO</t>
        </is>
      </c>
      <c r="G184" s="64" t="inlineStr">
        <is>
          <t>TOTAL</t>
        </is>
      </c>
    </row>
    <row r="185" ht="15" customHeight="1">
      <c r="A185" s="78" t="inlineStr">
        <is>
          <t>55.10.10</t>
        </is>
      </c>
      <c r="B185" s="77" t="inlineStr">
        <is>
          <t>AUXILIAR BOMBEIRO/ELETRICISTA</t>
        </is>
      </c>
      <c r="C185" s="78" t="inlineStr">
        <is>
          <t>SUDECAP</t>
        </is>
      </c>
      <c r="D185" s="78" t="inlineStr">
        <is>
          <t>H</t>
        </is>
      </c>
      <c r="E185" s="21" t="n">
        <v>0.3</v>
      </c>
      <c r="F185" s="22" t="n">
        <v>14.9</v>
      </c>
      <c r="G185" s="22" t="n">
        <v>4.47</v>
      </c>
    </row>
    <row r="186" ht="15" customHeight="1">
      <c r="A186" s="78" t="inlineStr">
        <is>
          <t>55.10.55</t>
        </is>
      </c>
      <c r="B186" s="77" t="inlineStr">
        <is>
          <t>ELETRICISTA</t>
        </is>
      </c>
      <c r="C186" s="78" t="inlineStr">
        <is>
          <t>SUDECAP</t>
        </is>
      </c>
      <c r="D186" s="78" t="inlineStr">
        <is>
          <t>H</t>
        </is>
      </c>
      <c r="E186" s="21" t="n">
        <v>0.3</v>
      </c>
      <c r="F186" s="22" t="n">
        <v>21.08</v>
      </c>
      <c r="G186" s="22" t="n">
        <v>6.32</v>
      </c>
    </row>
    <row r="187" ht="15" customHeight="1">
      <c r="A187" s="2" t="n"/>
      <c r="B187" s="2" t="n"/>
      <c r="C187" s="2" t="n"/>
      <c r="D187" s="2" t="n"/>
      <c r="E187" s="74" t="inlineStr">
        <is>
          <t>TOTAL Mão de Obra:</t>
        </is>
      </c>
      <c r="F187" s="91" t="n"/>
      <c r="G187" s="23" t="n">
        <v>10.79</v>
      </c>
    </row>
    <row r="188" ht="15" customHeight="1">
      <c r="A188" s="2" t="n"/>
      <c r="B188" s="2" t="n"/>
      <c r="C188" s="2" t="n"/>
      <c r="D188" s="2" t="n"/>
      <c r="E188" s="75" t="inlineStr">
        <is>
          <t>VALOR:</t>
        </is>
      </c>
      <c r="F188" s="91" t="n"/>
      <c r="G188" s="5" t="n">
        <v>296.74</v>
      </c>
    </row>
    <row r="189" ht="15" customHeight="1">
      <c r="A189" s="2" t="n"/>
      <c r="B189" s="2" t="n"/>
      <c r="C189" s="2" t="n"/>
      <c r="D189" s="2" t="n"/>
      <c r="E189" s="75" t="inlineStr">
        <is>
          <t>VALOR BDI (29.27%):</t>
        </is>
      </c>
      <c r="F189" s="91" t="n"/>
      <c r="G189" s="5" t="n">
        <v>86.86</v>
      </c>
    </row>
    <row r="190" ht="15" customHeight="1">
      <c r="A190" s="2" t="n"/>
      <c r="B190" s="2" t="n"/>
      <c r="C190" s="2" t="n"/>
      <c r="D190" s="2" t="n"/>
      <c r="E190" s="75" t="inlineStr">
        <is>
          <t>VALOR COM BDI:</t>
        </is>
      </c>
      <c r="F190" s="91" t="n"/>
      <c r="G190" s="5" t="n">
        <v>383.6</v>
      </c>
    </row>
    <row r="191" ht="9.949999999999999" customHeight="1">
      <c r="A191" s="2" t="n"/>
      <c r="B191" s="2" t="n"/>
      <c r="C191" s="71" t="n"/>
      <c r="E191" s="2" t="n"/>
      <c r="F191" s="2" t="n"/>
      <c r="G191" s="2" t="n"/>
    </row>
    <row r="192" ht="20.1" customHeight="1">
      <c r="A192" s="72" t="inlineStr">
        <is>
          <t>CPU 13.31.61 FORNECIMENTO E INSTALAÇÃO DE  PORTÃO EM TUBO GALVANIZADO Ø3" E Ø4" COM TELA
GALVANIZADA #2" FIO 10, VÃO 130X250CM, CONFORME PROJETO (P1) (UN)</t>
        </is>
      </c>
      <c r="B192" s="90" t="n"/>
      <c r="C192" s="90" t="n"/>
      <c r="D192" s="90" t="n"/>
      <c r="E192" s="90" t="n"/>
      <c r="F192" s="90" t="n"/>
      <c r="G192" s="91" t="n"/>
    </row>
    <row r="193" ht="15" customHeight="1">
      <c r="A193" s="73" t="inlineStr">
        <is>
          <t>Equipamento Custo Horário</t>
        </is>
      </c>
      <c r="B193" s="91" t="n"/>
      <c r="C193" s="64" t="inlineStr">
        <is>
          <t>FONTE</t>
        </is>
      </c>
      <c r="D193" s="64" t="inlineStr">
        <is>
          <t>UNID</t>
        </is>
      </c>
      <c r="E193" s="64" t="inlineStr">
        <is>
          <t>COEFICIENTE</t>
        </is>
      </c>
      <c r="F193" s="64" t="inlineStr">
        <is>
          <t>PREÇO UNITÁRIO</t>
        </is>
      </c>
      <c r="G193" s="64" t="inlineStr">
        <is>
          <t>TOTAL</t>
        </is>
      </c>
    </row>
    <row r="194" ht="29.1" customHeight="1">
      <c r="A194" s="78" t="inlineStr">
        <is>
          <t>50.31.10</t>
        </is>
      </c>
      <c r="B194" s="77" t="inlineStr">
        <is>
          <t>CHP/GRUPO DE SOLDAGEM C/GERADOR A DIESEL PARA SOLDA ELETRICA, SOBRE 02 RODAS, COM MOTOR 4 CILINDROS, 375A TN5 B/56 C/3 KVA, OU EQUIVALENTE</t>
        </is>
      </c>
      <c r="C194" s="78" t="inlineStr">
        <is>
          <t>SUDECAP</t>
        </is>
      </c>
      <c r="D194" s="78" t="inlineStr">
        <is>
          <t>H</t>
        </is>
      </c>
      <c r="E194" s="21" t="n">
        <v>0.43</v>
      </c>
      <c r="F194" s="22" t="n">
        <v>93.98</v>
      </c>
      <c r="G194" s="22" t="n">
        <v>40.41</v>
      </c>
    </row>
    <row r="195" ht="18" customHeight="1">
      <c r="A195" s="2" t="n"/>
      <c r="B195" s="2" t="n"/>
      <c r="C195" s="2" t="n"/>
      <c r="D195" s="2" t="n"/>
      <c r="E195" s="74" t="inlineStr">
        <is>
          <t>TOTAL Equipamento Custo Horário:</t>
        </is>
      </c>
      <c r="F195" s="91" t="n"/>
      <c r="G195" s="23" t="n">
        <v>40.41</v>
      </c>
    </row>
    <row r="196" ht="15" customHeight="1">
      <c r="A196" s="73" t="inlineStr">
        <is>
          <t>Material</t>
        </is>
      </c>
      <c r="B196" s="91" t="n"/>
      <c r="C196" s="64" t="inlineStr">
        <is>
          <t>FONTE</t>
        </is>
      </c>
      <c r="D196" s="64" t="inlineStr">
        <is>
          <t>UNID</t>
        </is>
      </c>
      <c r="E196" s="64" t="inlineStr">
        <is>
          <t>COEFICIENTE</t>
        </is>
      </c>
      <c r="F196" s="64" t="inlineStr">
        <is>
          <t>PREÇO UNITÁRIO</t>
        </is>
      </c>
      <c r="G196" s="64" t="inlineStr">
        <is>
          <t>TOTAL</t>
        </is>
      </c>
    </row>
    <row r="197" ht="29.1" customHeight="1">
      <c r="A197" s="78" t="inlineStr">
        <is>
          <t>65.78.20</t>
        </is>
      </c>
      <c r="B197" s="77" t="inlineStr">
        <is>
          <t>DOBRADIÇA CONVENCIONAL EM METAL CROMADO 3" X 2 1/2", COM ANEL E PARAFUSOS, LINHA MÉDIA (NBR 7178) E=2MM, OU EQUIVALENTE</t>
        </is>
      </c>
      <c r="C197" s="78" t="inlineStr">
        <is>
          <t>SUDECAP</t>
        </is>
      </c>
      <c r="D197" s="78" t="inlineStr">
        <is>
          <t>UN</t>
        </is>
      </c>
      <c r="E197" s="21" t="n">
        <v>2</v>
      </c>
      <c r="F197" s="22" t="n">
        <v>8.130000000000001</v>
      </c>
      <c r="G197" s="22" t="n">
        <v>16.26</v>
      </c>
    </row>
    <row r="198" ht="21" customHeight="1">
      <c r="A198" s="78" t="inlineStr">
        <is>
          <t>77.50.35</t>
        </is>
      </c>
      <c r="B198" s="77" t="inlineStr">
        <is>
          <t>ELETRODO REVESTIDO AWS - E7018, DIAMETRO IGUAL A 4,00 MM</t>
        </is>
      </c>
      <c r="C198" s="78" t="inlineStr">
        <is>
          <t>SUDECAP</t>
        </is>
      </c>
      <c r="D198" s="78" t="inlineStr">
        <is>
          <t>KG</t>
        </is>
      </c>
      <c r="E198" s="21" t="n">
        <v>0.43</v>
      </c>
      <c r="F198" s="22" t="n">
        <v>22.2</v>
      </c>
      <c r="G198" s="22" t="n">
        <v>9.550000000000001</v>
      </c>
    </row>
    <row r="199" ht="38.1" customHeight="1">
      <c r="A199" s="78" t="inlineStr">
        <is>
          <t>90.78.50*</t>
        </is>
      </c>
      <c r="B199" s="77" t="inlineStr">
        <is>
          <t>FERROLHO COM FECHO /TRINCO REDONDO, EM ACO GALVANIZADO / ZINCADO, DE SOBREPOR, COM COMPRIMENTO DE 10" A 12" E ESPESSURA MINIMA DA CHAPA DE 1,50 MM [SINAPI-11456]</t>
        </is>
      </c>
      <c r="C199" s="78" t="inlineStr">
        <is>
          <t xml:space="preserve">Composições </t>
        </is>
      </c>
      <c r="D199" s="78" t="inlineStr">
        <is>
          <t>UN</t>
        </is>
      </c>
      <c r="E199" s="21" t="n">
        <v>3</v>
      </c>
      <c r="F199" s="22" t="n">
        <v>20.92</v>
      </c>
      <c r="G199" s="22" t="n">
        <v>62.76</v>
      </c>
    </row>
    <row r="200" ht="29.1" customHeight="1">
      <c r="A200" s="78" t="inlineStr">
        <is>
          <t>90.78.51*</t>
        </is>
      </c>
      <c r="B200" s="77" t="inlineStr">
        <is>
          <t>TELA DE ARAME GALVANIZADA QUADRANGULAR / LOSANGULAR, FIO 3,4 MM (10 BWG), MALHA 5 X 5 CM, H = 2 M [SINAPI-7162]</t>
        </is>
      </c>
      <c r="C200" s="78" t="inlineStr">
        <is>
          <t xml:space="preserve">Composições </t>
        </is>
      </c>
      <c r="D200" s="78" t="inlineStr">
        <is>
          <t>M2</t>
        </is>
      </c>
      <c r="E200" s="21" t="n">
        <v>2.5</v>
      </c>
      <c r="F200" s="22" t="n">
        <v>59.46</v>
      </c>
      <c r="G200" s="22" t="n">
        <v>148.65</v>
      </c>
    </row>
    <row r="201" ht="21" customHeight="1">
      <c r="A201" s="78" t="inlineStr">
        <is>
          <t>73.03.10</t>
        </is>
      </c>
      <c r="B201" s="77" t="inlineStr">
        <is>
          <t>TUBO ACO GALV. DIN 2440 (NBR 5580) E= 4,00MM DN  3" C/COSTURA REF 7694</t>
        </is>
      </c>
      <c r="C201" s="78" t="inlineStr">
        <is>
          <t>SUDECAP</t>
        </is>
      </c>
      <c r="D201" s="78" t="inlineStr">
        <is>
          <t>M</t>
        </is>
      </c>
      <c r="E201" s="21" t="n">
        <v>8</v>
      </c>
      <c r="F201" s="22" t="n">
        <v>108.43</v>
      </c>
      <c r="G201" s="22" t="n">
        <v>867.4400000000001</v>
      </c>
    </row>
    <row r="202" ht="21" customHeight="1">
      <c r="A202" s="78" t="inlineStr">
        <is>
          <t>73.03.11</t>
        </is>
      </c>
      <c r="B202" s="77" t="inlineStr">
        <is>
          <t>TUBO ACO GALV. DIN 2440 (NBR 5580) E= 4,50MM DN   4" C/ COSTURA</t>
        </is>
      </c>
      <c r="C202" s="78" t="inlineStr">
        <is>
          <t>SUDECAP</t>
        </is>
      </c>
      <c r="D202" s="78" t="inlineStr">
        <is>
          <t>M</t>
        </is>
      </c>
      <c r="E202" s="21" t="n">
        <v>6</v>
      </c>
      <c r="F202" s="22" t="n">
        <v>156.93</v>
      </c>
      <c r="G202" s="22" t="n">
        <v>941.58</v>
      </c>
    </row>
    <row r="203" ht="15" customHeight="1">
      <c r="A203" s="2" t="n"/>
      <c r="B203" s="2" t="n"/>
      <c r="C203" s="2" t="n"/>
      <c r="D203" s="2" t="n"/>
      <c r="E203" s="74" t="inlineStr">
        <is>
          <t>TOTAL Material:</t>
        </is>
      </c>
      <c r="F203" s="91" t="n"/>
      <c r="G203" s="23" t="n">
        <v>2046.24</v>
      </c>
    </row>
    <row r="204" ht="15" customHeight="1">
      <c r="A204" s="73" t="inlineStr">
        <is>
          <t>Mão de Obra</t>
        </is>
      </c>
      <c r="B204" s="91" t="n"/>
      <c r="C204" s="64" t="inlineStr">
        <is>
          <t>FONTE</t>
        </is>
      </c>
      <c r="D204" s="64" t="inlineStr">
        <is>
          <t>UNID</t>
        </is>
      </c>
      <c r="E204" s="64" t="inlineStr">
        <is>
          <t>COEFICIENTE</t>
        </is>
      </c>
      <c r="F204" s="64" t="inlineStr">
        <is>
          <t>PREÇO UNITÁRIO</t>
        </is>
      </c>
      <c r="G204" s="64" t="inlineStr">
        <is>
          <t>TOTAL</t>
        </is>
      </c>
    </row>
    <row r="205" ht="15" customHeight="1">
      <c r="A205" s="78" t="inlineStr">
        <is>
          <t>55.10.75</t>
        </is>
      </c>
      <c r="B205" s="77" t="inlineStr">
        <is>
          <t>PEDREIRO</t>
        </is>
      </c>
      <c r="C205" s="78" t="inlineStr">
        <is>
          <t>SUDECAP</t>
        </is>
      </c>
      <c r="D205" s="78" t="inlineStr">
        <is>
          <t>H</t>
        </is>
      </c>
      <c r="E205" s="21" t="n">
        <v>4.84</v>
      </c>
      <c r="F205" s="22" t="n">
        <v>21.08</v>
      </c>
      <c r="G205" s="22" t="n">
        <v>102.03</v>
      </c>
    </row>
    <row r="206" ht="15" customHeight="1">
      <c r="A206" s="78" t="inlineStr">
        <is>
          <t>55.10.86</t>
        </is>
      </c>
      <c r="B206" s="77" t="inlineStr">
        <is>
          <t>SERRALHEIRO</t>
        </is>
      </c>
      <c r="C206" s="78" t="inlineStr">
        <is>
          <t>SUDECAP</t>
        </is>
      </c>
      <c r="D206" s="78" t="inlineStr">
        <is>
          <t>H</t>
        </is>
      </c>
      <c r="E206" s="21" t="n">
        <v>5.5</v>
      </c>
      <c r="F206" s="22" t="n">
        <v>18.4</v>
      </c>
      <c r="G206" s="22" t="n">
        <v>101.2</v>
      </c>
    </row>
    <row r="207" ht="15" customHeight="1">
      <c r="A207" s="78" t="inlineStr">
        <is>
          <t>55.10.88</t>
        </is>
      </c>
      <c r="B207" s="77" t="inlineStr">
        <is>
          <t>SERVENTE</t>
        </is>
      </c>
      <c r="C207" s="78" t="inlineStr">
        <is>
          <t>SUDECAP</t>
        </is>
      </c>
      <c r="D207" s="78" t="inlineStr">
        <is>
          <t>H</t>
        </is>
      </c>
      <c r="E207" s="21" t="n">
        <v>1.87</v>
      </c>
      <c r="F207" s="22" t="n">
        <v>14.9</v>
      </c>
      <c r="G207" s="22" t="n">
        <v>27.86</v>
      </c>
    </row>
    <row r="208" ht="15" customHeight="1">
      <c r="A208" s="2" t="n"/>
      <c r="B208" s="2" t="n"/>
      <c r="C208" s="2" t="n"/>
      <c r="D208" s="2" t="n"/>
      <c r="E208" s="74" t="inlineStr">
        <is>
          <t>TOTAL Mão de Obra:</t>
        </is>
      </c>
      <c r="F208" s="91" t="n"/>
      <c r="G208" s="23" t="n">
        <v>231.09</v>
      </c>
    </row>
    <row r="209" ht="15" customHeight="1">
      <c r="A209" s="73" t="inlineStr">
        <is>
          <t>Serviço</t>
        </is>
      </c>
      <c r="B209" s="91" t="n"/>
      <c r="C209" s="64" t="inlineStr">
        <is>
          <t>FONTE</t>
        </is>
      </c>
      <c r="D209" s="64" t="inlineStr">
        <is>
          <t>UNID</t>
        </is>
      </c>
      <c r="E209" s="64" t="inlineStr">
        <is>
          <t>COEFICIENTE</t>
        </is>
      </c>
      <c r="F209" s="64" t="inlineStr">
        <is>
          <t>PREÇO UNITÁRIO</t>
        </is>
      </c>
      <c r="G209" s="64" t="inlineStr">
        <is>
          <t>TOTAL</t>
        </is>
      </c>
    </row>
    <row r="210" ht="15" customHeight="1">
      <c r="A210" s="78" t="inlineStr">
        <is>
          <t>40.24.15</t>
        </is>
      </c>
      <c r="B210" s="77" t="inlineStr">
        <is>
          <t>ARGAMASSA DE CIMENTO E AREIA 1:3</t>
        </is>
      </c>
      <c r="C210" s="78" t="inlineStr">
        <is>
          <t>SUDECAP</t>
        </is>
      </c>
      <c r="D210" s="78" t="inlineStr">
        <is>
          <t>M3</t>
        </is>
      </c>
      <c r="E210" s="21" t="n">
        <v>0.12</v>
      </c>
      <c r="F210" s="22" t="n">
        <v>599.9299999999999</v>
      </c>
      <c r="G210" s="22" t="n">
        <v>71.98999999999999</v>
      </c>
    </row>
    <row r="211" ht="21" customHeight="1">
      <c r="A211" s="78" t="inlineStr">
        <is>
          <t>04.21.20</t>
        </is>
      </c>
      <c r="B211" s="77" t="inlineStr">
        <is>
          <t>FCK &gt;= 20 MPA, BRITA CALCÁRIA, PREPARADO EM OBRA E LANÇADO EM FUNDAÇÃO</t>
        </is>
      </c>
      <c r="C211" s="78" t="inlineStr">
        <is>
          <t>SUDECAP</t>
        </is>
      </c>
      <c r="D211" s="78" t="inlineStr">
        <is>
          <t>M3</t>
        </is>
      </c>
      <c r="E211" s="21" t="n">
        <v>0.05</v>
      </c>
      <c r="F211" s="22" t="n">
        <v>690.98</v>
      </c>
      <c r="G211" s="22" t="n">
        <v>34.55</v>
      </c>
    </row>
    <row r="212" ht="15" customHeight="1">
      <c r="A212" s="78" t="inlineStr">
        <is>
          <t>03.17.01</t>
        </is>
      </c>
      <c r="B212" s="77" t="inlineStr">
        <is>
          <t>H &lt;= 1,5 M</t>
        </is>
      </c>
      <c r="C212" s="78" t="inlineStr">
        <is>
          <t>SUDECAP</t>
        </is>
      </c>
      <c r="D212" s="78" t="inlineStr">
        <is>
          <t>M3</t>
        </is>
      </c>
      <c r="E212" s="21" t="n">
        <v>0.05</v>
      </c>
      <c r="F212" s="22" t="n">
        <v>44.7</v>
      </c>
      <c r="G212" s="22" t="n">
        <v>2.24</v>
      </c>
    </row>
    <row r="213" ht="15" customHeight="1">
      <c r="A213" s="2" t="n"/>
      <c r="B213" s="2" t="n"/>
      <c r="C213" s="2" t="n"/>
      <c r="D213" s="2" t="n"/>
      <c r="E213" s="74" t="inlineStr">
        <is>
          <t>TOTAL Serviço:</t>
        </is>
      </c>
      <c r="F213" s="91" t="n"/>
      <c r="G213" s="23" t="n">
        <v>108.78</v>
      </c>
    </row>
    <row r="214" ht="15" customHeight="1">
      <c r="A214" s="2" t="n"/>
      <c r="B214" s="2" t="n"/>
      <c r="C214" s="2" t="n"/>
      <c r="D214" s="2" t="n"/>
      <c r="E214" s="75" t="inlineStr">
        <is>
          <t>VALOR:</t>
        </is>
      </c>
      <c r="F214" s="91" t="n"/>
      <c r="G214" s="5" t="n">
        <v>2426.52</v>
      </c>
    </row>
    <row r="215" ht="15" customHeight="1">
      <c r="A215" s="2" t="n"/>
      <c r="B215" s="2" t="n"/>
      <c r="C215" s="2" t="n"/>
      <c r="D215" s="2" t="n"/>
      <c r="E215" s="75" t="inlineStr">
        <is>
          <t>VALOR BDI (29.27%):</t>
        </is>
      </c>
      <c r="F215" s="91" t="n"/>
      <c r="G215" s="5" t="n">
        <v>710.24</v>
      </c>
    </row>
    <row r="216" ht="15" customHeight="1">
      <c r="A216" s="2" t="n"/>
      <c r="B216" s="2" t="n"/>
      <c r="C216" s="2" t="n"/>
      <c r="D216" s="2" t="n"/>
      <c r="E216" s="75" t="inlineStr">
        <is>
          <t>VALOR COM BDI:</t>
        </is>
      </c>
      <c r="F216" s="91" t="n"/>
      <c r="G216" s="5" t="n">
        <v>3136.76</v>
      </c>
    </row>
    <row r="217" ht="9.949999999999999" customHeight="1">
      <c r="A217" s="2" t="n"/>
      <c r="B217" s="2" t="n"/>
      <c r="C217" s="71" t="n"/>
      <c r="E217" s="2" t="n"/>
      <c r="F217" s="2" t="n"/>
      <c r="G217" s="2" t="n"/>
    </row>
    <row r="218" ht="27" customHeight="1">
      <c r="A218" s="72" t="inlineStr">
        <is>
          <t>CPU 13.31.62 FORNECIMENTO E INSTALAÇÃO DE PORTÃO EM TUBO GALVANIZADO Ø3" E Ø4" COM TELA
GALVANIZADA #2" FIO 10, VÃO 3,70x2,50m, PINTADO COM FUNDO PREPARADOR E  ESMALTE ACRÍLICO BRILHANTE,  COR: ALUMÍNIO. REF.: CORALIT TRADICIONAL ESMALTE, OU EQUIVALENTE. (P2) (UN)</t>
        </is>
      </c>
      <c r="B218" s="90" t="n"/>
      <c r="C218" s="90" t="n"/>
      <c r="D218" s="90" t="n"/>
      <c r="E218" s="90" t="n"/>
      <c r="F218" s="90" t="n"/>
      <c r="G218" s="91" t="n"/>
    </row>
    <row r="219" ht="15" customHeight="1">
      <c r="A219" s="73" t="inlineStr">
        <is>
          <t>Equipamento Custo Horário</t>
        </is>
      </c>
      <c r="B219" s="91" t="n"/>
      <c r="C219" s="64" t="inlineStr">
        <is>
          <t>FONTE</t>
        </is>
      </c>
      <c r="D219" s="64" t="inlineStr">
        <is>
          <t>UNID</t>
        </is>
      </c>
      <c r="E219" s="64" t="inlineStr">
        <is>
          <t>COEFICIENTE</t>
        </is>
      </c>
      <c r="F219" s="64" t="inlineStr">
        <is>
          <t>PREÇO UNITÁRIO</t>
        </is>
      </c>
      <c r="G219" s="64" t="inlineStr">
        <is>
          <t>TOTAL</t>
        </is>
      </c>
    </row>
    <row r="220" ht="29.1" customHeight="1">
      <c r="A220" s="78" t="inlineStr">
        <is>
          <t>50.31.10</t>
        </is>
      </c>
      <c r="B220" s="77" t="inlineStr">
        <is>
          <t>CHP/GRUPO DE SOLDAGEM C/GERADOR A DIESEL PARA SOLDA ELETRICA, SOBRE 02 RODAS, COM MOTOR 4 CILINDROS, 375A TN5 B/56 C/3 KVA, OU EQUIVALENTE</t>
        </is>
      </c>
      <c r="C220" s="78" t="inlineStr">
        <is>
          <t>SUDECAP</t>
        </is>
      </c>
      <c r="D220" s="78" t="inlineStr">
        <is>
          <t>H</t>
        </is>
      </c>
      <c r="E220" s="21" t="n">
        <v>0.5</v>
      </c>
      <c r="F220" s="22" t="n">
        <v>93.98</v>
      </c>
      <c r="G220" s="22" t="n">
        <v>46.99</v>
      </c>
    </row>
    <row r="221" ht="18" customHeight="1">
      <c r="A221" s="2" t="n"/>
      <c r="B221" s="2" t="n"/>
      <c r="C221" s="2" t="n"/>
      <c r="D221" s="2" t="n"/>
      <c r="E221" s="74" t="inlineStr">
        <is>
          <t>TOTAL Equipamento Custo Horário:</t>
        </is>
      </c>
      <c r="F221" s="91" t="n"/>
      <c r="G221" s="23" t="n">
        <v>46.99</v>
      </c>
    </row>
    <row r="222" ht="15" customHeight="1">
      <c r="A222" s="73" t="inlineStr">
        <is>
          <t>Material</t>
        </is>
      </c>
      <c r="B222" s="91" t="n"/>
      <c r="C222" s="64" t="inlineStr">
        <is>
          <t>FONTE</t>
        </is>
      </c>
      <c r="D222" s="64" t="inlineStr">
        <is>
          <t>UNID</t>
        </is>
      </c>
      <c r="E222" s="64" t="inlineStr">
        <is>
          <t>COEFICIENTE</t>
        </is>
      </c>
      <c r="F222" s="64" t="inlineStr">
        <is>
          <t>PREÇO UNITÁRIO</t>
        </is>
      </c>
      <c r="G222" s="64" t="inlineStr">
        <is>
          <t>TOTAL</t>
        </is>
      </c>
    </row>
    <row r="223" ht="29.1" customHeight="1">
      <c r="A223" s="78" t="inlineStr">
        <is>
          <t>65.78.20</t>
        </is>
      </c>
      <c r="B223" s="77" t="inlineStr">
        <is>
          <t>DOBRADIÇA CONVENCIONAL EM METAL CROMADO 3" X 2 1/2", COM ANEL E PARAFUSOS, LINHA MÉDIA (NBR 7178) E=2MM, OU EQUIVALENTE</t>
        </is>
      </c>
      <c r="C223" s="78" t="inlineStr">
        <is>
          <t>SUDECAP</t>
        </is>
      </c>
      <c r="D223" s="78" t="inlineStr">
        <is>
          <t>UN</t>
        </is>
      </c>
      <c r="E223" s="21" t="n">
        <v>4</v>
      </c>
      <c r="F223" s="22" t="n">
        <v>8.130000000000001</v>
      </c>
      <c r="G223" s="22" t="n">
        <v>32.52</v>
      </c>
    </row>
    <row r="224" ht="21" customHeight="1">
      <c r="A224" s="78" t="inlineStr">
        <is>
          <t>77.50.35</t>
        </is>
      </c>
      <c r="B224" s="77" t="inlineStr">
        <is>
          <t>ELETRODO REVESTIDO AWS - E7018, DIAMETRO IGUAL A 4,00 MM</t>
        </is>
      </c>
      <c r="C224" s="78" t="inlineStr">
        <is>
          <t>SUDECAP</t>
        </is>
      </c>
      <c r="D224" s="78" t="inlineStr">
        <is>
          <t>KG</t>
        </is>
      </c>
      <c r="E224" s="21" t="n">
        <v>0.5</v>
      </c>
      <c r="F224" s="22" t="n">
        <v>22.2</v>
      </c>
      <c r="G224" s="22" t="n">
        <v>11.1</v>
      </c>
    </row>
    <row r="225" ht="38.1" customHeight="1">
      <c r="A225" s="78" t="inlineStr">
        <is>
          <t>90.78.50*</t>
        </is>
      </c>
      <c r="B225" s="77" t="inlineStr">
        <is>
          <t>FERROLHO COM FECHO /TRINCO REDONDO, EM ACO GALVANIZADO / ZINCADO, DE SOBREPOR, COM COMPRIMENTO DE 10" A 12" E ESPESSURA MINIMA DA CHAPA DE 1,50 MM [SINAPI-11456]</t>
        </is>
      </c>
      <c r="C225" s="78" t="inlineStr">
        <is>
          <t xml:space="preserve">Composições </t>
        </is>
      </c>
      <c r="D225" s="78" t="inlineStr">
        <is>
          <t>UN</t>
        </is>
      </c>
      <c r="E225" s="21" t="n">
        <v>3</v>
      </c>
      <c r="F225" s="22" t="n">
        <v>20.92</v>
      </c>
      <c r="G225" s="22" t="n">
        <v>62.76</v>
      </c>
    </row>
    <row r="226" ht="29.1" customHeight="1">
      <c r="A226" s="78" t="inlineStr">
        <is>
          <t>90.78.51*</t>
        </is>
      </c>
      <c r="B226" s="77" t="inlineStr">
        <is>
          <t>TELA DE ARAME GALVANIZADA QUADRANGULAR / LOSANGULAR, FIO 3,4 MM (10 BWG), MALHA 5 X 5 CM, H = 2 M [SINAPI-7162]</t>
        </is>
      </c>
      <c r="C226" s="78" t="inlineStr">
        <is>
          <t xml:space="preserve">Composições </t>
        </is>
      </c>
      <c r="D226" s="78" t="inlineStr">
        <is>
          <t>M2</t>
        </is>
      </c>
      <c r="E226" s="21" t="n">
        <v>8.5</v>
      </c>
      <c r="F226" s="22" t="n">
        <v>59.46</v>
      </c>
      <c r="G226" s="22" t="n">
        <v>505.41</v>
      </c>
    </row>
    <row r="227" ht="21" customHeight="1">
      <c r="A227" s="78" t="inlineStr">
        <is>
          <t>73.03.10</t>
        </is>
      </c>
      <c r="B227" s="77" t="inlineStr">
        <is>
          <t>TUBO ACO GALV. DIN 2440 (NBR 5580) E= 4,00MM DN  3" C/COSTURA REF 7694</t>
        </is>
      </c>
      <c r="C227" s="78" t="inlineStr">
        <is>
          <t>SUDECAP</t>
        </is>
      </c>
      <c r="D227" s="78" t="inlineStr">
        <is>
          <t>M</t>
        </is>
      </c>
      <c r="E227" s="21" t="n">
        <v>20.2</v>
      </c>
      <c r="F227" s="22" t="n">
        <v>108.43</v>
      </c>
      <c r="G227" s="22" t="n">
        <v>2190.29</v>
      </c>
    </row>
    <row r="228" ht="21" customHeight="1">
      <c r="A228" s="78" t="inlineStr">
        <is>
          <t>73.03.11</t>
        </is>
      </c>
      <c r="B228" s="77" t="inlineStr">
        <is>
          <t>TUBO ACO GALV. DIN 2440 (NBR 5580) E= 4,50MM DN   4" C/ COSTURA</t>
        </is>
      </c>
      <c r="C228" s="78" t="inlineStr">
        <is>
          <t>SUDECAP</t>
        </is>
      </c>
      <c r="D228" s="78" t="inlineStr">
        <is>
          <t>M</t>
        </is>
      </c>
      <c r="E228" s="21" t="n">
        <v>6</v>
      </c>
      <c r="F228" s="22" t="n">
        <v>156.93</v>
      </c>
      <c r="G228" s="22" t="n">
        <v>941.58</v>
      </c>
    </row>
    <row r="229" ht="15" customHeight="1">
      <c r="A229" s="2" t="n"/>
      <c r="B229" s="2" t="n"/>
      <c r="C229" s="2" t="n"/>
      <c r="D229" s="2" t="n"/>
      <c r="E229" s="74" t="inlineStr">
        <is>
          <t>TOTAL Material:</t>
        </is>
      </c>
      <c r="F229" s="91" t="n"/>
      <c r="G229" s="23" t="n">
        <v>3743.66</v>
      </c>
    </row>
    <row r="230" ht="15" customHeight="1">
      <c r="A230" s="73" t="inlineStr">
        <is>
          <t>Mão de Obra</t>
        </is>
      </c>
      <c r="B230" s="91" t="n"/>
      <c r="C230" s="64" t="inlineStr">
        <is>
          <t>FONTE</t>
        </is>
      </c>
      <c r="D230" s="64" t="inlineStr">
        <is>
          <t>UNID</t>
        </is>
      </c>
      <c r="E230" s="64" t="inlineStr">
        <is>
          <t>COEFICIENTE</t>
        </is>
      </c>
      <c r="F230" s="64" t="inlineStr">
        <is>
          <t>PREÇO UNITÁRIO</t>
        </is>
      </c>
      <c r="G230" s="64" t="inlineStr">
        <is>
          <t>TOTAL</t>
        </is>
      </c>
    </row>
    <row r="231" ht="15" customHeight="1">
      <c r="A231" s="78" t="inlineStr">
        <is>
          <t>55.10.75</t>
        </is>
      </c>
      <c r="B231" s="77" t="inlineStr">
        <is>
          <t>PEDREIRO</t>
        </is>
      </c>
      <c r="C231" s="78" t="inlineStr">
        <is>
          <t>SUDECAP</t>
        </is>
      </c>
      <c r="D231" s="78" t="inlineStr">
        <is>
          <t>H</t>
        </is>
      </c>
      <c r="E231" s="21" t="n">
        <v>13.13</v>
      </c>
      <c r="F231" s="22" t="n">
        <v>21.08</v>
      </c>
      <c r="G231" s="22" t="n">
        <v>276.78</v>
      </c>
    </row>
    <row r="232" ht="15" customHeight="1">
      <c r="A232" s="78" t="inlineStr">
        <is>
          <t>55.10.86</t>
        </is>
      </c>
      <c r="B232" s="77" t="inlineStr">
        <is>
          <t>SERRALHEIRO</t>
        </is>
      </c>
      <c r="C232" s="78" t="inlineStr">
        <is>
          <t>SUDECAP</t>
        </is>
      </c>
      <c r="D232" s="78" t="inlineStr">
        <is>
          <t>H</t>
        </is>
      </c>
      <c r="E232" s="21" t="n">
        <v>15.84</v>
      </c>
      <c r="F232" s="22" t="n">
        <v>18.4</v>
      </c>
      <c r="G232" s="22" t="n">
        <v>291.46</v>
      </c>
    </row>
    <row r="233" ht="15" customHeight="1">
      <c r="A233" s="78" t="inlineStr">
        <is>
          <t>55.10.88</t>
        </is>
      </c>
      <c r="B233" s="77" t="inlineStr">
        <is>
          <t>SERVENTE</t>
        </is>
      </c>
      <c r="C233" s="78" t="inlineStr">
        <is>
          <t>SUDECAP</t>
        </is>
      </c>
      <c r="D233" s="78" t="inlineStr">
        <is>
          <t>H</t>
        </is>
      </c>
      <c r="E233" s="21" t="n">
        <v>5.47</v>
      </c>
      <c r="F233" s="22" t="n">
        <v>14.9</v>
      </c>
      <c r="G233" s="22" t="n">
        <v>81.5</v>
      </c>
    </row>
    <row r="234" ht="15" customHeight="1">
      <c r="A234" s="2" t="n"/>
      <c r="B234" s="2" t="n"/>
      <c r="C234" s="2" t="n"/>
      <c r="D234" s="2" t="n"/>
      <c r="E234" s="74" t="inlineStr">
        <is>
          <t>TOTAL Mão de Obra:</t>
        </is>
      </c>
      <c r="F234" s="91" t="n"/>
      <c r="G234" s="23" t="n">
        <v>649.74</v>
      </c>
    </row>
    <row r="235" ht="15" customHeight="1">
      <c r="A235" s="73" t="inlineStr">
        <is>
          <t>Serviço</t>
        </is>
      </c>
      <c r="B235" s="91" t="n"/>
      <c r="C235" s="64" t="inlineStr">
        <is>
          <t>FONTE</t>
        </is>
      </c>
      <c r="D235" s="64" t="inlineStr">
        <is>
          <t>UNID</t>
        </is>
      </c>
      <c r="E235" s="64" t="inlineStr">
        <is>
          <t>COEFICIENTE</t>
        </is>
      </c>
      <c r="F235" s="64" t="inlineStr">
        <is>
          <t>PREÇO UNITÁRIO</t>
        </is>
      </c>
      <c r="G235" s="64" t="inlineStr">
        <is>
          <t>TOTAL</t>
        </is>
      </c>
    </row>
    <row r="236" ht="15" customHeight="1">
      <c r="A236" s="78" t="inlineStr">
        <is>
          <t>40.24.15</t>
        </is>
      </c>
      <c r="B236" s="77" t="inlineStr">
        <is>
          <t>ARGAMASSA DE CIMENTO E AREIA 1:3</t>
        </is>
      </c>
      <c r="C236" s="78" t="inlineStr">
        <is>
          <t>SUDECAP</t>
        </is>
      </c>
      <c r="D236" s="78" t="inlineStr">
        <is>
          <t>M3</t>
        </is>
      </c>
      <c r="E236" s="21" t="n">
        <v>0.11</v>
      </c>
      <c r="F236" s="22" t="n">
        <v>599.9299999999999</v>
      </c>
      <c r="G236" s="22" t="n">
        <v>65.98999999999999</v>
      </c>
    </row>
    <row r="237" ht="21" customHeight="1">
      <c r="A237" s="78" t="inlineStr">
        <is>
          <t>04.21.20</t>
        </is>
      </c>
      <c r="B237" s="77" t="inlineStr">
        <is>
          <t>FCK &gt;= 20 MPA, BRITA CALCÁRIA, PREPARADO EM OBRA E LANÇADO EM FUNDAÇÃO</t>
        </is>
      </c>
      <c r="C237" s="78" t="inlineStr">
        <is>
          <t>SUDECAP</t>
        </is>
      </c>
      <c r="D237" s="78" t="inlineStr">
        <is>
          <t>M3</t>
        </is>
      </c>
      <c r="E237" s="21" t="n">
        <v>0.09</v>
      </c>
      <c r="F237" s="22" t="n">
        <v>690.98</v>
      </c>
      <c r="G237" s="22" t="n">
        <v>62.19</v>
      </c>
    </row>
    <row r="238" ht="15" customHeight="1">
      <c r="A238" s="78" t="inlineStr">
        <is>
          <t>03.17.01</t>
        </is>
      </c>
      <c r="B238" s="77" t="inlineStr">
        <is>
          <t>H &lt;= 1,5 M</t>
        </is>
      </c>
      <c r="C238" s="78" t="inlineStr">
        <is>
          <t>SUDECAP</t>
        </is>
      </c>
      <c r="D238" s="78" t="inlineStr">
        <is>
          <t>M3</t>
        </is>
      </c>
      <c r="E238" s="21" t="n">
        <v>0.09</v>
      </c>
      <c r="F238" s="22" t="n">
        <v>44.7</v>
      </c>
      <c r="G238" s="22" t="n">
        <v>4.02</v>
      </c>
    </row>
    <row r="239" ht="15" customHeight="1">
      <c r="A239" s="2" t="n"/>
      <c r="B239" s="2" t="n"/>
      <c r="C239" s="2" t="n"/>
      <c r="D239" s="2" t="n"/>
      <c r="E239" s="74" t="inlineStr">
        <is>
          <t>TOTAL Serviço:</t>
        </is>
      </c>
      <c r="F239" s="91" t="n"/>
      <c r="G239" s="23" t="n">
        <v>132.2</v>
      </c>
    </row>
    <row r="240" ht="15" customHeight="1">
      <c r="A240" s="2" t="n"/>
      <c r="B240" s="2" t="n"/>
      <c r="C240" s="2" t="n"/>
      <c r="D240" s="2" t="n"/>
      <c r="E240" s="75" t="inlineStr">
        <is>
          <t>VALOR:</t>
        </is>
      </c>
      <c r="F240" s="91" t="n"/>
      <c r="G240" s="5" t="n">
        <v>4572.59</v>
      </c>
    </row>
    <row r="241" ht="15" customHeight="1">
      <c r="A241" s="2" t="n"/>
      <c r="B241" s="2" t="n"/>
      <c r="C241" s="2" t="n"/>
      <c r="D241" s="2" t="n"/>
      <c r="E241" s="75" t="inlineStr">
        <is>
          <t>VALOR BDI (29.27%):</t>
        </is>
      </c>
      <c r="F241" s="91" t="n"/>
      <c r="G241" s="5" t="n">
        <v>1338.4</v>
      </c>
    </row>
    <row r="242" ht="15" customHeight="1">
      <c r="A242" s="2" t="n"/>
      <c r="B242" s="2" t="n"/>
      <c r="C242" s="2" t="n"/>
      <c r="D242" s="2" t="n"/>
      <c r="E242" s="75" t="inlineStr">
        <is>
          <t>VALOR COM BDI:</t>
        </is>
      </c>
      <c r="F242" s="91" t="n"/>
      <c r="G242" s="5" t="n">
        <v>5910.99</v>
      </c>
    </row>
    <row r="243" ht="9.949999999999999" customHeight="1">
      <c r="A243" s="2" t="n"/>
      <c r="B243" s="2" t="n"/>
      <c r="C243" s="71" t="n"/>
      <c r="E243" s="2" t="n"/>
      <c r="F243" s="2" t="n"/>
      <c r="G243" s="2" t="n"/>
    </row>
    <row r="244" ht="27" customHeight="1">
      <c r="A244" s="72" t="inlineStr">
        <is>
          <t>CPU 13.31.63 FORNECIMENTO E INSTALAÇÃO DE  PORTÃO EM TUBO GALVANIZADO Ø3" E Ø4" COM TELA
GALVANIZADA #2" FIO 10, VÃO 4,40x2,50 m, PINTADO COM FUNDO PREPARADOR E  ESMALTE ACRÍLICO BRILHANTE,  COR: ALUMÍNIO. REF.: CORALIT TRADICIONAL ESMALTE, OU EQUIVALENTE. (P3) (UN)</t>
        </is>
      </c>
      <c r="B244" s="90" t="n"/>
      <c r="C244" s="90" t="n"/>
      <c r="D244" s="90" t="n"/>
      <c r="E244" s="90" t="n"/>
      <c r="F244" s="90" t="n"/>
      <c r="G244" s="91" t="n"/>
    </row>
    <row r="245" ht="15" customHeight="1">
      <c r="A245" s="73" t="inlineStr">
        <is>
          <t>Equipamento Custo Horário</t>
        </is>
      </c>
      <c r="B245" s="91" t="n"/>
      <c r="C245" s="64" t="inlineStr">
        <is>
          <t>FONTE</t>
        </is>
      </c>
      <c r="D245" s="64" t="inlineStr">
        <is>
          <t>UNID</t>
        </is>
      </c>
      <c r="E245" s="64" t="inlineStr">
        <is>
          <t>COEFICIENTE</t>
        </is>
      </c>
      <c r="F245" s="64" t="inlineStr">
        <is>
          <t>PREÇO UNITÁRIO</t>
        </is>
      </c>
      <c r="G245" s="64" t="inlineStr">
        <is>
          <t>TOTAL</t>
        </is>
      </c>
    </row>
    <row r="246" ht="29.1" customHeight="1">
      <c r="A246" s="78" t="inlineStr">
        <is>
          <t>50.31.10</t>
        </is>
      </c>
      <c r="B246" s="77" t="inlineStr">
        <is>
          <t>CHP/GRUPO DE SOLDAGEM C/GERADOR A DIESEL PARA SOLDA ELETRICA, SOBRE 02 RODAS, COM MOTOR 4 CILINDROS, 375A TN5 B/56 C/3 KVA, OU EQUIVALENTE</t>
        </is>
      </c>
      <c r="C246" s="78" t="inlineStr">
        <is>
          <t>SUDECAP</t>
        </is>
      </c>
      <c r="D246" s="78" t="inlineStr">
        <is>
          <t>H</t>
        </is>
      </c>
      <c r="E246" s="21" t="n">
        <v>0.58</v>
      </c>
      <c r="F246" s="22" t="n">
        <v>93.98</v>
      </c>
      <c r="G246" s="22" t="n">
        <v>54.51</v>
      </c>
    </row>
    <row r="247" ht="18" customHeight="1">
      <c r="A247" s="2" t="n"/>
      <c r="B247" s="2" t="n"/>
      <c r="C247" s="2" t="n"/>
      <c r="D247" s="2" t="n"/>
      <c r="E247" s="74" t="inlineStr">
        <is>
          <t>TOTAL Equipamento Custo Horário:</t>
        </is>
      </c>
      <c r="F247" s="91" t="n"/>
      <c r="G247" s="23" t="n">
        <v>54.51</v>
      </c>
    </row>
    <row r="248" ht="15" customHeight="1">
      <c r="A248" s="73" t="inlineStr">
        <is>
          <t>Material</t>
        </is>
      </c>
      <c r="B248" s="91" t="n"/>
      <c r="C248" s="64" t="inlineStr">
        <is>
          <t>FONTE</t>
        </is>
      </c>
      <c r="D248" s="64" t="inlineStr">
        <is>
          <t>UNID</t>
        </is>
      </c>
      <c r="E248" s="64" t="inlineStr">
        <is>
          <t>COEFICIENTE</t>
        </is>
      </c>
      <c r="F248" s="64" t="inlineStr">
        <is>
          <t>PREÇO UNITÁRIO</t>
        </is>
      </c>
      <c r="G248" s="64" t="inlineStr">
        <is>
          <t>TOTAL</t>
        </is>
      </c>
    </row>
    <row r="249" ht="29.1" customHeight="1">
      <c r="A249" s="78" t="inlineStr">
        <is>
          <t>65.78.20</t>
        </is>
      </c>
      <c r="B249" s="77" t="inlineStr">
        <is>
          <t>DOBRADIÇA CONVENCIONAL EM METAL CROMADO 3" X 2 1/2", COM ANEL E PARAFUSOS, LINHA MÉDIA (NBR 7178) E=2MM, OU EQUIVALENTE</t>
        </is>
      </c>
      <c r="C249" s="78" t="inlineStr">
        <is>
          <t>SUDECAP</t>
        </is>
      </c>
      <c r="D249" s="78" t="inlineStr">
        <is>
          <t>UN</t>
        </is>
      </c>
      <c r="E249" s="21" t="n">
        <v>4</v>
      </c>
      <c r="F249" s="22" t="n">
        <v>8.130000000000001</v>
      </c>
      <c r="G249" s="22" t="n">
        <v>32.52</v>
      </c>
    </row>
    <row r="250" ht="21" customHeight="1">
      <c r="A250" s="78" t="inlineStr">
        <is>
          <t>77.50.35</t>
        </is>
      </c>
      <c r="B250" s="77" t="inlineStr">
        <is>
          <t>ELETRODO REVESTIDO AWS - E7018, DIAMETRO IGUAL A 4,00 MM</t>
        </is>
      </c>
      <c r="C250" s="78" t="inlineStr">
        <is>
          <t>SUDECAP</t>
        </is>
      </c>
      <c r="D250" s="78" t="inlineStr">
        <is>
          <t>KG</t>
        </is>
      </c>
      <c r="E250" s="21" t="n">
        <v>0.58</v>
      </c>
      <c r="F250" s="22" t="n">
        <v>22.2</v>
      </c>
      <c r="G250" s="22" t="n">
        <v>12.88</v>
      </c>
    </row>
    <row r="251" ht="38.1" customHeight="1">
      <c r="A251" s="78" t="inlineStr">
        <is>
          <t>90.78.50*</t>
        </is>
      </c>
      <c r="B251" s="77" t="inlineStr">
        <is>
          <t>FERROLHO COM FECHO /TRINCO REDONDO, EM ACO GALVANIZADO / ZINCADO, DE SOBREPOR, COM COMPRIMENTO DE 10" A 12" E ESPESSURA MINIMA DA CHAPA DE 1,50 MM [SINAPI-11456]</t>
        </is>
      </c>
      <c r="C251" s="78" t="inlineStr">
        <is>
          <t xml:space="preserve">Composições </t>
        </is>
      </c>
      <c r="D251" s="78" t="inlineStr">
        <is>
          <t>UN</t>
        </is>
      </c>
      <c r="E251" s="21" t="n">
        <v>3</v>
      </c>
      <c r="F251" s="22" t="n">
        <v>20.92</v>
      </c>
      <c r="G251" s="22" t="n">
        <v>62.76</v>
      </c>
    </row>
    <row r="252" ht="29.1" customHeight="1">
      <c r="A252" s="78" t="inlineStr">
        <is>
          <t>90.78.51*</t>
        </is>
      </c>
      <c r="B252" s="77" t="inlineStr">
        <is>
          <t>TELA DE ARAME GALVANIZADA QUADRANGULAR / LOSANGULAR, FIO 3,4 MM (10 BWG), MALHA 5 X 5 CM, H = 2 M [SINAPI-7162]</t>
        </is>
      </c>
      <c r="C252" s="78" t="inlineStr">
        <is>
          <t xml:space="preserve">Composições </t>
        </is>
      </c>
      <c r="D252" s="78" t="inlineStr">
        <is>
          <t>M2</t>
        </is>
      </c>
      <c r="E252" s="21" t="n">
        <v>10.25</v>
      </c>
      <c r="F252" s="22" t="n">
        <v>59.46</v>
      </c>
      <c r="G252" s="22" t="n">
        <v>609.47</v>
      </c>
    </row>
    <row r="253" ht="21" customHeight="1">
      <c r="A253" s="78" t="inlineStr">
        <is>
          <t>73.03.10</t>
        </is>
      </c>
      <c r="B253" s="77" t="inlineStr">
        <is>
          <t>TUBO ACO GALV. DIN 2440 (NBR 5580) E= 4,00MM DN  3" C/COSTURA REF 7694</t>
        </is>
      </c>
      <c r="C253" s="78" t="inlineStr">
        <is>
          <t>SUDECAP</t>
        </is>
      </c>
      <c r="D253" s="78" t="inlineStr">
        <is>
          <t>M</t>
        </is>
      </c>
      <c r="E253" s="21" t="n">
        <v>22.3</v>
      </c>
      <c r="F253" s="22" t="n">
        <v>108.43</v>
      </c>
      <c r="G253" s="22" t="n">
        <v>2417.99</v>
      </c>
    </row>
    <row r="254" ht="21" customHeight="1">
      <c r="A254" s="78" t="inlineStr">
        <is>
          <t>73.03.11</t>
        </is>
      </c>
      <c r="B254" s="77" t="inlineStr">
        <is>
          <t>TUBO ACO GALV. DIN 2440 (NBR 5580) E= 4,50MM DN   4" C/ COSTURA</t>
        </is>
      </c>
      <c r="C254" s="78" t="inlineStr">
        <is>
          <t>SUDECAP</t>
        </is>
      </c>
      <c r="D254" s="78" t="inlineStr">
        <is>
          <t>M</t>
        </is>
      </c>
      <c r="E254" s="21" t="n">
        <v>6</v>
      </c>
      <c r="F254" s="22" t="n">
        <v>156.93</v>
      </c>
      <c r="G254" s="22" t="n">
        <v>941.58</v>
      </c>
    </row>
    <row r="255" ht="15" customHeight="1">
      <c r="A255" s="2" t="n"/>
      <c r="B255" s="2" t="n"/>
      <c r="C255" s="2" t="n"/>
      <c r="D255" s="2" t="n"/>
      <c r="E255" s="74" t="inlineStr">
        <is>
          <t>TOTAL Material:</t>
        </is>
      </c>
      <c r="F255" s="91" t="n"/>
      <c r="G255" s="23" t="n">
        <v>4077.2</v>
      </c>
    </row>
    <row r="256" ht="15" customHeight="1">
      <c r="A256" s="73" t="inlineStr">
        <is>
          <t>Mão de Obra</t>
        </is>
      </c>
      <c r="B256" s="91" t="n"/>
      <c r="C256" s="64" t="inlineStr">
        <is>
          <t>FONTE</t>
        </is>
      </c>
      <c r="D256" s="64" t="inlineStr">
        <is>
          <t>UNID</t>
        </is>
      </c>
      <c r="E256" s="64" t="inlineStr">
        <is>
          <t>COEFICIENTE</t>
        </is>
      </c>
      <c r="F256" s="64" t="inlineStr">
        <is>
          <t>PREÇO UNITÁRIO</t>
        </is>
      </c>
      <c r="G256" s="64" t="inlineStr">
        <is>
          <t>TOTAL</t>
        </is>
      </c>
    </row>
    <row r="257" ht="15" customHeight="1">
      <c r="A257" s="78" t="inlineStr">
        <is>
          <t>55.10.75</t>
        </is>
      </c>
      <c r="B257" s="77" t="inlineStr">
        <is>
          <t>PEDREIRO</t>
        </is>
      </c>
      <c r="C257" s="78" t="inlineStr">
        <is>
          <t>SUDECAP</t>
        </is>
      </c>
      <c r="D257" s="78" t="inlineStr">
        <is>
          <t>H</t>
        </is>
      </c>
      <c r="E257" s="21" t="n">
        <v>15.22</v>
      </c>
      <c r="F257" s="22" t="n">
        <v>21.08</v>
      </c>
      <c r="G257" s="22" t="n">
        <v>320.84</v>
      </c>
    </row>
    <row r="258" ht="15" customHeight="1">
      <c r="A258" s="78" t="inlineStr">
        <is>
          <t>55.10.86</t>
        </is>
      </c>
      <c r="B258" s="77" t="inlineStr">
        <is>
          <t>SERRALHEIRO</t>
        </is>
      </c>
      <c r="C258" s="78" t="inlineStr">
        <is>
          <t>SUDECAP</t>
        </is>
      </c>
      <c r="D258" s="78" t="inlineStr">
        <is>
          <t>H</t>
        </is>
      </c>
      <c r="E258" s="21" t="n">
        <v>18.36</v>
      </c>
      <c r="F258" s="22" t="n">
        <v>18.4</v>
      </c>
      <c r="G258" s="22" t="n">
        <v>337.82</v>
      </c>
    </row>
    <row r="259" ht="15" customHeight="1">
      <c r="A259" s="78" t="inlineStr">
        <is>
          <t>55.10.88</t>
        </is>
      </c>
      <c r="B259" s="77" t="inlineStr">
        <is>
          <t>SERVENTE</t>
        </is>
      </c>
      <c r="C259" s="78" t="inlineStr">
        <is>
          <t>SUDECAP</t>
        </is>
      </c>
      <c r="D259" s="78" t="inlineStr">
        <is>
          <t>H</t>
        </is>
      </c>
      <c r="E259" s="21" t="n">
        <v>6.34</v>
      </c>
      <c r="F259" s="22" t="n">
        <v>14.9</v>
      </c>
      <c r="G259" s="22" t="n">
        <v>94.47</v>
      </c>
    </row>
    <row r="260" ht="15" customHeight="1">
      <c r="A260" s="2" t="n"/>
      <c r="B260" s="2" t="n"/>
      <c r="C260" s="2" t="n"/>
      <c r="D260" s="2" t="n"/>
      <c r="E260" s="74" t="inlineStr">
        <is>
          <t>TOTAL Mão de Obra:</t>
        </is>
      </c>
      <c r="F260" s="91" t="n"/>
      <c r="G260" s="23" t="n">
        <v>753.13</v>
      </c>
    </row>
    <row r="261" ht="15" customHeight="1">
      <c r="A261" s="73" t="inlineStr">
        <is>
          <t>Serviço</t>
        </is>
      </c>
      <c r="B261" s="91" t="n"/>
      <c r="C261" s="64" t="inlineStr">
        <is>
          <t>FONTE</t>
        </is>
      </c>
      <c r="D261" s="64" t="inlineStr">
        <is>
          <t>UNID</t>
        </is>
      </c>
      <c r="E261" s="64" t="inlineStr">
        <is>
          <t>COEFICIENTE</t>
        </is>
      </c>
      <c r="F261" s="64" t="inlineStr">
        <is>
          <t>PREÇO UNITÁRIO</t>
        </is>
      </c>
      <c r="G261" s="64" t="inlineStr">
        <is>
          <t>TOTAL</t>
        </is>
      </c>
    </row>
    <row r="262" ht="15" customHeight="1">
      <c r="A262" s="78" t="inlineStr">
        <is>
          <t>40.24.15</t>
        </is>
      </c>
      <c r="B262" s="77" t="inlineStr">
        <is>
          <t>ARGAMASSA DE CIMENTO E AREIA 1:3</t>
        </is>
      </c>
      <c r="C262" s="78" t="inlineStr">
        <is>
          <t>SUDECAP</t>
        </is>
      </c>
      <c r="D262" s="78" t="inlineStr">
        <is>
          <t>M3</t>
        </is>
      </c>
      <c r="E262" s="21" t="n">
        <v>0.13</v>
      </c>
      <c r="F262" s="22" t="n">
        <v>599.9299999999999</v>
      </c>
      <c r="G262" s="22" t="n">
        <v>77.98999999999999</v>
      </c>
    </row>
    <row r="263" ht="21" customHeight="1">
      <c r="A263" s="78" t="inlineStr">
        <is>
          <t>04.21.20</t>
        </is>
      </c>
      <c r="B263" s="77" t="inlineStr">
        <is>
          <t>FCK &gt;= 20 MPA, BRITA CALCÁRIA, PREPARADO EM OBRA E LANÇADO EM FUNDAÇÃO</t>
        </is>
      </c>
      <c r="C263" s="78" t="inlineStr">
        <is>
          <t>SUDECAP</t>
        </is>
      </c>
      <c r="D263" s="78" t="inlineStr">
        <is>
          <t>M3</t>
        </is>
      </c>
      <c r="E263" s="21" t="n">
        <v>0.1</v>
      </c>
      <c r="F263" s="22" t="n">
        <v>690.98</v>
      </c>
      <c r="G263" s="22" t="n">
        <v>69.09999999999999</v>
      </c>
    </row>
    <row r="264" ht="15" customHeight="1">
      <c r="A264" s="78" t="inlineStr">
        <is>
          <t>03.17.01</t>
        </is>
      </c>
      <c r="B264" s="77" t="inlineStr">
        <is>
          <t>H &lt;= 1,5 M</t>
        </is>
      </c>
      <c r="C264" s="78" t="inlineStr">
        <is>
          <t>SUDECAP</t>
        </is>
      </c>
      <c r="D264" s="78" t="inlineStr">
        <is>
          <t>M3</t>
        </is>
      </c>
      <c r="E264" s="21" t="n">
        <v>0.1</v>
      </c>
      <c r="F264" s="22" t="n">
        <v>44.7</v>
      </c>
      <c r="G264" s="22" t="n">
        <v>4.47</v>
      </c>
    </row>
    <row r="265" ht="15" customHeight="1">
      <c r="A265" s="2" t="n"/>
      <c r="B265" s="2" t="n"/>
      <c r="C265" s="2" t="n"/>
      <c r="D265" s="2" t="n"/>
      <c r="E265" s="74" t="inlineStr">
        <is>
          <t>TOTAL Serviço:</t>
        </is>
      </c>
      <c r="F265" s="91" t="n"/>
      <c r="G265" s="23" t="n">
        <v>151.56</v>
      </c>
    </row>
    <row r="266" ht="15" customHeight="1">
      <c r="A266" s="2" t="n"/>
      <c r="B266" s="2" t="n"/>
      <c r="C266" s="2" t="n"/>
      <c r="D266" s="2" t="n"/>
      <c r="E266" s="75" t="inlineStr">
        <is>
          <t>VALOR:</t>
        </is>
      </c>
      <c r="F266" s="91" t="n"/>
      <c r="G266" s="5" t="n">
        <v>5036.4</v>
      </c>
    </row>
    <row r="267" ht="15" customHeight="1">
      <c r="A267" s="2" t="n"/>
      <c r="B267" s="2" t="n"/>
      <c r="C267" s="2" t="n"/>
      <c r="D267" s="2" t="n"/>
      <c r="E267" s="75" t="inlineStr">
        <is>
          <t>VALOR BDI (29.27%):</t>
        </is>
      </c>
      <c r="F267" s="91" t="n"/>
      <c r="G267" s="5" t="n">
        <v>1474.15</v>
      </c>
    </row>
    <row r="268" ht="15" customHeight="1">
      <c r="A268" s="2" t="n"/>
      <c r="B268" s="2" t="n"/>
      <c r="C268" s="2" t="n"/>
      <c r="D268" s="2" t="n"/>
      <c r="E268" s="75" t="inlineStr">
        <is>
          <t>VALOR COM BDI:</t>
        </is>
      </c>
      <c r="F268" s="91" t="n"/>
      <c r="G268" s="5" t="n">
        <v>6510.55</v>
      </c>
    </row>
    <row r="269" ht="9.949999999999999" customHeight="1">
      <c r="A269" s="2" t="n"/>
      <c r="B269" s="2" t="n"/>
      <c r="C269" s="71" t="n"/>
      <c r="E269" s="2" t="n"/>
      <c r="F269" s="2" t="n"/>
      <c r="G269" s="2" t="n"/>
    </row>
    <row r="270" ht="27" customHeight="1">
      <c r="A270" s="72" t="inlineStr">
        <is>
          <t>CPU 13.31.64 FORNECIMENTO E INSTALAÇÃO DE PORTÃO EM METALON COM BARRAS DE FERRO MACIÇO,
85X210m, PINTADO COM FUNDO PREPARADOR E  ESMALTE ACRÍLICO BRILHANTE,  COR: ALUMÍNIO. REF.: CORALIT TRADICIONAL ESMALTE, OU EQUIVALENTE. (P4) (UN)</t>
        </is>
      </c>
      <c r="B270" s="90" t="n"/>
      <c r="C270" s="90" t="n"/>
      <c r="D270" s="90" t="n"/>
      <c r="E270" s="90" t="n"/>
      <c r="F270" s="90" t="n"/>
      <c r="G270" s="91" t="n"/>
    </row>
    <row r="271" ht="15" customHeight="1">
      <c r="A271" s="73" t="inlineStr">
        <is>
          <t>Equipamento Custo Horário</t>
        </is>
      </c>
      <c r="B271" s="91" t="n"/>
      <c r="C271" s="64" t="inlineStr">
        <is>
          <t>FONTE</t>
        </is>
      </c>
      <c r="D271" s="64" t="inlineStr">
        <is>
          <t>UNID</t>
        </is>
      </c>
      <c r="E271" s="64" t="inlineStr">
        <is>
          <t>COEFICIENTE</t>
        </is>
      </c>
      <c r="F271" s="64" t="inlineStr">
        <is>
          <t>PREÇO UNITÁRIO</t>
        </is>
      </c>
      <c r="G271" s="64" t="inlineStr">
        <is>
          <t>TOTAL</t>
        </is>
      </c>
    </row>
    <row r="272" ht="29.1" customHeight="1">
      <c r="A272" s="78" t="inlineStr">
        <is>
          <t>50.31.10</t>
        </is>
      </c>
      <c r="B272" s="77" t="inlineStr">
        <is>
          <t>CHP/GRUPO DE SOLDAGEM C/GERADOR A DIESEL PARA SOLDA ELETRICA, SOBRE 02 RODAS, COM MOTOR 4 CILINDROS, 375A TN5 B/56 C/3 KVA, OU EQUIVALENTE</t>
        </is>
      </c>
      <c r="C272" s="78" t="inlineStr">
        <is>
          <t>SUDECAP</t>
        </is>
      </c>
      <c r="D272" s="78" t="inlineStr">
        <is>
          <t>H</t>
        </is>
      </c>
      <c r="E272" s="21" t="n">
        <v>0.385</v>
      </c>
      <c r="F272" s="22" t="n">
        <v>93.98</v>
      </c>
      <c r="G272" s="22" t="n">
        <v>36.18</v>
      </c>
    </row>
    <row r="273" ht="18" customHeight="1">
      <c r="A273" s="2" t="n"/>
      <c r="B273" s="2" t="n"/>
      <c r="C273" s="2" t="n"/>
      <c r="D273" s="2" t="n"/>
      <c r="E273" s="74" t="inlineStr">
        <is>
          <t>TOTAL Equipamento Custo Horário:</t>
        </is>
      </c>
      <c r="F273" s="91" t="n"/>
      <c r="G273" s="23" t="n">
        <v>36.18</v>
      </c>
    </row>
    <row r="274" ht="15" customHeight="1">
      <c r="A274" s="73" t="inlineStr">
        <is>
          <t>Material</t>
        </is>
      </c>
      <c r="B274" s="91" t="n"/>
      <c r="C274" s="64" t="inlineStr">
        <is>
          <t>FONTE</t>
        </is>
      </c>
      <c r="D274" s="64" t="inlineStr">
        <is>
          <t>UNID</t>
        </is>
      </c>
      <c r="E274" s="64" t="inlineStr">
        <is>
          <t>COEFICIENTE</t>
        </is>
      </c>
      <c r="F274" s="64" t="inlineStr">
        <is>
          <t>PREÇO UNITÁRIO</t>
        </is>
      </c>
      <c r="G274" s="64" t="inlineStr">
        <is>
          <t>TOTAL</t>
        </is>
      </c>
    </row>
    <row r="275" ht="29.1" customHeight="1">
      <c r="A275" s="78" t="inlineStr">
        <is>
          <t>65.78.20</t>
        </is>
      </c>
      <c r="B275" s="77" t="inlineStr">
        <is>
          <t>DOBRADIÇA CONVENCIONAL EM METAL CROMADO 3" X 2 1/2", COM ANEL E PARAFUSOS, LINHA MÉDIA (NBR 7178) E=2MM, OU EQUIVALENTE</t>
        </is>
      </c>
      <c r="C275" s="78" t="inlineStr">
        <is>
          <t>SUDECAP</t>
        </is>
      </c>
      <c r="D275" s="78" t="inlineStr">
        <is>
          <t>UN</t>
        </is>
      </c>
      <c r="E275" s="21" t="n">
        <v>3</v>
      </c>
      <c r="F275" s="22" t="n">
        <v>8.130000000000001</v>
      </c>
      <c r="G275" s="22" t="n">
        <v>24.39</v>
      </c>
    </row>
    <row r="276" ht="21" customHeight="1">
      <c r="A276" s="78" t="inlineStr">
        <is>
          <t>77.50.35</t>
        </is>
      </c>
      <c r="B276" s="77" t="inlineStr">
        <is>
          <t>ELETRODO REVESTIDO AWS - E7018, DIAMETRO IGUAL A 4,00 MM</t>
        </is>
      </c>
      <c r="C276" s="78" t="inlineStr">
        <is>
          <t>SUDECAP</t>
        </is>
      </c>
      <c r="D276" s="78" t="inlineStr">
        <is>
          <t>KG</t>
        </is>
      </c>
      <c r="E276" s="21" t="n">
        <v>0.85</v>
      </c>
      <c r="F276" s="22" t="n">
        <v>22.2</v>
      </c>
      <c r="G276" s="22" t="n">
        <v>18.87</v>
      </c>
    </row>
    <row r="277" ht="38.1" customHeight="1">
      <c r="A277" s="78" t="inlineStr">
        <is>
          <t>90.78.50*</t>
        </is>
      </c>
      <c r="B277" s="77" t="inlineStr">
        <is>
          <t>FERROLHO COM FECHO /TRINCO REDONDO, EM ACO GALVANIZADO / ZINCADO, DE SOBREPOR, COM COMPRIMENTO DE 10" A 12" E ESPESSURA MINIMA DA CHAPA DE 1,50 MM [SINAPI-11456]</t>
        </is>
      </c>
      <c r="C277" s="78" t="inlineStr">
        <is>
          <t xml:space="preserve">Composições </t>
        </is>
      </c>
      <c r="D277" s="78" t="inlineStr">
        <is>
          <t>UN</t>
        </is>
      </c>
      <c r="E277" s="21" t="n">
        <v>1</v>
      </c>
      <c r="F277" s="22" t="n">
        <v>20.92</v>
      </c>
      <c r="G277" s="22" t="n">
        <v>20.92</v>
      </c>
    </row>
    <row r="278" ht="15" customHeight="1">
      <c r="A278" s="78" t="inlineStr">
        <is>
          <t>60.21.15</t>
        </is>
      </c>
      <c r="B278" s="77" t="inlineStr">
        <is>
          <t>METALON CHAPA 18 - 30x20mm / (50X30MM)</t>
        </is>
      </c>
      <c r="C278" s="78" t="inlineStr">
        <is>
          <t>SUDECAP</t>
        </is>
      </c>
      <c r="D278" s="78" t="inlineStr">
        <is>
          <t>KG</t>
        </is>
      </c>
      <c r="E278" s="21" t="n">
        <v>37.49</v>
      </c>
      <c r="F278" s="22" t="n">
        <v>6.4</v>
      </c>
      <c r="G278" s="22" t="n">
        <v>239.94</v>
      </c>
    </row>
    <row r="279" ht="21" customHeight="1">
      <c r="A279" s="78" t="inlineStr">
        <is>
          <t>73.03.10</t>
        </is>
      </c>
      <c r="B279" s="77" t="inlineStr">
        <is>
          <t>TUBO ACO GALV. DIN 2440 (NBR 5580) E= 4,00MM DN  3" C/COSTURA REF 7694</t>
        </is>
      </c>
      <c r="C279" s="78" t="inlineStr">
        <is>
          <t>SUDECAP</t>
        </is>
      </c>
      <c r="D279" s="78" t="inlineStr">
        <is>
          <t>M</t>
        </is>
      </c>
      <c r="E279" s="21" t="n">
        <v>2.6</v>
      </c>
      <c r="F279" s="22" t="n">
        <v>108.43</v>
      </c>
      <c r="G279" s="22" t="n">
        <v>281.92</v>
      </c>
    </row>
    <row r="280" ht="21" customHeight="1">
      <c r="A280" s="78" t="inlineStr">
        <is>
          <t>73.03.11</t>
        </is>
      </c>
      <c r="B280" s="77" t="inlineStr">
        <is>
          <t>TUBO ACO GALV. DIN 2440 (NBR 5580) E= 4,50MM DN   4" C/ COSTURA</t>
        </is>
      </c>
      <c r="C280" s="78" t="inlineStr">
        <is>
          <t>SUDECAP</t>
        </is>
      </c>
      <c r="D280" s="78" t="inlineStr">
        <is>
          <t>M</t>
        </is>
      </c>
      <c r="E280" s="21" t="n">
        <v>2.6</v>
      </c>
      <c r="F280" s="22" t="n">
        <v>156.93</v>
      </c>
      <c r="G280" s="22" t="n">
        <v>408.02</v>
      </c>
    </row>
    <row r="281" ht="15" customHeight="1">
      <c r="A281" s="2" t="n"/>
      <c r="B281" s="2" t="n"/>
      <c r="C281" s="2" t="n"/>
      <c r="D281" s="2" t="n"/>
      <c r="E281" s="74" t="inlineStr">
        <is>
          <t>TOTAL Material:</t>
        </is>
      </c>
      <c r="F281" s="91" t="n"/>
      <c r="G281" s="23" t="n">
        <v>994.0599999999999</v>
      </c>
    </row>
    <row r="282" ht="15" customHeight="1">
      <c r="A282" s="73" t="inlineStr">
        <is>
          <t>Mão de Obra</t>
        </is>
      </c>
      <c r="B282" s="91" t="n"/>
      <c r="C282" s="64" t="inlineStr">
        <is>
          <t>FONTE</t>
        </is>
      </c>
      <c r="D282" s="64" t="inlineStr">
        <is>
          <t>UNID</t>
        </is>
      </c>
      <c r="E282" s="64" t="inlineStr">
        <is>
          <t>COEFICIENTE</t>
        </is>
      </c>
      <c r="F282" s="64" t="inlineStr">
        <is>
          <t>PREÇO UNITÁRIO</t>
        </is>
      </c>
      <c r="G282" s="64" t="inlineStr">
        <is>
          <t>TOTAL</t>
        </is>
      </c>
    </row>
    <row r="283" ht="15" customHeight="1">
      <c r="A283" s="78" t="inlineStr">
        <is>
          <t>55.10.75</t>
        </is>
      </c>
      <c r="B283" s="77" t="inlineStr">
        <is>
          <t>PEDREIRO</t>
        </is>
      </c>
      <c r="C283" s="78" t="inlineStr">
        <is>
          <t>SUDECAP</t>
        </is>
      </c>
      <c r="D283" s="78" t="inlineStr">
        <is>
          <t>H</t>
        </is>
      </c>
      <c r="E283" s="21" t="n">
        <v>3.3</v>
      </c>
      <c r="F283" s="22" t="n">
        <v>21.08</v>
      </c>
      <c r="G283" s="22" t="n">
        <v>69.56</v>
      </c>
    </row>
    <row r="284" ht="15" customHeight="1">
      <c r="A284" s="78" t="inlineStr">
        <is>
          <t>55.10.86</t>
        </is>
      </c>
      <c r="B284" s="77" t="inlineStr">
        <is>
          <t>SERRALHEIRO</t>
        </is>
      </c>
      <c r="C284" s="78" t="inlineStr">
        <is>
          <t>SUDECAP</t>
        </is>
      </c>
      <c r="D284" s="78" t="inlineStr">
        <is>
          <t>H</t>
        </is>
      </c>
      <c r="E284" s="21" t="n">
        <v>7.08</v>
      </c>
      <c r="F284" s="22" t="n">
        <v>18.4</v>
      </c>
      <c r="G284" s="22" t="n">
        <v>130.27</v>
      </c>
    </row>
    <row r="285" ht="15" customHeight="1">
      <c r="A285" s="78" t="inlineStr">
        <is>
          <t>55.10.88</t>
        </is>
      </c>
      <c r="B285" s="77" t="inlineStr">
        <is>
          <t>SERVENTE</t>
        </is>
      </c>
      <c r="C285" s="78" t="inlineStr">
        <is>
          <t>SUDECAP</t>
        </is>
      </c>
      <c r="D285" s="78" t="inlineStr">
        <is>
          <t>H</t>
        </is>
      </c>
      <c r="E285" s="21" t="n">
        <v>8.029999999999999</v>
      </c>
      <c r="F285" s="22" t="n">
        <v>14.9</v>
      </c>
      <c r="G285" s="22" t="n">
        <v>119.65</v>
      </c>
    </row>
    <row r="286" ht="15" customHeight="1">
      <c r="A286" s="2" t="n"/>
      <c r="B286" s="2" t="n"/>
      <c r="C286" s="2" t="n"/>
      <c r="D286" s="2" t="n"/>
      <c r="E286" s="74" t="inlineStr">
        <is>
          <t>TOTAL Mão de Obra:</t>
        </is>
      </c>
      <c r="F286" s="91" t="n"/>
      <c r="G286" s="23" t="n">
        <v>319.48</v>
      </c>
    </row>
    <row r="287" ht="15" customHeight="1">
      <c r="A287" s="73" t="inlineStr">
        <is>
          <t>Serviço</t>
        </is>
      </c>
      <c r="B287" s="91" t="n"/>
      <c r="C287" s="64" t="inlineStr">
        <is>
          <t>FONTE</t>
        </is>
      </c>
      <c r="D287" s="64" t="inlineStr">
        <is>
          <t>UNID</t>
        </is>
      </c>
      <c r="E287" s="64" t="inlineStr">
        <is>
          <t>COEFICIENTE</t>
        </is>
      </c>
      <c r="F287" s="64" t="inlineStr">
        <is>
          <t>PREÇO UNITÁRIO</t>
        </is>
      </c>
      <c r="G287" s="64" t="inlineStr">
        <is>
          <t>TOTAL</t>
        </is>
      </c>
    </row>
    <row r="288" ht="15" customHeight="1">
      <c r="A288" s="78" t="inlineStr">
        <is>
          <t>40.24.15</t>
        </is>
      </c>
      <c r="B288" s="77" t="inlineStr">
        <is>
          <t>ARGAMASSA DE CIMENTO E AREIA 1:3</t>
        </is>
      </c>
      <c r="C288" s="78" t="inlineStr">
        <is>
          <t>SUDECAP</t>
        </is>
      </c>
      <c r="D288" s="78" t="inlineStr">
        <is>
          <t>M3</t>
        </is>
      </c>
      <c r="E288" s="21" t="n">
        <v>0.0033</v>
      </c>
      <c r="F288" s="22" t="n">
        <v>599.9299999999999</v>
      </c>
      <c r="G288" s="22" t="n">
        <v>1.98</v>
      </c>
    </row>
    <row r="289" ht="21" customHeight="1">
      <c r="A289" s="78" t="inlineStr">
        <is>
          <t>04.21.20</t>
        </is>
      </c>
      <c r="B289" s="77" t="inlineStr">
        <is>
          <t>FCK &gt;= 20 MPA, BRITA CALCÁRIA, PREPARADO EM OBRA E LANÇADO EM FUNDAÇÃO</t>
        </is>
      </c>
      <c r="C289" s="78" t="inlineStr">
        <is>
          <t>SUDECAP</t>
        </is>
      </c>
      <c r="D289" s="78" t="inlineStr">
        <is>
          <t>M3</t>
        </is>
      </c>
      <c r="E289" s="21" t="n">
        <v>0.1</v>
      </c>
      <c r="F289" s="22" t="n">
        <v>690.98</v>
      </c>
      <c r="G289" s="22" t="n">
        <v>69.09999999999999</v>
      </c>
    </row>
    <row r="290" ht="15" customHeight="1">
      <c r="A290" s="78" t="inlineStr">
        <is>
          <t>03.17.01</t>
        </is>
      </c>
      <c r="B290" s="77" t="inlineStr">
        <is>
          <t>H &lt;= 1,5 M</t>
        </is>
      </c>
      <c r="C290" s="78" t="inlineStr">
        <is>
          <t>SUDECAP</t>
        </is>
      </c>
      <c r="D290" s="78" t="inlineStr">
        <is>
          <t>M3</t>
        </is>
      </c>
      <c r="E290" s="21" t="n">
        <v>0.1</v>
      </c>
      <c r="F290" s="22" t="n">
        <v>44.7</v>
      </c>
      <c r="G290" s="22" t="n">
        <v>4.47</v>
      </c>
    </row>
    <row r="291" ht="15" customHeight="1">
      <c r="A291" s="2" t="n"/>
      <c r="B291" s="2" t="n"/>
      <c r="C291" s="2" t="n"/>
      <c r="D291" s="2" t="n"/>
      <c r="E291" s="74" t="inlineStr">
        <is>
          <t>TOTAL Serviço:</t>
        </is>
      </c>
      <c r="F291" s="91" t="n"/>
      <c r="G291" s="23" t="n">
        <v>75.55</v>
      </c>
    </row>
    <row r="292" ht="15" customHeight="1">
      <c r="A292" s="2" t="n"/>
      <c r="B292" s="2" t="n"/>
      <c r="C292" s="2" t="n"/>
      <c r="D292" s="2" t="n"/>
      <c r="E292" s="75" t="inlineStr">
        <is>
          <t>VALOR:</t>
        </is>
      </c>
      <c r="F292" s="91" t="n"/>
      <c r="G292" s="5" t="n">
        <v>1425.27</v>
      </c>
    </row>
    <row r="293" ht="15" customHeight="1">
      <c r="A293" s="2" t="n"/>
      <c r="B293" s="2" t="n"/>
      <c r="C293" s="2" t="n"/>
      <c r="D293" s="2" t="n"/>
      <c r="E293" s="75" t="inlineStr">
        <is>
          <t>VALOR BDI (29.27%):</t>
        </is>
      </c>
      <c r="F293" s="91" t="n"/>
      <c r="G293" s="5" t="n">
        <v>417.18</v>
      </c>
    </row>
    <row r="294" ht="15" customHeight="1">
      <c r="A294" s="2" t="n"/>
      <c r="B294" s="2" t="n"/>
      <c r="C294" s="2" t="n"/>
      <c r="D294" s="2" t="n"/>
      <c r="E294" s="75" t="inlineStr">
        <is>
          <t>VALOR COM BDI:</t>
        </is>
      </c>
      <c r="F294" s="91" t="n"/>
      <c r="G294" s="5" t="n">
        <v>1842.45</v>
      </c>
    </row>
    <row r="295" ht="9.949999999999999" customHeight="1">
      <c r="A295" s="2" t="n"/>
      <c r="B295" s="2" t="n"/>
      <c r="C295" s="71" t="n"/>
      <c r="E295" s="2" t="n"/>
      <c r="F295" s="2" t="n"/>
      <c r="G295" s="2" t="n"/>
    </row>
    <row r="296" ht="20.1" customHeight="1">
      <c r="A296" s="72" t="inlineStr">
        <is>
          <t>CPU 13.31.65 FORNECIMENTO E INSTALAÇÃO DE MONTANTE EM TUBO GALVANIZADO PORTÃO EM TUBO
GALVANIZADO Ø3" E Ø4" COM  TELA GALVANIZADA #2" FIO 10, ENTRE P1 E P2, VÃO 30cm. 30x250 (UN)</t>
        </is>
      </c>
      <c r="B296" s="90" t="n"/>
      <c r="C296" s="90" t="n"/>
      <c r="D296" s="90" t="n"/>
      <c r="E296" s="90" t="n"/>
      <c r="F296" s="90" t="n"/>
      <c r="G296" s="91" t="n"/>
    </row>
    <row r="297" ht="15" customHeight="1">
      <c r="A297" s="73" t="inlineStr">
        <is>
          <t>Equipamento Custo Horário</t>
        </is>
      </c>
      <c r="B297" s="91" t="n"/>
      <c r="C297" s="64" t="inlineStr">
        <is>
          <t>FONTE</t>
        </is>
      </c>
      <c r="D297" s="64" t="inlineStr">
        <is>
          <t>UNID</t>
        </is>
      </c>
      <c r="E297" s="64" t="inlineStr">
        <is>
          <t>COEFICIENTE</t>
        </is>
      </c>
      <c r="F297" s="64" t="inlineStr">
        <is>
          <t>PREÇO UNITÁRIO</t>
        </is>
      </c>
      <c r="G297" s="64" t="inlineStr">
        <is>
          <t>TOTAL</t>
        </is>
      </c>
    </row>
    <row r="298" ht="29.1" customHeight="1">
      <c r="A298" s="78" t="inlineStr">
        <is>
          <t>50.31.10</t>
        </is>
      </c>
      <c r="B298" s="77" t="inlineStr">
        <is>
          <t>CHP/GRUPO DE SOLDAGEM C/GERADOR A DIESEL PARA SOLDA ELETRICA, SOBRE 02 RODAS, COM MOTOR 4 CILINDROS, 375A TN5 B/56 C/3 KVA, OU EQUIVALENTE</t>
        </is>
      </c>
      <c r="C298" s="78" t="inlineStr">
        <is>
          <t>SUDECAP</t>
        </is>
      </c>
      <c r="D298" s="78" t="inlineStr">
        <is>
          <t>H</t>
        </is>
      </c>
      <c r="E298" s="21" t="n">
        <v>0.099231</v>
      </c>
      <c r="F298" s="22" t="n">
        <v>93.98</v>
      </c>
      <c r="G298" s="22" t="n">
        <v>9.33</v>
      </c>
    </row>
    <row r="299" ht="18" customHeight="1">
      <c r="A299" s="2" t="n"/>
      <c r="B299" s="2" t="n"/>
      <c r="C299" s="2" t="n"/>
      <c r="D299" s="2" t="n"/>
      <c r="E299" s="74" t="inlineStr">
        <is>
          <t>TOTAL Equipamento Custo Horário:</t>
        </is>
      </c>
      <c r="F299" s="91" t="n"/>
      <c r="G299" s="23" t="n">
        <v>9.33</v>
      </c>
    </row>
    <row r="300" ht="15" customHeight="1">
      <c r="A300" s="73" t="inlineStr">
        <is>
          <t>Material</t>
        </is>
      </c>
      <c r="B300" s="91" t="n"/>
      <c r="C300" s="64" t="inlineStr">
        <is>
          <t>FONTE</t>
        </is>
      </c>
      <c r="D300" s="64" t="inlineStr">
        <is>
          <t>UNID</t>
        </is>
      </c>
      <c r="E300" s="64" t="inlineStr">
        <is>
          <t>COEFICIENTE</t>
        </is>
      </c>
      <c r="F300" s="64" t="inlineStr">
        <is>
          <t>PREÇO UNITÁRIO</t>
        </is>
      </c>
      <c r="G300" s="64" t="inlineStr">
        <is>
          <t>TOTAL</t>
        </is>
      </c>
    </row>
    <row r="301" ht="21" customHeight="1">
      <c r="A301" s="78" t="inlineStr">
        <is>
          <t>77.50.35</t>
        </is>
      </c>
      <c r="B301" s="77" t="inlineStr">
        <is>
          <t>ELETRODO REVESTIDO AWS - E7018, DIAMETRO IGUAL A 4,00 MM</t>
        </is>
      </c>
      <c r="C301" s="78" t="inlineStr">
        <is>
          <t>SUDECAP</t>
        </is>
      </c>
      <c r="D301" s="78" t="inlineStr">
        <is>
          <t>KG</t>
        </is>
      </c>
      <c r="E301" s="21" t="n">
        <v>0.099231</v>
      </c>
      <c r="F301" s="22" t="n">
        <v>22.2</v>
      </c>
      <c r="G301" s="22" t="n">
        <v>2.2</v>
      </c>
    </row>
    <row r="302" ht="29.1" customHeight="1">
      <c r="A302" s="78" t="inlineStr">
        <is>
          <t>90.78.51*</t>
        </is>
      </c>
      <c r="B302" s="77" t="inlineStr">
        <is>
          <t>TELA DE ARAME GALVANIZADA QUADRANGULAR / LOSANGULAR, FIO 3,4 MM (10 BWG), MALHA 5 X 5 CM, H = 2 M [SINAPI-7162]</t>
        </is>
      </c>
      <c r="C302" s="78" t="inlineStr">
        <is>
          <t xml:space="preserve">Composições </t>
        </is>
      </c>
      <c r="D302" s="78" t="inlineStr">
        <is>
          <t>M2</t>
        </is>
      </c>
      <c r="E302" s="21" t="n">
        <v>0.75</v>
      </c>
      <c r="F302" s="22" t="n">
        <v>59.46</v>
      </c>
      <c r="G302" s="22" t="n">
        <v>44.6</v>
      </c>
    </row>
    <row r="303" ht="21" customHeight="1">
      <c r="A303" s="78" t="inlineStr">
        <is>
          <t>73.03.10</t>
        </is>
      </c>
      <c r="B303" s="77" t="inlineStr">
        <is>
          <t>TUBO ACO GALV. DIN 2440 (NBR 5580) E= 4,00MM DN  3" C/COSTURA REF 7694</t>
        </is>
      </c>
      <c r="C303" s="78" t="inlineStr">
        <is>
          <t>SUDECAP</t>
        </is>
      </c>
      <c r="D303" s="78" t="inlineStr">
        <is>
          <t>M</t>
        </is>
      </c>
      <c r="E303" s="21" t="n">
        <v>0.6</v>
      </c>
      <c r="F303" s="22" t="n">
        <v>108.43</v>
      </c>
      <c r="G303" s="22" t="n">
        <v>65.06</v>
      </c>
    </row>
    <row r="304" ht="15" customHeight="1">
      <c r="A304" s="2" t="n"/>
      <c r="B304" s="2" t="n"/>
      <c r="C304" s="2" t="n"/>
      <c r="D304" s="2" t="n"/>
      <c r="E304" s="74" t="inlineStr">
        <is>
          <t>TOTAL Material:</t>
        </is>
      </c>
      <c r="F304" s="91" t="n"/>
      <c r="G304" s="23" t="n">
        <v>111.86</v>
      </c>
    </row>
    <row r="305" ht="15" customHeight="1">
      <c r="A305" s="73" t="inlineStr">
        <is>
          <t>Mão de Obra</t>
        </is>
      </c>
      <c r="B305" s="91" t="n"/>
      <c r="C305" s="64" t="inlineStr">
        <is>
          <t>FONTE</t>
        </is>
      </c>
      <c r="D305" s="64" t="inlineStr">
        <is>
          <t>UNID</t>
        </is>
      </c>
      <c r="E305" s="64" t="inlineStr">
        <is>
          <t>COEFICIENTE</t>
        </is>
      </c>
      <c r="F305" s="64" t="inlineStr">
        <is>
          <t>PREÇO UNITÁRIO</t>
        </is>
      </c>
      <c r="G305" s="64" t="inlineStr">
        <is>
          <t>TOTAL</t>
        </is>
      </c>
    </row>
    <row r="306" ht="15" customHeight="1">
      <c r="A306" s="78" t="inlineStr">
        <is>
          <t>55.10.86</t>
        </is>
      </c>
      <c r="B306" s="77" t="inlineStr">
        <is>
          <t>SERRALHEIRO</t>
        </is>
      </c>
      <c r="C306" s="78" t="inlineStr">
        <is>
          <t>SUDECAP</t>
        </is>
      </c>
      <c r="D306" s="78" t="inlineStr">
        <is>
          <t>H</t>
        </is>
      </c>
      <c r="E306" s="21" t="n">
        <v>1.269231</v>
      </c>
      <c r="F306" s="22" t="n">
        <v>18.4</v>
      </c>
      <c r="G306" s="22" t="n">
        <v>23.35</v>
      </c>
    </row>
    <row r="307" ht="15" customHeight="1">
      <c r="A307" s="78" t="inlineStr">
        <is>
          <t>55.10.88</t>
        </is>
      </c>
      <c r="B307" s="77" t="inlineStr">
        <is>
          <t>SERVENTE</t>
        </is>
      </c>
      <c r="C307" s="78" t="inlineStr">
        <is>
          <t>SUDECAP</t>
        </is>
      </c>
      <c r="D307" s="78" t="inlineStr">
        <is>
          <t>H</t>
        </is>
      </c>
      <c r="E307" s="21" t="n">
        <v>0.431538</v>
      </c>
      <c r="F307" s="22" t="n">
        <v>14.9</v>
      </c>
      <c r="G307" s="22" t="n">
        <v>6.43</v>
      </c>
    </row>
    <row r="308" ht="15" customHeight="1">
      <c r="A308" s="2" t="n"/>
      <c r="B308" s="2" t="n"/>
      <c r="C308" s="2" t="n"/>
      <c r="D308" s="2" t="n"/>
      <c r="E308" s="74" t="inlineStr">
        <is>
          <t>TOTAL Mão de Obra:</t>
        </is>
      </c>
      <c r="F308" s="91" t="n"/>
      <c r="G308" s="23" t="n">
        <v>29.78</v>
      </c>
    </row>
    <row r="309" ht="15" customHeight="1">
      <c r="A309" s="73" t="inlineStr">
        <is>
          <t>Serviço</t>
        </is>
      </c>
      <c r="B309" s="91" t="n"/>
      <c r="C309" s="64" t="inlineStr">
        <is>
          <t>FONTE</t>
        </is>
      </c>
      <c r="D309" s="64" t="inlineStr">
        <is>
          <t>UNID</t>
        </is>
      </c>
      <c r="E309" s="64" t="inlineStr">
        <is>
          <t>COEFICIENTE</t>
        </is>
      </c>
      <c r="F309" s="64" t="inlineStr">
        <is>
          <t>PREÇO UNITÁRIO</t>
        </is>
      </c>
      <c r="G309" s="64" t="inlineStr">
        <is>
          <t>TOTAL</t>
        </is>
      </c>
    </row>
    <row r="310" ht="15" customHeight="1">
      <c r="A310" s="78" t="inlineStr">
        <is>
          <t>40.24.15</t>
        </is>
      </c>
      <c r="B310" s="77" t="inlineStr">
        <is>
          <t>ARGAMASSA DE CIMENTO E AREIA 1:3</t>
        </is>
      </c>
      <c r="C310" s="78" t="inlineStr">
        <is>
          <t>SUDECAP</t>
        </is>
      </c>
      <c r="D310" s="78" t="inlineStr">
        <is>
          <t>M3</t>
        </is>
      </c>
      <c r="E310" s="21" t="n">
        <v>0.027692</v>
      </c>
      <c r="F310" s="22" t="n">
        <v>599.9299999999999</v>
      </c>
      <c r="G310" s="22" t="n">
        <v>16.61</v>
      </c>
    </row>
    <row r="311" ht="15" customHeight="1">
      <c r="A311" s="2" t="n"/>
      <c r="B311" s="2" t="n"/>
      <c r="C311" s="2" t="n"/>
      <c r="D311" s="2" t="n"/>
      <c r="E311" s="74" t="inlineStr">
        <is>
          <t>TOTAL Serviço:</t>
        </is>
      </c>
      <c r="F311" s="91" t="n"/>
      <c r="G311" s="23" t="n">
        <v>16.61</v>
      </c>
    </row>
    <row r="312" ht="15" customHeight="1">
      <c r="A312" s="2" t="n"/>
      <c r="B312" s="2" t="n"/>
      <c r="C312" s="2" t="n"/>
      <c r="D312" s="2" t="n"/>
      <c r="E312" s="75" t="inlineStr">
        <is>
          <t>VALOR:</t>
        </is>
      </c>
      <c r="F312" s="91" t="n"/>
      <c r="G312" s="5" t="n">
        <v>167.58</v>
      </c>
    </row>
    <row r="313" ht="15" customHeight="1">
      <c r="A313" s="2" t="n"/>
      <c r="B313" s="2" t="n"/>
      <c r="C313" s="2" t="n"/>
      <c r="D313" s="2" t="n"/>
      <c r="E313" s="75" t="inlineStr">
        <is>
          <t>VALOR BDI (29.27%):</t>
        </is>
      </c>
      <c r="F313" s="91" t="n"/>
      <c r="G313" s="5" t="n">
        <v>49.05</v>
      </c>
    </row>
    <row r="314" ht="15" customHeight="1">
      <c r="A314" s="2" t="n"/>
      <c r="B314" s="2" t="n"/>
      <c r="C314" s="2" t="n"/>
      <c r="D314" s="2" t="n"/>
      <c r="E314" s="75" t="inlineStr">
        <is>
          <t>VALOR COM BDI:</t>
        </is>
      </c>
      <c r="F314" s="91" t="n"/>
      <c r="G314" s="5" t="n">
        <v>216.63</v>
      </c>
    </row>
    <row r="315" ht="9.949999999999999" customHeight="1">
      <c r="A315" s="2" t="n"/>
      <c r="B315" s="2" t="n"/>
      <c r="C315" s="71" t="n"/>
      <c r="E315" s="2" t="n"/>
      <c r="F315" s="2" t="n"/>
      <c r="G315" s="2" t="n"/>
    </row>
    <row r="316" ht="20.1" customHeight="1">
      <c r="A316" s="72" t="inlineStr">
        <is>
          <t>CPU 13.31.66 FORNECIMENTO E INSTALAÇÃO DE MONTANTE EM TUBO GALVANIZADO PORTÃO EM TUBO
GALVANIZADO Ø3" E Ø4" E TELA GALVANIZADA #2" FIO 10, ENTRE P1 E P2, VÃO 45cm. 45x250 (UN)</t>
        </is>
      </c>
      <c r="B316" s="90" t="n"/>
      <c r="C316" s="90" t="n"/>
      <c r="D316" s="90" t="n"/>
      <c r="E316" s="90" t="n"/>
      <c r="F316" s="90" t="n"/>
      <c r="G316" s="91" t="n"/>
    </row>
    <row r="317" ht="15" customHeight="1">
      <c r="A317" s="73" t="inlineStr">
        <is>
          <t>Equipamento Custo Horário</t>
        </is>
      </c>
      <c r="B317" s="91" t="n"/>
      <c r="C317" s="64" t="inlineStr">
        <is>
          <t>FONTE</t>
        </is>
      </c>
      <c r="D317" s="64" t="inlineStr">
        <is>
          <t>UNID</t>
        </is>
      </c>
      <c r="E317" s="64" t="inlineStr">
        <is>
          <t>COEFICIENTE</t>
        </is>
      </c>
      <c r="F317" s="64" t="inlineStr">
        <is>
          <t>PREÇO UNITÁRIO</t>
        </is>
      </c>
      <c r="G317" s="64" t="inlineStr">
        <is>
          <t>TOTAL</t>
        </is>
      </c>
    </row>
    <row r="318" ht="29.1" customHeight="1">
      <c r="A318" s="78" t="inlineStr">
        <is>
          <t>50.31.10</t>
        </is>
      </c>
      <c r="B318" s="77" t="inlineStr">
        <is>
          <t>CHP/GRUPO DE SOLDAGEM C/GERADOR A DIESEL PARA SOLDA ELETRICA, SOBRE 02 RODAS, COM MOTOR 4 CILINDROS, 375A TN5 B/56 C/3 KVA, OU EQUIVALENTE</t>
        </is>
      </c>
      <c r="C318" s="78" t="inlineStr">
        <is>
          <t>SUDECAP</t>
        </is>
      </c>
      <c r="D318" s="78" t="inlineStr">
        <is>
          <t>H</t>
        </is>
      </c>
      <c r="E318" s="21" t="n">
        <v>0.099231</v>
      </c>
      <c r="F318" s="22" t="n">
        <v>93.98</v>
      </c>
      <c r="G318" s="22" t="n">
        <v>9.33</v>
      </c>
    </row>
    <row r="319" ht="18" customHeight="1">
      <c r="A319" s="2" t="n"/>
      <c r="B319" s="2" t="n"/>
      <c r="C319" s="2" t="n"/>
      <c r="D319" s="2" t="n"/>
      <c r="E319" s="74" t="inlineStr">
        <is>
          <t>TOTAL Equipamento Custo Horário:</t>
        </is>
      </c>
      <c r="F319" s="91" t="n"/>
      <c r="G319" s="23" t="n">
        <v>9.33</v>
      </c>
    </row>
    <row r="320" ht="15" customHeight="1">
      <c r="A320" s="73" t="inlineStr">
        <is>
          <t>Material</t>
        </is>
      </c>
      <c r="B320" s="91" t="n"/>
      <c r="C320" s="64" t="inlineStr">
        <is>
          <t>FONTE</t>
        </is>
      </c>
      <c r="D320" s="64" t="inlineStr">
        <is>
          <t>UNID</t>
        </is>
      </c>
      <c r="E320" s="64" t="inlineStr">
        <is>
          <t>COEFICIENTE</t>
        </is>
      </c>
      <c r="F320" s="64" t="inlineStr">
        <is>
          <t>PREÇO UNITÁRIO</t>
        </is>
      </c>
      <c r="G320" s="64" t="inlineStr">
        <is>
          <t>TOTAL</t>
        </is>
      </c>
    </row>
    <row r="321" ht="21" customHeight="1">
      <c r="A321" s="78" t="inlineStr">
        <is>
          <t>77.50.35</t>
        </is>
      </c>
      <c r="B321" s="77" t="inlineStr">
        <is>
          <t>ELETRODO REVESTIDO AWS - E7018, DIAMETRO IGUAL A 4,00 MM</t>
        </is>
      </c>
      <c r="C321" s="78" t="inlineStr">
        <is>
          <t>SUDECAP</t>
        </is>
      </c>
      <c r="D321" s="78" t="inlineStr">
        <is>
          <t>KG</t>
        </is>
      </c>
      <c r="E321" s="21" t="n">
        <v>0.099231</v>
      </c>
      <c r="F321" s="22" t="n">
        <v>22.2</v>
      </c>
      <c r="G321" s="22" t="n">
        <v>2.2</v>
      </c>
    </row>
    <row r="322" ht="29.1" customHeight="1">
      <c r="A322" s="78" t="inlineStr">
        <is>
          <t>90.78.51*</t>
        </is>
      </c>
      <c r="B322" s="77" t="inlineStr">
        <is>
          <t>TELA DE ARAME GALVANIZADA QUADRANGULAR / LOSANGULAR, FIO 3,4 MM (10 BWG), MALHA 5 X 5 CM, H = 2 M [SINAPI-7162]</t>
        </is>
      </c>
      <c r="C322" s="78" t="inlineStr">
        <is>
          <t xml:space="preserve">Composições </t>
        </is>
      </c>
      <c r="D322" s="78" t="inlineStr">
        <is>
          <t>M2</t>
        </is>
      </c>
      <c r="E322" s="21" t="n">
        <v>1.125</v>
      </c>
      <c r="F322" s="22" t="n">
        <v>59.46</v>
      </c>
      <c r="G322" s="22" t="n">
        <v>66.89</v>
      </c>
    </row>
    <row r="323" ht="21" customHeight="1">
      <c r="A323" s="78" t="inlineStr">
        <is>
          <t>73.03.10</t>
        </is>
      </c>
      <c r="B323" s="77" t="inlineStr">
        <is>
          <t>TUBO ACO GALV. DIN 2440 (NBR 5580) E= 4,00MM DN  3" C/COSTURA REF 7694</t>
        </is>
      </c>
      <c r="C323" s="78" t="inlineStr">
        <is>
          <t>SUDECAP</t>
        </is>
      </c>
      <c r="D323" s="78" t="inlineStr">
        <is>
          <t>M</t>
        </is>
      </c>
      <c r="E323" s="21" t="n">
        <v>0.9</v>
      </c>
      <c r="F323" s="22" t="n">
        <v>108.43</v>
      </c>
      <c r="G323" s="22" t="n">
        <v>97.59</v>
      </c>
    </row>
    <row r="324" ht="15" customHeight="1">
      <c r="A324" s="2" t="n"/>
      <c r="B324" s="2" t="n"/>
      <c r="C324" s="2" t="n"/>
      <c r="D324" s="2" t="n"/>
      <c r="E324" s="74" t="inlineStr">
        <is>
          <t>TOTAL Material:</t>
        </is>
      </c>
      <c r="F324" s="91" t="n"/>
      <c r="G324" s="23" t="n">
        <v>166.68</v>
      </c>
    </row>
    <row r="325" ht="15" customHeight="1">
      <c r="A325" s="73" t="inlineStr">
        <is>
          <t>Mão de Obra</t>
        </is>
      </c>
      <c r="B325" s="91" t="n"/>
      <c r="C325" s="64" t="inlineStr">
        <is>
          <t>FONTE</t>
        </is>
      </c>
      <c r="D325" s="64" t="inlineStr">
        <is>
          <t>UNID</t>
        </is>
      </c>
      <c r="E325" s="64" t="inlineStr">
        <is>
          <t>COEFICIENTE</t>
        </is>
      </c>
      <c r="F325" s="64" t="inlineStr">
        <is>
          <t>PREÇO UNITÁRIO</t>
        </is>
      </c>
      <c r="G325" s="64" t="inlineStr">
        <is>
          <t>TOTAL</t>
        </is>
      </c>
    </row>
    <row r="326" ht="15" customHeight="1">
      <c r="A326" s="78" t="inlineStr">
        <is>
          <t>55.10.86</t>
        </is>
      </c>
      <c r="B326" s="77" t="inlineStr">
        <is>
          <t>SERRALHEIRO</t>
        </is>
      </c>
      <c r="C326" s="78" t="inlineStr">
        <is>
          <t>SUDECAP</t>
        </is>
      </c>
      <c r="D326" s="78" t="inlineStr">
        <is>
          <t>H</t>
        </is>
      </c>
      <c r="E326" s="21" t="n">
        <v>1.269231</v>
      </c>
      <c r="F326" s="22" t="n">
        <v>18.4</v>
      </c>
      <c r="G326" s="22" t="n">
        <v>23.35</v>
      </c>
    </row>
    <row r="327" ht="15" customHeight="1">
      <c r="A327" s="78" t="inlineStr">
        <is>
          <t>55.10.88</t>
        </is>
      </c>
      <c r="B327" s="77" t="inlineStr">
        <is>
          <t>SERVENTE</t>
        </is>
      </c>
      <c r="C327" s="78" t="inlineStr">
        <is>
          <t>SUDECAP</t>
        </is>
      </c>
      <c r="D327" s="78" t="inlineStr">
        <is>
          <t>H</t>
        </is>
      </c>
      <c r="E327" s="21" t="n">
        <v>0.431538</v>
      </c>
      <c r="F327" s="22" t="n">
        <v>14.9</v>
      </c>
      <c r="G327" s="22" t="n">
        <v>6.43</v>
      </c>
    </row>
    <row r="328" ht="15" customHeight="1">
      <c r="A328" s="2" t="n"/>
      <c r="B328" s="2" t="n"/>
      <c r="C328" s="2" t="n"/>
      <c r="D328" s="2" t="n"/>
      <c r="E328" s="74" t="inlineStr">
        <is>
          <t>TOTAL Mão de Obra:</t>
        </is>
      </c>
      <c r="F328" s="91" t="n"/>
      <c r="G328" s="23" t="n">
        <v>29.78</v>
      </c>
    </row>
    <row r="329" ht="15" customHeight="1">
      <c r="A329" s="73" t="inlineStr">
        <is>
          <t>Serviço</t>
        </is>
      </c>
      <c r="B329" s="91" t="n"/>
      <c r="C329" s="64" t="inlineStr">
        <is>
          <t>FONTE</t>
        </is>
      </c>
      <c r="D329" s="64" t="inlineStr">
        <is>
          <t>UNID</t>
        </is>
      </c>
      <c r="E329" s="64" t="inlineStr">
        <is>
          <t>COEFICIENTE</t>
        </is>
      </c>
      <c r="F329" s="64" t="inlineStr">
        <is>
          <t>PREÇO UNITÁRIO</t>
        </is>
      </c>
      <c r="G329" s="64" t="inlineStr">
        <is>
          <t>TOTAL</t>
        </is>
      </c>
    </row>
    <row r="330" ht="15" customHeight="1">
      <c r="A330" s="78" t="inlineStr">
        <is>
          <t>40.24.15</t>
        </is>
      </c>
      <c r="B330" s="77" t="inlineStr">
        <is>
          <t>ARGAMASSA DE CIMENTO E AREIA 1:3</t>
        </is>
      </c>
      <c r="C330" s="78" t="inlineStr">
        <is>
          <t>SUDECAP</t>
        </is>
      </c>
      <c r="D330" s="78" t="inlineStr">
        <is>
          <t>M3</t>
        </is>
      </c>
      <c r="E330" s="21" t="n">
        <v>0.027692</v>
      </c>
      <c r="F330" s="22" t="n">
        <v>599.9299999999999</v>
      </c>
      <c r="G330" s="22" t="n">
        <v>16.61</v>
      </c>
    </row>
    <row r="331" ht="15" customHeight="1">
      <c r="A331" s="2" t="n"/>
      <c r="B331" s="2" t="n"/>
      <c r="C331" s="2" t="n"/>
      <c r="D331" s="2" t="n"/>
      <c r="E331" s="74" t="inlineStr">
        <is>
          <t>TOTAL Serviço:</t>
        </is>
      </c>
      <c r="F331" s="91" t="n"/>
      <c r="G331" s="23" t="n">
        <v>16.61</v>
      </c>
    </row>
    <row r="332" ht="15" customHeight="1">
      <c r="A332" s="2" t="n"/>
      <c r="B332" s="2" t="n"/>
      <c r="C332" s="2" t="n"/>
      <c r="D332" s="2" t="n"/>
      <c r="E332" s="75" t="inlineStr">
        <is>
          <t>VALOR:</t>
        </is>
      </c>
      <c r="F332" s="91" t="n"/>
      <c r="G332" s="5" t="n">
        <v>222.4</v>
      </c>
    </row>
    <row r="333" ht="15" customHeight="1">
      <c r="A333" s="2" t="n"/>
      <c r="B333" s="2" t="n"/>
      <c r="C333" s="2" t="n"/>
      <c r="D333" s="2" t="n"/>
      <c r="E333" s="75" t="inlineStr">
        <is>
          <t>VALOR BDI (29.27%):</t>
        </is>
      </c>
      <c r="F333" s="91" t="n"/>
      <c r="G333" s="5" t="n">
        <v>65.09999999999999</v>
      </c>
    </row>
    <row r="334" ht="15" customHeight="1">
      <c r="A334" s="2" t="n"/>
      <c r="B334" s="2" t="n"/>
      <c r="C334" s="2" t="n"/>
      <c r="D334" s="2" t="n"/>
      <c r="E334" s="75" t="inlineStr">
        <is>
          <t>VALOR COM BDI:</t>
        </is>
      </c>
      <c r="F334" s="91" t="n"/>
      <c r="G334" s="5" t="n">
        <v>287.5</v>
      </c>
    </row>
    <row r="335" ht="9.949999999999999" customHeight="1">
      <c r="A335" s="2" t="n"/>
      <c r="B335" s="2" t="n"/>
      <c r="C335" s="71" t="n"/>
      <c r="E335" s="2" t="n"/>
      <c r="F335" s="2" t="n"/>
      <c r="G335" s="2" t="n"/>
    </row>
    <row r="336" ht="20.1" customHeight="1">
      <c r="A336" s="72" t="inlineStr">
        <is>
          <t>CPU 13.38.51 FORNECIMENTO E INSTALAÇÃO DE GRADE DE FERRO 120 x 100 CM - CONFORME PROJETO (UN)</t>
        </is>
      </c>
      <c r="B336" s="90" t="n"/>
      <c r="C336" s="90" t="n"/>
      <c r="D336" s="90" t="n"/>
      <c r="E336" s="90" t="n"/>
      <c r="F336" s="90" t="n"/>
      <c r="G336" s="91" t="n"/>
    </row>
    <row r="337" ht="15" customHeight="1">
      <c r="A337" s="73" t="inlineStr">
        <is>
          <t>Material</t>
        </is>
      </c>
      <c r="B337" s="91" t="n"/>
      <c r="C337" s="64" t="inlineStr">
        <is>
          <t>FONTE</t>
        </is>
      </c>
      <c r="D337" s="64" t="inlineStr">
        <is>
          <t>UNID</t>
        </is>
      </c>
      <c r="E337" s="64" t="inlineStr">
        <is>
          <t>COEFICIENTE</t>
        </is>
      </c>
      <c r="F337" s="64" t="inlineStr">
        <is>
          <t>PREÇO UNITÁRIO</t>
        </is>
      </c>
      <c r="G337" s="64" t="inlineStr">
        <is>
          <t>TOTAL</t>
        </is>
      </c>
    </row>
    <row r="338" ht="29.1" customHeight="1">
      <c r="A338" s="78" t="inlineStr">
        <is>
          <t>90.89.50*</t>
        </is>
      </c>
      <c r="B338" s="77" t="inlineStr">
        <is>
          <t>FORNECIMENTO DE GRADE FIXA DE FERRO, PARA PROTEÇÃO DE JANELA, INCLUSIVE ASSENTAMENTO, FERRAGENS E ACESSÓRIOS [SETOPED50951- SERVIÇO]</t>
        </is>
      </c>
      <c r="C338" s="78" t="inlineStr">
        <is>
          <t xml:space="preserve">Composições </t>
        </is>
      </c>
      <c r="D338" s="78" t="inlineStr">
        <is>
          <t>M2</t>
        </is>
      </c>
      <c r="E338" s="21" t="n">
        <v>1.2</v>
      </c>
      <c r="F338" s="22" t="n">
        <v>344.98</v>
      </c>
      <c r="G338" s="22" t="n">
        <v>413.98</v>
      </c>
    </row>
    <row r="339" ht="15" customHeight="1">
      <c r="A339" s="2" t="n"/>
      <c r="B339" s="2" t="n"/>
      <c r="C339" s="2" t="n"/>
      <c r="D339" s="2" t="n"/>
      <c r="E339" s="74" t="inlineStr">
        <is>
          <t>TOTAL Material:</t>
        </is>
      </c>
      <c r="F339" s="91" t="n"/>
      <c r="G339" s="23" t="n">
        <v>413.98</v>
      </c>
    </row>
    <row r="340" ht="15" customHeight="1">
      <c r="A340" s="2" t="n"/>
      <c r="B340" s="2" t="n"/>
      <c r="C340" s="2" t="n"/>
      <c r="D340" s="2" t="n"/>
      <c r="E340" s="75" t="inlineStr">
        <is>
          <t>VALOR:</t>
        </is>
      </c>
      <c r="F340" s="91" t="n"/>
      <c r="G340" s="5" t="n">
        <v>413.98</v>
      </c>
    </row>
    <row r="341" ht="15" customHeight="1">
      <c r="A341" s="2" t="n"/>
      <c r="B341" s="2" t="n"/>
      <c r="C341" s="2" t="n"/>
      <c r="D341" s="2" t="n"/>
      <c r="E341" s="75" t="inlineStr">
        <is>
          <t>VALOR BDI (29.27%):</t>
        </is>
      </c>
      <c r="F341" s="91" t="n"/>
      <c r="G341" s="5" t="n">
        <v>121.17</v>
      </c>
    </row>
    <row r="342" ht="15" customHeight="1">
      <c r="A342" s="2" t="n"/>
      <c r="B342" s="2" t="n"/>
      <c r="C342" s="2" t="n"/>
      <c r="D342" s="2" t="n"/>
      <c r="E342" s="75" t="inlineStr">
        <is>
          <t>VALOR COM BDI:</t>
        </is>
      </c>
      <c r="F342" s="91" t="n"/>
      <c r="G342" s="5" t="n">
        <v>535.15</v>
      </c>
    </row>
    <row r="343" ht="9.949999999999999" customHeight="1">
      <c r="A343" s="2" t="n"/>
      <c r="B343" s="2" t="n"/>
      <c r="C343" s="71" t="n"/>
      <c r="E343" s="2" t="n"/>
      <c r="F343" s="2" t="n"/>
      <c r="G343" s="2" t="n"/>
    </row>
    <row r="344" ht="20.1" customHeight="1">
      <c r="A344" s="72" t="inlineStr">
        <is>
          <t>CPU 13.38.52 FORNECIMENTO E INSTALAÇÃO DE GRADE DE FERRO 80 x 70 CM - CONFORME PROJETO (UN)</t>
        </is>
      </c>
      <c r="B344" s="90" t="n"/>
      <c r="C344" s="90" t="n"/>
      <c r="D344" s="90" t="n"/>
      <c r="E344" s="90" t="n"/>
      <c r="F344" s="90" t="n"/>
      <c r="G344" s="91" t="n"/>
    </row>
    <row r="345" ht="15" customHeight="1">
      <c r="A345" s="73" t="inlineStr">
        <is>
          <t>Material</t>
        </is>
      </c>
      <c r="B345" s="91" t="n"/>
      <c r="C345" s="64" t="inlineStr">
        <is>
          <t>FONTE</t>
        </is>
      </c>
      <c r="D345" s="64" t="inlineStr">
        <is>
          <t>UNID</t>
        </is>
      </c>
      <c r="E345" s="64" t="inlineStr">
        <is>
          <t>COEFICIENTE</t>
        </is>
      </c>
      <c r="F345" s="64" t="inlineStr">
        <is>
          <t>PREÇO UNITÁRIO</t>
        </is>
      </c>
      <c r="G345" s="64" t="inlineStr">
        <is>
          <t>TOTAL</t>
        </is>
      </c>
    </row>
    <row r="346" ht="29.1" customHeight="1">
      <c r="A346" s="78" t="inlineStr">
        <is>
          <t>90.89.50*</t>
        </is>
      </c>
      <c r="B346" s="77" t="inlineStr">
        <is>
          <t>FORNECIMENTO DE GRADE FIXA DE FERRO, PARA PROTEÇÃO DE JANELA, INCLUSIVE ASSENTAMENTO, FERRAGENS E ACESSÓRIOS [SETOPED50951- SERVIÇO]</t>
        </is>
      </c>
      <c r="C346" s="78" t="inlineStr">
        <is>
          <t xml:space="preserve">Composições </t>
        </is>
      </c>
      <c r="D346" s="78" t="inlineStr">
        <is>
          <t>M2</t>
        </is>
      </c>
      <c r="E346" s="21" t="n">
        <v>0.5600000000000001</v>
      </c>
      <c r="F346" s="22" t="n">
        <v>344.98</v>
      </c>
      <c r="G346" s="22" t="n">
        <v>193.19</v>
      </c>
    </row>
    <row r="347" ht="15" customHeight="1">
      <c r="A347" s="2" t="n"/>
      <c r="B347" s="2" t="n"/>
      <c r="C347" s="2" t="n"/>
      <c r="D347" s="2" t="n"/>
      <c r="E347" s="74" t="inlineStr">
        <is>
          <t>TOTAL Material:</t>
        </is>
      </c>
      <c r="F347" s="91" t="n"/>
      <c r="G347" s="23" t="n">
        <v>193.19</v>
      </c>
    </row>
    <row r="348" ht="15" customHeight="1">
      <c r="A348" s="2" t="n"/>
      <c r="B348" s="2" t="n"/>
      <c r="C348" s="2" t="n"/>
      <c r="D348" s="2" t="n"/>
      <c r="E348" s="75" t="inlineStr">
        <is>
          <t>VALOR:</t>
        </is>
      </c>
      <c r="F348" s="91" t="n"/>
      <c r="G348" s="5" t="n">
        <v>193.19</v>
      </c>
    </row>
    <row r="349" ht="15" customHeight="1">
      <c r="A349" s="2" t="n"/>
      <c r="B349" s="2" t="n"/>
      <c r="C349" s="2" t="n"/>
      <c r="D349" s="2" t="n"/>
      <c r="E349" s="75" t="inlineStr">
        <is>
          <t>VALOR BDI (29.27%):</t>
        </is>
      </c>
      <c r="F349" s="91" t="n"/>
      <c r="G349" s="5" t="n">
        <v>56.55</v>
      </c>
    </row>
    <row r="350" ht="15" customHeight="1">
      <c r="A350" s="2" t="n"/>
      <c r="B350" s="2" t="n"/>
      <c r="C350" s="2" t="n"/>
      <c r="D350" s="2" t="n"/>
      <c r="E350" s="75" t="inlineStr">
        <is>
          <t>VALOR COM BDI:</t>
        </is>
      </c>
      <c r="F350" s="91" t="n"/>
      <c r="G350" s="5" t="n">
        <v>249.74</v>
      </c>
    </row>
    <row r="351" ht="9.949999999999999" customHeight="1">
      <c r="A351" s="2" t="n"/>
      <c r="B351" s="2" t="n"/>
      <c r="C351" s="71" t="n"/>
      <c r="E351" s="2" t="n"/>
      <c r="F351" s="2" t="n"/>
      <c r="G351" s="2" t="n"/>
    </row>
    <row r="352" ht="20.1" customHeight="1">
      <c r="A352" s="72" t="inlineStr">
        <is>
          <t>CPU 13.38.53 FORNECIMENTO E INSTALAÇÃO DE GRADE DE FERRO 90 x 210 CM - CONFORME PROJETO (UN)</t>
        </is>
      </c>
      <c r="B352" s="90" t="n"/>
      <c r="C352" s="90" t="n"/>
      <c r="D352" s="90" t="n"/>
      <c r="E352" s="90" t="n"/>
      <c r="F352" s="90" t="n"/>
      <c r="G352" s="91" t="n"/>
    </row>
    <row r="353" ht="15" customHeight="1">
      <c r="A353" s="73" t="inlineStr">
        <is>
          <t>Material</t>
        </is>
      </c>
      <c r="B353" s="91" t="n"/>
      <c r="C353" s="64" t="inlineStr">
        <is>
          <t>FONTE</t>
        </is>
      </c>
      <c r="D353" s="64" t="inlineStr">
        <is>
          <t>UNID</t>
        </is>
      </c>
      <c r="E353" s="64" t="inlineStr">
        <is>
          <t>COEFICIENTE</t>
        </is>
      </c>
      <c r="F353" s="64" t="inlineStr">
        <is>
          <t>PREÇO UNITÁRIO</t>
        </is>
      </c>
      <c r="G353" s="64" t="inlineStr">
        <is>
          <t>TOTAL</t>
        </is>
      </c>
    </row>
    <row r="354" ht="29.1" customHeight="1">
      <c r="A354" s="78" t="inlineStr">
        <is>
          <t>90.89.50*</t>
        </is>
      </c>
      <c r="B354" s="77" t="inlineStr">
        <is>
          <t>FORNECIMENTO DE GRADE FIXA DE FERRO, PARA PROTEÇÃO DE JANELA, INCLUSIVE ASSENTAMENTO, FERRAGENS E ACESSÓRIOS [SETOPED50951- SERVIÇO]</t>
        </is>
      </c>
      <c r="C354" s="78" t="inlineStr">
        <is>
          <t xml:space="preserve">Composições </t>
        </is>
      </c>
      <c r="D354" s="78" t="inlineStr">
        <is>
          <t>M2</t>
        </is>
      </c>
      <c r="E354" s="21" t="n">
        <v>1.89</v>
      </c>
      <c r="F354" s="22" t="n">
        <v>344.98</v>
      </c>
      <c r="G354" s="22" t="n">
        <v>652.01</v>
      </c>
    </row>
    <row r="355" ht="15" customHeight="1">
      <c r="A355" s="2" t="n"/>
      <c r="B355" s="2" t="n"/>
      <c r="C355" s="2" t="n"/>
      <c r="D355" s="2" t="n"/>
      <c r="E355" s="74" t="inlineStr">
        <is>
          <t>TOTAL Material:</t>
        </is>
      </c>
      <c r="F355" s="91" t="n"/>
      <c r="G355" s="23" t="n">
        <v>652.01</v>
      </c>
    </row>
    <row r="356" ht="15" customHeight="1">
      <c r="A356" s="2" t="n"/>
      <c r="B356" s="2" t="n"/>
      <c r="C356" s="2" t="n"/>
      <c r="D356" s="2" t="n"/>
      <c r="E356" s="75" t="inlineStr">
        <is>
          <t>VALOR:</t>
        </is>
      </c>
      <c r="F356" s="91" t="n"/>
      <c r="G356" s="5" t="n">
        <v>652.01</v>
      </c>
    </row>
    <row r="357" ht="15" customHeight="1">
      <c r="A357" s="2" t="n"/>
      <c r="B357" s="2" t="n"/>
      <c r="C357" s="2" t="n"/>
      <c r="D357" s="2" t="n"/>
      <c r="E357" s="75" t="inlineStr">
        <is>
          <t>VALOR BDI (29.27%):</t>
        </is>
      </c>
      <c r="F357" s="91" t="n"/>
      <c r="G357" s="5" t="n">
        <v>190.84</v>
      </c>
    </row>
    <row r="358" ht="15" customHeight="1">
      <c r="A358" s="2" t="n"/>
      <c r="B358" s="2" t="n"/>
      <c r="C358" s="2" t="n"/>
      <c r="D358" s="2" t="n"/>
      <c r="E358" s="75" t="inlineStr">
        <is>
          <t>VALOR COM BDI:</t>
        </is>
      </c>
      <c r="F358" s="91" t="n"/>
      <c r="G358" s="5" t="n">
        <v>842.85</v>
      </c>
    </row>
    <row r="359" ht="9.949999999999999" customHeight="1">
      <c r="A359" s="2" t="n"/>
      <c r="B359" s="2" t="n"/>
      <c r="C359" s="71" t="n"/>
      <c r="E359" s="2" t="n"/>
      <c r="F359" s="2" t="n"/>
      <c r="G359" s="2" t="n"/>
    </row>
    <row r="360" ht="20.1" customHeight="1">
      <c r="A360" s="72" t="inlineStr">
        <is>
          <t>CPU 13.38.54 FORNECIMENTO E INSTALAÇÃO DE GRADE DE FERRO 60 x 210 CM - CONFORME PROJETO (UN)</t>
        </is>
      </c>
      <c r="B360" s="90" t="n"/>
      <c r="C360" s="90" t="n"/>
      <c r="D360" s="90" t="n"/>
      <c r="E360" s="90" t="n"/>
      <c r="F360" s="90" t="n"/>
      <c r="G360" s="91" t="n"/>
    </row>
    <row r="361" ht="15" customHeight="1">
      <c r="A361" s="73" t="inlineStr">
        <is>
          <t>Material</t>
        </is>
      </c>
      <c r="B361" s="91" t="n"/>
      <c r="C361" s="64" t="inlineStr">
        <is>
          <t>FONTE</t>
        </is>
      </c>
      <c r="D361" s="64" t="inlineStr">
        <is>
          <t>UNID</t>
        </is>
      </c>
      <c r="E361" s="64" t="inlineStr">
        <is>
          <t>COEFICIENTE</t>
        </is>
      </c>
      <c r="F361" s="64" t="inlineStr">
        <is>
          <t>PREÇO UNITÁRIO</t>
        </is>
      </c>
      <c r="G361" s="64" t="inlineStr">
        <is>
          <t>TOTAL</t>
        </is>
      </c>
    </row>
    <row r="362" ht="29.1" customHeight="1">
      <c r="A362" s="78" t="inlineStr">
        <is>
          <t>90.89.50*</t>
        </is>
      </c>
      <c r="B362" s="77" t="inlineStr">
        <is>
          <t>FORNECIMENTO DE GRADE FIXA DE FERRO, PARA PROTEÇÃO DE JANELA, INCLUSIVE ASSENTAMENTO, FERRAGENS E ACESSÓRIOS [SETOPED50951- SERVIÇO]</t>
        </is>
      </c>
      <c r="C362" s="78" t="inlineStr">
        <is>
          <t xml:space="preserve">Composições </t>
        </is>
      </c>
      <c r="D362" s="78" t="inlineStr">
        <is>
          <t>M2</t>
        </is>
      </c>
      <c r="E362" s="21" t="n">
        <v>1.26</v>
      </c>
      <c r="F362" s="22" t="n">
        <v>344.98</v>
      </c>
      <c r="G362" s="22" t="n">
        <v>434.67</v>
      </c>
    </row>
    <row r="363" ht="15" customHeight="1">
      <c r="A363" s="2" t="n"/>
      <c r="B363" s="2" t="n"/>
      <c r="C363" s="2" t="n"/>
      <c r="D363" s="2" t="n"/>
      <c r="E363" s="74" t="inlineStr">
        <is>
          <t>TOTAL Material:</t>
        </is>
      </c>
      <c r="F363" s="91" t="n"/>
      <c r="G363" s="23" t="n">
        <v>434.67</v>
      </c>
    </row>
    <row r="364" ht="15" customHeight="1">
      <c r="A364" s="2" t="n"/>
      <c r="B364" s="2" t="n"/>
      <c r="C364" s="2" t="n"/>
      <c r="D364" s="2" t="n"/>
      <c r="E364" s="75" t="inlineStr">
        <is>
          <t>VALOR:</t>
        </is>
      </c>
      <c r="F364" s="91" t="n"/>
      <c r="G364" s="5" t="n">
        <v>434.67</v>
      </c>
    </row>
    <row r="365" ht="15" customHeight="1">
      <c r="A365" s="2" t="n"/>
      <c r="B365" s="2" t="n"/>
      <c r="C365" s="2" t="n"/>
      <c r="D365" s="2" t="n"/>
      <c r="E365" s="75" t="inlineStr">
        <is>
          <t>VALOR BDI (29.27%):</t>
        </is>
      </c>
      <c r="F365" s="91" t="n"/>
      <c r="G365" s="5" t="n">
        <v>127.23</v>
      </c>
    </row>
    <row r="366" ht="15" customHeight="1">
      <c r="A366" s="2" t="n"/>
      <c r="B366" s="2" t="n"/>
      <c r="C366" s="2" t="n"/>
      <c r="D366" s="2" t="n"/>
      <c r="E366" s="75" t="inlineStr">
        <is>
          <t>VALOR COM BDI:</t>
        </is>
      </c>
      <c r="F366" s="91" t="n"/>
      <c r="G366" s="5" t="n">
        <v>561.9</v>
      </c>
    </row>
    <row r="367" ht="9.949999999999999" customHeight="1">
      <c r="A367" s="2" t="n"/>
      <c r="B367" s="2" t="n"/>
      <c r="C367" s="71" t="n"/>
      <c r="E367" s="2" t="n"/>
      <c r="F367" s="2" t="n"/>
      <c r="G367" s="2" t="n"/>
    </row>
    <row r="368" ht="20.1" customHeight="1">
      <c r="A368" s="72" t="inlineStr">
        <is>
          <t>CPU 13.40.91 GUARDA-CORPO EXTERNO,  EM TUBO GALVANIZADO, COM COSTURA, DIÂMETRO 2", ESP. 3MM, GRADIL COM QUADRO EM BARRA CHATA (1.1/4"X3/16") E DIVISÃO EM BARRA CHATA (1.1/2"X3/16"), INCLUSIVE CORRIMÃO DUPLO, INCLUSIVE PINTURA (M)</t>
        </is>
      </c>
      <c r="B368" s="90" t="n"/>
      <c r="C368" s="90" t="n"/>
      <c r="D368" s="90" t="n"/>
      <c r="E368" s="90" t="n"/>
      <c r="F368" s="90" t="n"/>
      <c r="G368" s="91" t="n"/>
    </row>
    <row r="369" ht="15" customHeight="1">
      <c r="A369" s="73" t="inlineStr">
        <is>
          <t>Serviço</t>
        </is>
      </c>
      <c r="B369" s="91" t="n"/>
      <c r="C369" s="64" t="inlineStr">
        <is>
          <t>FONTE</t>
        </is>
      </c>
      <c r="D369" s="64" t="inlineStr">
        <is>
          <t>UNID</t>
        </is>
      </c>
      <c r="E369" s="64" t="inlineStr">
        <is>
          <t>COEFICIENTE</t>
        </is>
      </c>
      <c r="F369" s="64" t="inlineStr">
        <is>
          <t>PREÇO UNITÁRIO</t>
        </is>
      </c>
      <c r="G369" s="64" t="inlineStr">
        <is>
          <t>TOTAL</t>
        </is>
      </c>
    </row>
    <row r="370" ht="38.1" customHeight="1">
      <c r="A370" s="78" t="inlineStr">
        <is>
          <t>13.40.83</t>
        </is>
      </c>
      <c r="B370" s="77" t="inlineStr">
        <is>
          <t>GUARDA CORPO MOD. “TUBOS VERTICAIS”, COM MONTANTES D=2”, FIXAÇÃO A CADA 144 CM, TUBOS VERTICAIS INTERMEDIÁRIOS D= 1 1/4", CORRIMÃO DUPLO, TUBO INDUSTRIAL CHAPA 16 - 1,50 MM (NBR 6591)</t>
        </is>
      </c>
      <c r="C370" s="78" t="inlineStr">
        <is>
          <t>SUDECAP</t>
        </is>
      </c>
      <c r="D370" s="78" t="inlineStr">
        <is>
          <t>M</t>
        </is>
      </c>
      <c r="E370" s="21" t="n">
        <v>1</v>
      </c>
      <c r="F370" s="22" t="n">
        <v>397.23</v>
      </c>
      <c r="G370" s="22" t="n">
        <v>397.23</v>
      </c>
    </row>
    <row r="371" ht="15" customHeight="1">
      <c r="A371" s="2" t="n"/>
      <c r="B371" s="2" t="n"/>
      <c r="C371" s="2" t="n"/>
      <c r="D371" s="2" t="n"/>
      <c r="E371" s="74" t="inlineStr">
        <is>
          <t>TOTAL Serviço:</t>
        </is>
      </c>
      <c r="F371" s="91" t="n"/>
      <c r="G371" s="23" t="n">
        <v>397.23</v>
      </c>
    </row>
    <row r="372" ht="15" customHeight="1">
      <c r="A372" s="2" t="n"/>
      <c r="B372" s="2" t="n"/>
      <c r="C372" s="2" t="n"/>
      <c r="D372" s="2" t="n"/>
      <c r="E372" s="75" t="inlineStr">
        <is>
          <t>VALOR:</t>
        </is>
      </c>
      <c r="F372" s="91" t="n"/>
      <c r="G372" s="5" t="n">
        <v>397.23</v>
      </c>
    </row>
    <row r="373" ht="15" customHeight="1">
      <c r="A373" s="2" t="n"/>
      <c r="B373" s="2" t="n"/>
      <c r="C373" s="2" t="n"/>
      <c r="D373" s="2" t="n"/>
      <c r="E373" s="75" t="inlineStr">
        <is>
          <t>VALOR BDI (29.27%):</t>
        </is>
      </c>
      <c r="F373" s="91" t="n"/>
      <c r="G373" s="5" t="n">
        <v>116.27</v>
      </c>
    </row>
    <row r="374" ht="15" customHeight="1">
      <c r="A374" s="2" t="n"/>
      <c r="B374" s="2" t="n"/>
      <c r="C374" s="2" t="n"/>
      <c r="D374" s="2" t="n"/>
      <c r="E374" s="75" t="inlineStr">
        <is>
          <t>VALOR COM BDI:</t>
        </is>
      </c>
      <c r="F374" s="91" t="n"/>
      <c r="G374" s="5" t="n">
        <v>513.5</v>
      </c>
    </row>
    <row r="375" ht="9.949999999999999" customHeight="1">
      <c r="A375" s="2" t="n"/>
      <c r="B375" s="2" t="n"/>
      <c r="C375" s="71" t="n"/>
      <c r="E375" s="2" t="n"/>
      <c r="F375" s="2" t="n"/>
      <c r="G375" s="2" t="n"/>
    </row>
    <row r="376" ht="20.1" customHeight="1">
      <c r="A376" s="72" t="inlineStr">
        <is>
          <t>CPU 13.40.92 CORRIMÃO DUPLO EM TUBO GALVANIZADO, COM COSTURA, DIÂMETRO 1.1/2", ESP. 3MM, FIXADO EM PISO COM MONTANTE VERTICAL, DIÂMETRO 1.1/2", INCLUSIVE SUPORTE PARA CORRIMÃO EM BARRA CHATA (1"X1/2"), INCLUSIVE PINTURA (M)</t>
        </is>
      </c>
      <c r="B376" s="90" t="n"/>
      <c r="C376" s="90" t="n"/>
      <c r="D376" s="90" t="n"/>
      <c r="E376" s="90" t="n"/>
      <c r="F376" s="90" t="n"/>
      <c r="G376" s="91" t="n"/>
    </row>
    <row r="377" ht="15" customHeight="1">
      <c r="A377" s="73" t="inlineStr">
        <is>
          <t>Material</t>
        </is>
      </c>
      <c r="B377" s="91" t="n"/>
      <c r="C377" s="64" t="inlineStr">
        <is>
          <t>FONTE</t>
        </is>
      </c>
      <c r="D377" s="64" t="inlineStr">
        <is>
          <t>UNID</t>
        </is>
      </c>
      <c r="E377" s="64" t="inlineStr">
        <is>
          <t>COEFICIENTE</t>
        </is>
      </c>
      <c r="F377" s="64" t="inlineStr">
        <is>
          <t>PREÇO UNITÁRIO</t>
        </is>
      </c>
      <c r="G377" s="64" t="inlineStr">
        <is>
          <t>TOTAL</t>
        </is>
      </c>
    </row>
    <row r="378" ht="45.95" customHeight="1">
      <c r="A378" s="78" t="inlineStr">
        <is>
          <t>90.89.51*</t>
        </is>
      </c>
      <c r="B378" s="77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378" s="78" t="inlineStr">
        <is>
          <t xml:space="preserve">Composições </t>
        </is>
      </c>
      <c r="D378" s="78" t="inlineStr">
        <is>
          <t>M</t>
        </is>
      </c>
      <c r="E378" s="21" t="n">
        <v>1</v>
      </c>
      <c r="F378" s="22" t="n">
        <v>291.26</v>
      </c>
      <c r="G378" s="22" t="n">
        <v>291.26</v>
      </c>
    </row>
    <row r="379" ht="29.1" customHeight="1">
      <c r="A379" s="78" t="inlineStr">
        <is>
          <t>90.89.53*</t>
        </is>
      </c>
      <c r="B379" s="77" t="inlineStr">
        <is>
          <t>PINTURA ESMALTE EM TUBO GALVANIZADO, DUAS (2) DEMÃOS, INCLUSIVE UMA (1) DEMÃO DE FUNDO ANTICORROSIVO [SETOP-ED50496SERVIÇO]</t>
        </is>
      </c>
      <c r="C379" s="78" t="inlineStr">
        <is>
          <t xml:space="preserve">Composições </t>
        </is>
      </c>
      <c r="D379" s="78" t="inlineStr">
        <is>
          <t>M</t>
        </is>
      </c>
      <c r="E379" s="21" t="n">
        <v>1</v>
      </c>
      <c r="F379" s="22" t="n">
        <v>23.28</v>
      </c>
      <c r="G379" s="22" t="n">
        <v>23.28</v>
      </c>
    </row>
    <row r="380" ht="15" customHeight="1">
      <c r="A380" s="2" t="n"/>
      <c r="B380" s="2" t="n"/>
      <c r="C380" s="2" t="n"/>
      <c r="D380" s="2" t="n"/>
      <c r="E380" s="74" t="inlineStr">
        <is>
          <t>TOTAL Material:</t>
        </is>
      </c>
      <c r="F380" s="91" t="n"/>
      <c r="G380" s="23" t="n">
        <v>314.54</v>
      </c>
    </row>
    <row r="381" ht="15" customHeight="1">
      <c r="A381" s="2" t="n"/>
      <c r="B381" s="2" t="n"/>
      <c r="C381" s="2" t="n"/>
      <c r="D381" s="2" t="n"/>
      <c r="E381" s="75" t="inlineStr">
        <is>
          <t>VALOR:</t>
        </is>
      </c>
      <c r="F381" s="91" t="n"/>
      <c r="G381" s="5" t="n">
        <v>314.54</v>
      </c>
    </row>
    <row r="382" ht="15" customHeight="1">
      <c r="A382" s="2" t="n"/>
      <c r="B382" s="2" t="n"/>
      <c r="C382" s="2" t="n"/>
      <c r="D382" s="2" t="n"/>
      <c r="E382" s="75" t="inlineStr">
        <is>
          <t>VALOR BDI (29.27%):</t>
        </is>
      </c>
      <c r="F382" s="91" t="n"/>
      <c r="G382" s="5" t="n">
        <v>92.06999999999999</v>
      </c>
    </row>
    <row r="383" ht="15" customHeight="1">
      <c r="A383" s="2" t="n"/>
      <c r="B383" s="2" t="n"/>
      <c r="C383" s="2" t="n"/>
      <c r="D383" s="2" t="n"/>
      <c r="E383" s="75" t="inlineStr">
        <is>
          <t>VALOR COM BDI:</t>
        </is>
      </c>
      <c r="F383" s="91" t="n"/>
      <c r="G383" s="5" t="n">
        <v>406.61</v>
      </c>
    </row>
    <row r="384" ht="9.949999999999999" customHeight="1">
      <c r="A384" s="2" t="n"/>
      <c r="B384" s="2" t="n"/>
      <c r="C384" s="71" t="n"/>
      <c r="E384" s="2" t="n"/>
      <c r="F384" s="2" t="n"/>
      <c r="G384" s="2" t="n"/>
    </row>
    <row r="385" ht="20.1" customHeight="1">
      <c r="A385" s="72" t="inlineStr">
        <is>
          <t>CPU 13.40.93 CORRIMÃO DUPLO EM TUBO GALVANIZADO, COM COSTURA, DIÂMETRO 1.1/2", ESP. 3MM, FIXADO EM ALVENARIA, INCLUSIVE SUPORTE PARA CORRIMÃO EM BARRA CHATA (1"X1/2"), INCLUSIVE PINTURA (M)</t>
        </is>
      </c>
      <c r="B385" s="90" t="n"/>
      <c r="C385" s="90" t="n"/>
      <c r="D385" s="90" t="n"/>
      <c r="E385" s="90" t="n"/>
      <c r="F385" s="90" t="n"/>
      <c r="G385" s="91" t="n"/>
    </row>
    <row r="386" ht="15" customHeight="1">
      <c r="A386" s="73" t="inlineStr">
        <is>
          <t>Material</t>
        </is>
      </c>
      <c r="B386" s="91" t="n"/>
      <c r="C386" s="64" t="inlineStr">
        <is>
          <t>FONTE</t>
        </is>
      </c>
      <c r="D386" s="64" t="inlineStr">
        <is>
          <t>UNID</t>
        </is>
      </c>
      <c r="E386" s="64" t="inlineStr">
        <is>
          <t>COEFICIENTE</t>
        </is>
      </c>
      <c r="F386" s="64" t="inlineStr">
        <is>
          <t>PREÇO UNITÁRIO</t>
        </is>
      </c>
      <c r="G386" s="64" t="inlineStr">
        <is>
          <t>TOTAL</t>
        </is>
      </c>
    </row>
    <row r="387" ht="38.1" customHeight="1">
      <c r="A387" s="78" t="inlineStr">
        <is>
          <t>90.89.52*</t>
        </is>
      </c>
      <c r="B387" s="77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387" s="78" t="inlineStr">
        <is>
          <t xml:space="preserve">Composições </t>
        </is>
      </c>
      <c r="D387" s="78" t="inlineStr">
        <is>
          <t>M</t>
        </is>
      </c>
      <c r="E387" s="21" t="n">
        <v>1</v>
      </c>
      <c r="F387" s="22" t="n">
        <v>209.77</v>
      </c>
      <c r="G387" s="22" t="n">
        <v>209.77</v>
      </c>
    </row>
    <row r="388" ht="29.1" customHeight="1">
      <c r="A388" s="78" t="inlineStr">
        <is>
          <t>90.89.53*</t>
        </is>
      </c>
      <c r="B388" s="77" t="inlineStr">
        <is>
          <t>PINTURA ESMALTE EM TUBO GALVANIZADO, DUAS (2) DEMÃOS, INCLUSIVE UMA (1) DEMÃO DE FUNDO ANTICORROSIVO [SETOP-ED50496SERVIÇO]</t>
        </is>
      </c>
      <c r="C388" s="78" t="inlineStr">
        <is>
          <t xml:space="preserve">Composições </t>
        </is>
      </c>
      <c r="D388" s="78" t="inlineStr">
        <is>
          <t>M</t>
        </is>
      </c>
      <c r="E388" s="21" t="n">
        <v>1</v>
      </c>
      <c r="F388" s="22" t="n">
        <v>23.28</v>
      </c>
      <c r="G388" s="22" t="n">
        <v>23.28</v>
      </c>
    </row>
    <row r="389" ht="15" customHeight="1">
      <c r="A389" s="2" t="n"/>
      <c r="B389" s="2" t="n"/>
      <c r="C389" s="2" t="n"/>
      <c r="D389" s="2" t="n"/>
      <c r="E389" s="74" t="inlineStr">
        <is>
          <t>TOTAL Material:</t>
        </is>
      </c>
      <c r="F389" s="91" t="n"/>
      <c r="G389" s="23" t="n">
        <v>233.05</v>
      </c>
    </row>
    <row r="390" ht="15" customHeight="1">
      <c r="A390" s="2" t="n"/>
      <c r="B390" s="2" t="n"/>
      <c r="C390" s="2" t="n"/>
      <c r="D390" s="2" t="n"/>
      <c r="E390" s="75" t="inlineStr">
        <is>
          <t>VALOR:</t>
        </is>
      </c>
      <c r="F390" s="91" t="n"/>
      <c r="G390" s="5" t="n">
        <v>233.05</v>
      </c>
    </row>
    <row r="391" ht="15" customHeight="1">
      <c r="A391" s="2" t="n"/>
      <c r="B391" s="2" t="n"/>
      <c r="C391" s="2" t="n"/>
      <c r="D391" s="2" t="n"/>
      <c r="E391" s="75" t="inlineStr">
        <is>
          <t>VALOR BDI (29.27%):</t>
        </is>
      </c>
      <c r="F391" s="91" t="n"/>
      <c r="G391" s="5" t="n">
        <v>68.20999999999999</v>
      </c>
    </row>
    <row r="392" ht="15" customHeight="1">
      <c r="A392" s="2" t="n"/>
      <c r="B392" s="2" t="n"/>
      <c r="C392" s="2" t="n"/>
      <c r="D392" s="2" t="n"/>
      <c r="E392" s="75" t="inlineStr">
        <is>
          <t>VALOR COM BDI:</t>
        </is>
      </c>
      <c r="F392" s="91" t="n"/>
      <c r="G392" s="5" t="n">
        <v>301.26</v>
      </c>
    </row>
    <row r="393" ht="9.949999999999999" customHeight="1">
      <c r="A393" s="2" t="n"/>
      <c r="B393" s="2" t="n"/>
      <c r="C393" s="71" t="n"/>
      <c r="E393" s="2" t="n"/>
      <c r="F393" s="2" t="n"/>
      <c r="G393" s="2" t="n"/>
    </row>
    <row r="394" ht="20.1" customHeight="1">
      <c r="A394" s="72" t="inlineStr">
        <is>
          <t>CPU 13.70.51 FORNECIMENTO E INSTALAÇÃO DE J1 - JANELA DE CORRER DE FERRO  - 1,2 x 1,0 M, CONFORME PROJETO (UN)</t>
        </is>
      </c>
      <c r="B394" s="90" t="n"/>
      <c r="C394" s="90" t="n"/>
      <c r="D394" s="90" t="n"/>
      <c r="E394" s="90" t="n"/>
      <c r="F394" s="90" t="n"/>
      <c r="G394" s="91" t="n"/>
    </row>
    <row r="395" ht="15" customHeight="1">
      <c r="A395" s="73" t="inlineStr">
        <is>
          <t>Material</t>
        </is>
      </c>
      <c r="B395" s="91" t="n"/>
      <c r="C395" s="64" t="inlineStr">
        <is>
          <t>FONTE</t>
        </is>
      </c>
      <c r="D395" s="64" t="inlineStr">
        <is>
          <t>UNID</t>
        </is>
      </c>
      <c r="E395" s="64" t="inlineStr">
        <is>
          <t>COEFICIENTE</t>
        </is>
      </c>
      <c r="F395" s="64" t="inlineStr">
        <is>
          <t>PREÇO UNITÁRIO</t>
        </is>
      </c>
      <c r="G395" s="64" t="inlineStr">
        <is>
          <t>TOTAL</t>
        </is>
      </c>
    </row>
    <row r="396" ht="21" customHeight="1">
      <c r="A396" s="78" t="inlineStr">
        <is>
          <t>90.89.55*</t>
        </is>
      </c>
      <c r="B396" s="77" t="inlineStr">
        <is>
          <t>FORNECIMENTO DE JANELA DE CORRER EM FERRO, INCLUSIVE ASSENTAMENTO, FERRAGENS E ACESSÓRIOS [SETOPED50955]</t>
        </is>
      </c>
      <c r="C396" s="78" t="inlineStr">
        <is>
          <t xml:space="preserve">Composições </t>
        </is>
      </c>
      <c r="D396" s="78" t="inlineStr">
        <is>
          <t>M2</t>
        </is>
      </c>
      <c r="E396" s="21" t="n">
        <v>1.2</v>
      </c>
      <c r="F396" s="22" t="n">
        <v>544.64</v>
      </c>
      <c r="G396" s="22" t="n">
        <v>653.5700000000001</v>
      </c>
    </row>
    <row r="397" ht="15" customHeight="1">
      <c r="A397" s="2" t="n"/>
      <c r="B397" s="2" t="n"/>
      <c r="C397" s="2" t="n"/>
      <c r="D397" s="2" t="n"/>
      <c r="E397" s="74" t="inlineStr">
        <is>
          <t>TOTAL Material:</t>
        </is>
      </c>
      <c r="F397" s="91" t="n"/>
      <c r="G397" s="23" t="n">
        <v>653.5700000000001</v>
      </c>
    </row>
    <row r="398" ht="15" customHeight="1">
      <c r="A398" s="2" t="n"/>
      <c r="B398" s="2" t="n"/>
      <c r="C398" s="2" t="n"/>
      <c r="D398" s="2" t="n"/>
      <c r="E398" s="75" t="inlineStr">
        <is>
          <t>VALOR:</t>
        </is>
      </c>
      <c r="F398" s="91" t="n"/>
      <c r="G398" s="5" t="n">
        <v>653.5700000000001</v>
      </c>
    </row>
    <row r="399" ht="15" customHeight="1">
      <c r="A399" s="2" t="n"/>
      <c r="B399" s="2" t="n"/>
      <c r="C399" s="2" t="n"/>
      <c r="D399" s="2" t="n"/>
      <c r="E399" s="75" t="inlineStr">
        <is>
          <t>VALOR BDI (29.27%):</t>
        </is>
      </c>
      <c r="F399" s="91" t="n"/>
      <c r="G399" s="5" t="n">
        <v>191.3</v>
      </c>
    </row>
    <row r="400" ht="15" customHeight="1">
      <c r="A400" s="2" t="n"/>
      <c r="B400" s="2" t="n"/>
      <c r="C400" s="2" t="n"/>
      <c r="D400" s="2" t="n"/>
      <c r="E400" s="75" t="inlineStr">
        <is>
          <t>VALOR COM BDI:</t>
        </is>
      </c>
      <c r="F400" s="91" t="n"/>
      <c r="G400" s="5" t="n">
        <v>844.87</v>
      </c>
    </row>
    <row r="401" ht="9.949999999999999" customHeight="1">
      <c r="A401" s="2" t="n"/>
      <c r="B401" s="2" t="n"/>
      <c r="C401" s="71" t="n"/>
      <c r="E401" s="2" t="n"/>
      <c r="F401" s="2" t="n"/>
      <c r="G401" s="2" t="n"/>
    </row>
    <row r="402" ht="20.1" customHeight="1">
      <c r="A402" s="72" t="inlineStr">
        <is>
          <t>CPU 13.70.52 FORNECIMENTO E INSTALAÇÃO DE J2 - JANELA BASCULANTE DE FERRO - 0,8 x 0,7 M, CONFORME PROJETO. (UN)</t>
        </is>
      </c>
      <c r="B402" s="90" t="n"/>
      <c r="C402" s="90" t="n"/>
      <c r="D402" s="90" t="n"/>
      <c r="E402" s="90" t="n"/>
      <c r="F402" s="90" t="n"/>
      <c r="G402" s="91" t="n"/>
    </row>
    <row r="403" ht="15" customHeight="1">
      <c r="A403" s="73" t="inlineStr">
        <is>
          <t>Material</t>
        </is>
      </c>
      <c r="B403" s="91" t="n"/>
      <c r="C403" s="64" t="inlineStr">
        <is>
          <t>FONTE</t>
        </is>
      </c>
      <c r="D403" s="64" t="inlineStr">
        <is>
          <t>UNID</t>
        </is>
      </c>
      <c r="E403" s="64" t="inlineStr">
        <is>
          <t>COEFICIENTE</t>
        </is>
      </c>
      <c r="F403" s="64" t="inlineStr">
        <is>
          <t>PREÇO UNITÁRIO</t>
        </is>
      </c>
      <c r="G403" s="64" t="inlineStr">
        <is>
          <t>TOTAL</t>
        </is>
      </c>
    </row>
    <row r="404" ht="21" customHeight="1">
      <c r="A404" s="78" t="inlineStr">
        <is>
          <t>90.89.54*</t>
        </is>
      </c>
      <c r="B404" s="77" t="inlineStr">
        <is>
          <t>FORNECIMENTO DE JANELA BASCULANTE DE FERRO, INCLUSIVE ASSENTAMENTO, FERRAGENS E ACESSÓRIOS [SETOP-ED50954]</t>
        </is>
      </c>
      <c r="C404" s="78" t="inlineStr">
        <is>
          <t xml:space="preserve">Composições </t>
        </is>
      </c>
      <c r="D404" s="78" t="inlineStr">
        <is>
          <t>M2</t>
        </is>
      </c>
      <c r="E404" s="21" t="n">
        <v>0.5600000000000001</v>
      </c>
      <c r="F404" s="22" t="n">
        <v>467.15</v>
      </c>
      <c r="G404" s="22" t="n">
        <v>261.6</v>
      </c>
    </row>
    <row r="405" ht="15" customHeight="1">
      <c r="A405" s="2" t="n"/>
      <c r="B405" s="2" t="n"/>
      <c r="C405" s="2" t="n"/>
      <c r="D405" s="2" t="n"/>
      <c r="E405" s="74" t="inlineStr">
        <is>
          <t>TOTAL Material:</t>
        </is>
      </c>
      <c r="F405" s="91" t="n"/>
      <c r="G405" s="23" t="n">
        <v>261.6</v>
      </c>
    </row>
    <row r="406" ht="15" customHeight="1">
      <c r="A406" s="2" t="n"/>
      <c r="B406" s="2" t="n"/>
      <c r="C406" s="2" t="n"/>
      <c r="D406" s="2" t="n"/>
      <c r="E406" s="75" t="inlineStr">
        <is>
          <t>VALOR:</t>
        </is>
      </c>
      <c r="F406" s="91" t="n"/>
      <c r="G406" s="5" t="n">
        <v>261.6</v>
      </c>
    </row>
    <row r="407" ht="15" customHeight="1">
      <c r="A407" s="2" t="n"/>
      <c r="B407" s="2" t="n"/>
      <c r="C407" s="2" t="n"/>
      <c r="D407" s="2" t="n"/>
      <c r="E407" s="75" t="inlineStr">
        <is>
          <t>VALOR BDI (29.27%):</t>
        </is>
      </c>
      <c r="F407" s="91" t="n"/>
      <c r="G407" s="5" t="n">
        <v>76.56999999999999</v>
      </c>
    </row>
    <row r="408" ht="15" customHeight="1">
      <c r="A408" s="2" t="n"/>
      <c r="B408" s="2" t="n"/>
      <c r="C408" s="2" t="n"/>
      <c r="D408" s="2" t="n"/>
      <c r="E408" s="75" t="inlineStr">
        <is>
          <t>VALOR COM BDI:</t>
        </is>
      </c>
      <c r="F408" s="91" t="n"/>
      <c r="G408" s="5" t="n">
        <v>338.17</v>
      </c>
    </row>
    <row r="409" ht="9.949999999999999" customHeight="1">
      <c r="A409" s="2" t="n"/>
      <c r="B409" s="2" t="n"/>
      <c r="C409" s="71" t="n"/>
      <c r="E409" s="2" t="n"/>
      <c r="F409" s="2" t="n"/>
      <c r="G409" s="2" t="n"/>
    </row>
    <row r="410" ht="20.1" customHeight="1">
      <c r="A410" s="72" t="inlineStr">
        <is>
          <t>CPU 13.70.53 FORNECIMENTO E INSTALAÇÃO DE P1 - PORTA DE ABRIR CHAPA DOBRADA 1FL - 0,90 x 2,1 M,
CONFORME PROJETO (UN)</t>
        </is>
      </c>
      <c r="B410" s="90" t="n"/>
      <c r="C410" s="90" t="n"/>
      <c r="D410" s="90" t="n"/>
      <c r="E410" s="90" t="n"/>
      <c r="F410" s="90" t="n"/>
      <c r="G410" s="91" t="n"/>
    </row>
    <row r="411" ht="15" customHeight="1">
      <c r="A411" s="73" t="inlineStr">
        <is>
          <t>Material</t>
        </is>
      </c>
      <c r="B411" s="91" t="n"/>
      <c r="C411" s="64" t="inlineStr">
        <is>
          <t>FONTE</t>
        </is>
      </c>
      <c r="D411" s="64" t="inlineStr">
        <is>
          <t>UNID</t>
        </is>
      </c>
      <c r="E411" s="64" t="inlineStr">
        <is>
          <t>COEFICIENTE</t>
        </is>
      </c>
      <c r="F411" s="64" t="inlineStr">
        <is>
          <t>PREÇO UNITÁRIO</t>
        </is>
      </c>
      <c r="G411" s="64" t="inlineStr">
        <is>
          <t>TOTAL</t>
        </is>
      </c>
    </row>
    <row r="412" ht="21" customHeight="1">
      <c r="A412" s="78" t="inlineStr">
        <is>
          <t>90.89.56*</t>
        </is>
      </c>
      <c r="B412" s="77" t="inlineStr">
        <is>
          <t>PORTA OU PORTAO EM CHAPA DE ACO CARBONO DOBRADA - FORNECIMENTO E INSTALACAO.  [COPASA-65003893SERVIÇO]</t>
        </is>
      </c>
      <c r="C412" s="78" t="inlineStr">
        <is>
          <t xml:space="preserve">Composições </t>
        </is>
      </c>
      <c r="D412" s="78" t="inlineStr">
        <is>
          <t>M2</t>
        </is>
      </c>
      <c r="E412" s="21" t="n">
        <v>1.89</v>
      </c>
      <c r="F412" s="22" t="n">
        <v>600.8099999999999</v>
      </c>
      <c r="G412" s="22" t="n">
        <v>1135.53</v>
      </c>
    </row>
    <row r="413" ht="15" customHeight="1">
      <c r="A413" s="2" t="n"/>
      <c r="B413" s="2" t="n"/>
      <c r="C413" s="2" t="n"/>
      <c r="D413" s="2" t="n"/>
      <c r="E413" s="74" t="inlineStr">
        <is>
          <t>TOTAL Material:</t>
        </is>
      </c>
      <c r="F413" s="91" t="n"/>
      <c r="G413" s="23" t="n">
        <v>1135.53</v>
      </c>
    </row>
    <row r="414" ht="15" customHeight="1">
      <c r="A414" s="2" t="n"/>
      <c r="B414" s="2" t="n"/>
      <c r="C414" s="2" t="n"/>
      <c r="D414" s="2" t="n"/>
      <c r="E414" s="75" t="inlineStr">
        <is>
          <t>VALOR:</t>
        </is>
      </c>
      <c r="F414" s="91" t="n"/>
      <c r="G414" s="5" t="n">
        <v>1135.53</v>
      </c>
    </row>
    <row r="415" ht="15" customHeight="1">
      <c r="A415" s="2" t="n"/>
      <c r="B415" s="2" t="n"/>
      <c r="C415" s="2" t="n"/>
      <c r="D415" s="2" t="n"/>
      <c r="E415" s="75" t="inlineStr">
        <is>
          <t>VALOR BDI (29.27%):</t>
        </is>
      </c>
      <c r="F415" s="91" t="n"/>
      <c r="G415" s="5" t="n">
        <v>332.37</v>
      </c>
    </row>
    <row r="416" ht="15" customHeight="1">
      <c r="A416" s="2" t="n"/>
      <c r="B416" s="2" t="n"/>
      <c r="C416" s="2" t="n"/>
      <c r="D416" s="2" t="n"/>
      <c r="E416" s="75" t="inlineStr">
        <is>
          <t>VALOR COM BDI:</t>
        </is>
      </c>
      <c r="F416" s="91" t="n"/>
      <c r="G416" s="5" t="n">
        <v>1467.9</v>
      </c>
    </row>
    <row r="417" ht="9.949999999999999" customHeight="1">
      <c r="A417" s="2" t="n"/>
      <c r="B417" s="2" t="n"/>
      <c r="C417" s="71" t="n"/>
      <c r="E417" s="2" t="n"/>
      <c r="F417" s="2" t="n"/>
      <c r="G417" s="2" t="n"/>
    </row>
    <row r="418" ht="20.1" customHeight="1">
      <c r="A418" s="72" t="inlineStr">
        <is>
          <t>CPU 13.70.54 INSTALAÇÃO DE PORTA DE ABRIR PJ1 EM CHAPA DOBRADA 0,60 x 2,10M, COM JANELA SUPERIOR BASCULANTE 0,60 x 0,50 M, DE FERRO, CONFORME PROJETO (UN)</t>
        </is>
      </c>
      <c r="B418" s="90" t="n"/>
      <c r="C418" s="90" t="n"/>
      <c r="D418" s="90" t="n"/>
      <c r="E418" s="90" t="n"/>
      <c r="F418" s="90" t="n"/>
      <c r="G418" s="91" t="n"/>
    </row>
    <row r="419" ht="15" customHeight="1">
      <c r="A419" s="73" t="inlineStr">
        <is>
          <t>Material</t>
        </is>
      </c>
      <c r="B419" s="91" t="n"/>
      <c r="C419" s="64" t="inlineStr">
        <is>
          <t>FONTE</t>
        </is>
      </c>
      <c r="D419" s="64" t="inlineStr">
        <is>
          <t>UNID</t>
        </is>
      </c>
      <c r="E419" s="64" t="inlineStr">
        <is>
          <t>COEFICIENTE</t>
        </is>
      </c>
      <c r="F419" s="64" t="inlineStr">
        <is>
          <t>PREÇO UNITÁRIO</t>
        </is>
      </c>
      <c r="G419" s="64" t="inlineStr">
        <is>
          <t>TOTAL</t>
        </is>
      </c>
    </row>
    <row r="420" ht="21" customHeight="1">
      <c r="A420" s="78" t="inlineStr">
        <is>
          <t>90.89.54*</t>
        </is>
      </c>
      <c r="B420" s="77" t="inlineStr">
        <is>
          <t>FORNECIMENTO DE JANELA BASCULANTE DE FERRO, INCLUSIVE ASSENTAMENTO, FERRAGENS E ACESSÓRIOS [SETOP-ED50954]</t>
        </is>
      </c>
      <c r="C420" s="78" t="inlineStr">
        <is>
          <t xml:space="preserve">Composições </t>
        </is>
      </c>
      <c r="D420" s="78" t="inlineStr">
        <is>
          <t>M2</t>
        </is>
      </c>
      <c r="E420" s="21" t="n">
        <v>0.3</v>
      </c>
      <c r="F420" s="22" t="n">
        <v>467.15</v>
      </c>
      <c r="G420" s="22" t="n">
        <v>140.15</v>
      </c>
    </row>
    <row r="421" ht="21" customHeight="1">
      <c r="A421" s="78" t="inlineStr">
        <is>
          <t>90.89.56*</t>
        </is>
      </c>
      <c r="B421" s="77" t="inlineStr">
        <is>
          <t>PORTA OU PORTAO EM CHAPA DE ACO CARBONO DOBRADA - FORNECIMENTO E INSTALACAO.  [COPASA-65003893SERVIÇO]</t>
        </is>
      </c>
      <c r="C421" s="78" t="inlineStr">
        <is>
          <t xml:space="preserve">Composições </t>
        </is>
      </c>
      <c r="D421" s="78" t="inlineStr">
        <is>
          <t>M2</t>
        </is>
      </c>
      <c r="E421" s="21" t="n">
        <v>1.26</v>
      </c>
      <c r="F421" s="22" t="n">
        <v>600.8099999999999</v>
      </c>
      <c r="G421" s="22" t="n">
        <v>757.02</v>
      </c>
    </row>
    <row r="422" ht="15" customHeight="1">
      <c r="A422" s="2" t="n"/>
      <c r="B422" s="2" t="n"/>
      <c r="C422" s="2" t="n"/>
      <c r="D422" s="2" t="n"/>
      <c r="E422" s="74" t="inlineStr">
        <is>
          <t>TOTAL Material:</t>
        </is>
      </c>
      <c r="F422" s="91" t="n"/>
      <c r="G422" s="23" t="n">
        <v>897.17</v>
      </c>
    </row>
    <row r="423" ht="15" customHeight="1">
      <c r="A423" s="2" t="n"/>
      <c r="B423" s="2" t="n"/>
      <c r="C423" s="2" t="n"/>
      <c r="D423" s="2" t="n"/>
      <c r="E423" s="75" t="inlineStr">
        <is>
          <t>VALOR:</t>
        </is>
      </c>
      <c r="F423" s="91" t="n"/>
      <c r="G423" s="5" t="n">
        <v>897.17</v>
      </c>
    </row>
    <row r="424" ht="15" customHeight="1">
      <c r="A424" s="2" t="n"/>
      <c r="B424" s="2" t="n"/>
      <c r="C424" s="2" t="n"/>
      <c r="D424" s="2" t="n"/>
      <c r="E424" s="75" t="inlineStr">
        <is>
          <t>VALOR BDI (29.27%):</t>
        </is>
      </c>
      <c r="F424" s="91" t="n"/>
      <c r="G424" s="5" t="n">
        <v>262.6</v>
      </c>
    </row>
    <row r="425" ht="15" customHeight="1">
      <c r="A425" s="2" t="n"/>
      <c r="B425" s="2" t="n"/>
      <c r="C425" s="2" t="n"/>
      <c r="D425" s="2" t="n"/>
      <c r="E425" s="75" t="inlineStr">
        <is>
          <t>VALOR COM BDI:</t>
        </is>
      </c>
      <c r="F425" s="91" t="n"/>
      <c r="G425" s="5" t="n">
        <v>1159.77</v>
      </c>
    </row>
    <row r="426" ht="9.949999999999999" customHeight="1">
      <c r="A426" s="2" t="n"/>
      <c r="B426" s="2" t="n"/>
      <c r="C426" s="71" t="n"/>
      <c r="E426" s="2" t="n"/>
      <c r="F426" s="2" t="n"/>
      <c r="G426" s="2" t="n"/>
    </row>
    <row r="427" ht="20.1" customHeight="1">
      <c r="A427" s="72" t="inlineStr">
        <is>
          <t>CPU 15.46.51 FORNECIMENTO E INSTALAÇÃO DE RODAPÉ DE GRANITO CINZA CORUMBÁ ESP=2CM H=7CM ACABAMENTO POLIDO (M)</t>
        </is>
      </c>
      <c r="B427" s="90" t="n"/>
      <c r="C427" s="90" t="n"/>
      <c r="D427" s="90" t="n"/>
      <c r="E427" s="90" t="n"/>
      <c r="F427" s="90" t="n"/>
      <c r="G427" s="91" t="n"/>
    </row>
    <row r="428" ht="15" customHeight="1">
      <c r="A428" s="73" t="inlineStr">
        <is>
          <t>Serviço</t>
        </is>
      </c>
      <c r="B428" s="91" t="n"/>
      <c r="C428" s="64" t="inlineStr">
        <is>
          <t>FONTE</t>
        </is>
      </c>
      <c r="D428" s="64" t="inlineStr">
        <is>
          <t>UNID</t>
        </is>
      </c>
      <c r="E428" s="64" t="inlineStr">
        <is>
          <t>COEFICIENTE</t>
        </is>
      </c>
      <c r="F428" s="64" t="inlineStr">
        <is>
          <t>PREÇO UNITÁRIO</t>
        </is>
      </c>
      <c r="G428" s="64" t="inlineStr">
        <is>
          <t>TOTAL</t>
        </is>
      </c>
    </row>
    <row r="429" ht="15" customHeight="1">
      <c r="A429" s="78" t="inlineStr">
        <is>
          <t>14.21.11</t>
        </is>
      </c>
      <c r="B429" s="77" t="inlineStr">
        <is>
          <t>GRANITO CINZA CORUMBA E=2CM</t>
        </is>
      </c>
      <c r="C429" s="78" t="inlineStr">
        <is>
          <t>SUDECAP</t>
        </is>
      </c>
      <c r="D429" s="78" t="inlineStr">
        <is>
          <t>M2</t>
        </is>
      </c>
      <c r="E429" s="21" t="n">
        <v>0.07000000000000001</v>
      </c>
      <c r="F429" s="22" t="n">
        <v>282.42</v>
      </c>
      <c r="G429" s="22" t="n">
        <v>19.77</v>
      </c>
    </row>
    <row r="430" ht="15" customHeight="1">
      <c r="A430" s="2" t="n"/>
      <c r="B430" s="2" t="n"/>
      <c r="C430" s="2" t="n"/>
      <c r="D430" s="2" t="n"/>
      <c r="E430" s="74" t="inlineStr">
        <is>
          <t>TOTAL Serviço:</t>
        </is>
      </c>
      <c r="F430" s="91" t="n"/>
      <c r="G430" s="23" t="n">
        <v>19.77</v>
      </c>
    </row>
    <row r="431" ht="15" customHeight="1">
      <c r="A431" s="2" t="n"/>
      <c r="B431" s="2" t="n"/>
      <c r="C431" s="2" t="n"/>
      <c r="D431" s="2" t="n"/>
      <c r="E431" s="75" t="inlineStr">
        <is>
          <t>VALOR:</t>
        </is>
      </c>
      <c r="F431" s="91" t="n"/>
      <c r="G431" s="5" t="n">
        <v>19.77</v>
      </c>
    </row>
    <row r="432" ht="15" customHeight="1">
      <c r="A432" s="2" t="n"/>
      <c r="B432" s="2" t="n"/>
      <c r="C432" s="2" t="n"/>
      <c r="D432" s="2" t="n"/>
      <c r="E432" s="75" t="inlineStr">
        <is>
          <t>VALOR BDI (29.27%):</t>
        </is>
      </c>
      <c r="F432" s="91" t="n"/>
      <c r="G432" s="5" t="n">
        <v>5.79</v>
      </c>
    </row>
    <row r="433" ht="15" customHeight="1">
      <c r="A433" s="2" t="n"/>
      <c r="B433" s="2" t="n"/>
      <c r="C433" s="2" t="n"/>
      <c r="D433" s="2" t="n"/>
      <c r="E433" s="75" t="inlineStr">
        <is>
          <t>VALOR COM BDI:</t>
        </is>
      </c>
      <c r="F433" s="91" t="n"/>
      <c r="G433" s="5" t="n">
        <v>25.56</v>
      </c>
    </row>
    <row r="434" ht="9.949999999999999" customHeight="1">
      <c r="A434" s="2" t="n"/>
      <c r="B434" s="2" t="n"/>
      <c r="C434" s="71" t="n"/>
      <c r="E434" s="2" t="n"/>
      <c r="F434" s="2" t="n"/>
      <c r="G434" s="2" t="n"/>
    </row>
    <row r="435" ht="20.1" customHeight="1">
      <c r="A435" s="72" t="inlineStr">
        <is>
          <t>CPU 15.58.52 FORNECIMENTO E INSTALAÇÃO DE PEITORIL DE GRANITO CINZA CORUMBA E= 2 CM (M2)</t>
        </is>
      </c>
      <c r="B435" s="90" t="n"/>
      <c r="C435" s="90" t="n"/>
      <c r="D435" s="90" t="n"/>
      <c r="E435" s="90" t="n"/>
      <c r="F435" s="90" t="n"/>
      <c r="G435" s="91" t="n"/>
    </row>
    <row r="436" ht="15" customHeight="1">
      <c r="A436" s="73" t="inlineStr">
        <is>
          <t>Material</t>
        </is>
      </c>
      <c r="B436" s="91" t="n"/>
      <c r="C436" s="64" t="inlineStr">
        <is>
          <t>FONTE</t>
        </is>
      </c>
      <c r="D436" s="64" t="inlineStr">
        <is>
          <t>UNID</t>
        </is>
      </c>
      <c r="E436" s="64" t="inlineStr">
        <is>
          <t>COEFICIENTE</t>
        </is>
      </c>
      <c r="F436" s="64" t="inlineStr">
        <is>
          <t>PREÇO UNITÁRIO</t>
        </is>
      </c>
      <c r="G436" s="64" t="inlineStr">
        <is>
          <t>TOTAL</t>
        </is>
      </c>
    </row>
    <row r="437" ht="29.1" customHeight="1">
      <c r="A437" s="78" t="inlineStr">
        <is>
          <t>82.59.10</t>
        </is>
      </c>
      <c r="B437" s="77" t="inlineStr">
        <is>
          <t>SOLEIRA EM GRANITO, POLIDO, TIPO ANDORINHA/ QUARTZ/ CASTELO/ CORUMBA OU OUTROS EQUIVALENTES DA REGIAO, L= *15* CM, E=  *2,0* CM REF 20232</t>
        </is>
      </c>
      <c r="C437" s="78" t="inlineStr">
        <is>
          <t>SUDECAP</t>
        </is>
      </c>
      <c r="D437" s="78" t="inlineStr">
        <is>
          <t>M2</t>
        </is>
      </c>
      <c r="E437" s="21" t="n">
        <v>1.05</v>
      </c>
      <c r="F437" s="22" t="n">
        <v>216.67</v>
      </c>
      <c r="G437" s="22" t="n">
        <v>227.5</v>
      </c>
    </row>
    <row r="438" ht="15" customHeight="1">
      <c r="A438" s="2" t="n"/>
      <c r="B438" s="2" t="n"/>
      <c r="C438" s="2" t="n"/>
      <c r="D438" s="2" t="n"/>
      <c r="E438" s="74" t="inlineStr">
        <is>
          <t>TOTAL Material:</t>
        </is>
      </c>
      <c r="F438" s="91" t="n"/>
      <c r="G438" s="23" t="n">
        <v>227.5</v>
      </c>
    </row>
    <row r="439" ht="15" customHeight="1">
      <c r="A439" s="73" t="inlineStr">
        <is>
          <t>Mão de Obra</t>
        </is>
      </c>
      <c r="B439" s="91" t="n"/>
      <c r="C439" s="64" t="inlineStr">
        <is>
          <t>FONTE</t>
        </is>
      </c>
      <c r="D439" s="64" t="inlineStr">
        <is>
          <t>UNID</t>
        </is>
      </c>
      <c r="E439" s="64" t="inlineStr">
        <is>
          <t>COEFICIENTE</t>
        </is>
      </c>
      <c r="F439" s="64" t="inlineStr">
        <is>
          <t>PREÇO UNITÁRIO</t>
        </is>
      </c>
      <c r="G439" s="64" t="inlineStr">
        <is>
          <t>TOTAL</t>
        </is>
      </c>
    </row>
    <row r="440" ht="15" customHeight="1">
      <c r="A440" s="78" t="inlineStr">
        <is>
          <t>55.10.77</t>
        </is>
      </c>
      <c r="B440" s="77" t="inlineStr">
        <is>
          <t>PEDREIRO DE ACABAMENTO</t>
        </is>
      </c>
      <c r="C440" s="78" t="inlineStr">
        <is>
          <t>SUDECAP</t>
        </is>
      </c>
      <c r="D440" s="78" t="inlineStr">
        <is>
          <t>H</t>
        </is>
      </c>
      <c r="E440" s="21" t="n">
        <v>2</v>
      </c>
      <c r="F440" s="22" t="n">
        <v>21.08</v>
      </c>
      <c r="G440" s="22" t="n">
        <v>42.16</v>
      </c>
    </row>
    <row r="441" ht="15" customHeight="1">
      <c r="A441" s="78" t="inlineStr">
        <is>
          <t>55.10.88</t>
        </is>
      </c>
      <c r="B441" s="77" t="inlineStr">
        <is>
          <t>SERVENTE</t>
        </is>
      </c>
      <c r="C441" s="78" t="inlineStr">
        <is>
          <t>SUDECAP</t>
        </is>
      </c>
      <c r="D441" s="78" t="inlineStr">
        <is>
          <t>H</t>
        </is>
      </c>
      <c r="E441" s="21" t="n">
        <v>1.7</v>
      </c>
      <c r="F441" s="22" t="n">
        <v>14.9</v>
      </c>
      <c r="G441" s="22" t="n">
        <v>25.33</v>
      </c>
    </row>
    <row r="442" ht="15" customHeight="1">
      <c r="A442" s="2" t="n"/>
      <c r="B442" s="2" t="n"/>
      <c r="C442" s="2" t="n"/>
      <c r="D442" s="2" t="n"/>
      <c r="E442" s="74" t="inlineStr">
        <is>
          <t>TOTAL Mão de Obra:</t>
        </is>
      </c>
      <c r="F442" s="91" t="n"/>
      <c r="G442" s="23" t="n">
        <v>67.48999999999999</v>
      </c>
    </row>
    <row r="443" ht="15" customHeight="1">
      <c r="A443" s="73" t="inlineStr">
        <is>
          <t>Serviço</t>
        </is>
      </c>
      <c r="B443" s="91" t="n"/>
      <c r="C443" s="64" t="inlineStr">
        <is>
          <t>FONTE</t>
        </is>
      </c>
      <c r="D443" s="64" t="inlineStr">
        <is>
          <t>UNID</t>
        </is>
      </c>
      <c r="E443" s="64" t="inlineStr">
        <is>
          <t>COEFICIENTE</t>
        </is>
      </c>
      <c r="F443" s="64" t="inlineStr">
        <is>
          <t>PREÇO UNITÁRIO</t>
        </is>
      </c>
      <c r="G443" s="64" t="inlineStr">
        <is>
          <t>TOTAL</t>
        </is>
      </c>
    </row>
    <row r="444" ht="15" customHeight="1">
      <c r="A444" s="78" t="inlineStr">
        <is>
          <t>40.24.15</t>
        </is>
      </c>
      <c r="B444" s="77" t="inlineStr">
        <is>
          <t>ARGAMASSA DE CIMENTO E AREIA 1:3</t>
        </is>
      </c>
      <c r="C444" s="78" t="inlineStr">
        <is>
          <t>SUDECAP</t>
        </is>
      </c>
      <c r="D444" s="78" t="inlineStr">
        <is>
          <t>M3</t>
        </is>
      </c>
      <c r="E444" s="21" t="n">
        <v>0.02</v>
      </c>
      <c r="F444" s="22" t="n">
        <v>599.9299999999999</v>
      </c>
      <c r="G444" s="22" t="n">
        <v>12</v>
      </c>
    </row>
    <row r="445" ht="15" customHeight="1">
      <c r="A445" s="2" t="n"/>
      <c r="B445" s="2" t="n"/>
      <c r="C445" s="2" t="n"/>
      <c r="D445" s="2" t="n"/>
      <c r="E445" s="74" t="inlineStr">
        <is>
          <t>TOTAL Serviço:</t>
        </is>
      </c>
      <c r="F445" s="91" t="n"/>
      <c r="G445" s="23" t="n">
        <v>12</v>
      </c>
    </row>
    <row r="446" ht="15" customHeight="1">
      <c r="A446" s="2" t="n"/>
      <c r="B446" s="2" t="n"/>
      <c r="C446" s="2" t="n"/>
      <c r="D446" s="2" t="n"/>
      <c r="E446" s="75" t="inlineStr">
        <is>
          <t>VALOR:</t>
        </is>
      </c>
      <c r="F446" s="91" t="n"/>
      <c r="G446" s="5" t="n">
        <v>306.99</v>
      </c>
    </row>
    <row r="447" ht="15" customHeight="1">
      <c r="A447" s="2" t="n"/>
      <c r="B447" s="2" t="n"/>
      <c r="C447" s="2" t="n"/>
      <c r="D447" s="2" t="n"/>
      <c r="E447" s="75" t="inlineStr">
        <is>
          <t>VALOR BDI (29.27%):</t>
        </is>
      </c>
      <c r="F447" s="91" t="n"/>
      <c r="G447" s="5" t="n">
        <v>89.86</v>
      </c>
    </row>
    <row r="448" ht="15" customHeight="1">
      <c r="A448" s="2" t="n"/>
      <c r="B448" s="2" t="n"/>
      <c r="C448" s="2" t="n"/>
      <c r="D448" s="2" t="n"/>
      <c r="E448" s="75" t="inlineStr">
        <is>
          <t>VALOR COM BDI:</t>
        </is>
      </c>
      <c r="F448" s="91" t="n"/>
      <c r="G448" s="5" t="n">
        <v>396.85</v>
      </c>
    </row>
    <row r="449" ht="9.949999999999999" customHeight="1">
      <c r="A449" s="2" t="n"/>
      <c r="B449" s="2" t="n"/>
      <c r="C449" s="71" t="n"/>
      <c r="E449" s="2" t="n"/>
      <c r="F449" s="2" t="n"/>
      <c r="G449" s="2" t="n"/>
    </row>
    <row r="450" ht="20.1" customHeight="1">
      <c r="A450" s="72" t="inlineStr">
        <is>
          <t>18.70.01 ELABORAÇÃO DE AS BUILT (PR)</t>
        </is>
      </c>
      <c r="B450" s="90" t="n"/>
      <c r="C450" s="90" t="n"/>
      <c r="D450" s="90" t="n"/>
      <c r="E450" s="90" t="n"/>
      <c r="F450" s="90" t="n"/>
      <c r="G450" s="91" t="n"/>
    </row>
    <row r="451" ht="15" customHeight="1">
      <c r="A451" s="73" t="inlineStr">
        <is>
          <t>Serviço</t>
        </is>
      </c>
      <c r="B451" s="91" t="n"/>
      <c r="C451" s="64" t="inlineStr">
        <is>
          <t>FONTE</t>
        </is>
      </c>
      <c r="D451" s="64" t="inlineStr">
        <is>
          <t>UNID</t>
        </is>
      </c>
      <c r="E451" s="64" t="inlineStr">
        <is>
          <t>COEFICIENTE</t>
        </is>
      </c>
      <c r="F451" s="64" t="inlineStr">
        <is>
          <t>PREÇO UNITÁRIO</t>
        </is>
      </c>
      <c r="G451" s="64" t="inlineStr">
        <is>
          <t>TOTAL</t>
        </is>
      </c>
    </row>
    <row r="452" ht="15" customHeight="1">
      <c r="A452" s="78" t="inlineStr">
        <is>
          <t>18.70.01</t>
        </is>
      </c>
      <c r="B452" s="77" t="inlineStr">
        <is>
          <t>ELABORAÇÃO DE AS BUILT</t>
        </is>
      </c>
      <c r="C452" s="78" t="inlineStr">
        <is>
          <t xml:space="preserve">Composições </t>
        </is>
      </c>
      <c r="D452" s="78" t="inlineStr">
        <is>
          <t>PR</t>
        </is>
      </c>
      <c r="E452" s="21" t="n">
        <v>1</v>
      </c>
      <c r="F452" s="22" t="n">
        <v>640.8</v>
      </c>
      <c r="G452" s="22" t="n">
        <v>640.8</v>
      </c>
    </row>
    <row r="453" ht="15" customHeight="1">
      <c r="A453" s="2" t="n"/>
      <c r="B453" s="2" t="n"/>
      <c r="C453" s="2" t="n"/>
      <c r="D453" s="2" t="n"/>
      <c r="E453" s="74" t="inlineStr">
        <is>
          <t>TOTAL Serviço:</t>
        </is>
      </c>
      <c r="F453" s="91" t="n"/>
      <c r="G453" s="23" t="n">
        <v>640.8</v>
      </c>
    </row>
    <row r="454" ht="15" customHeight="1">
      <c r="A454" s="2" t="n"/>
      <c r="B454" s="2" t="n"/>
      <c r="C454" s="2" t="n"/>
      <c r="D454" s="2" t="n"/>
      <c r="E454" s="75" t="inlineStr">
        <is>
          <t>VALOR:</t>
        </is>
      </c>
      <c r="F454" s="91" t="n"/>
      <c r="G454" s="5" t="n">
        <v>640.8</v>
      </c>
    </row>
    <row r="455" ht="15" customHeight="1">
      <c r="A455" s="2" t="n"/>
      <c r="B455" s="2" t="n"/>
      <c r="C455" s="2" t="n"/>
      <c r="D455" s="2" t="n"/>
      <c r="E455" s="75" t="inlineStr">
        <is>
          <t>VALOR BDI (29.27%):</t>
        </is>
      </c>
      <c r="F455" s="91" t="n"/>
      <c r="G455" s="5" t="n">
        <v>187.56</v>
      </c>
    </row>
    <row r="456" ht="15" customHeight="1">
      <c r="A456" s="2" t="n"/>
      <c r="B456" s="2" t="n"/>
      <c r="C456" s="2" t="n"/>
      <c r="D456" s="2" t="n"/>
      <c r="E456" s="75" t="inlineStr">
        <is>
          <t>VALOR COM BDI:</t>
        </is>
      </c>
      <c r="F456" s="91" t="n"/>
      <c r="G456" s="5" t="n">
        <v>828.36</v>
      </c>
    </row>
    <row r="457" ht="9.949999999999999" customHeight="1">
      <c r="A457" s="2" t="n"/>
      <c r="B457" s="2" t="n"/>
      <c r="C457" s="71" t="n"/>
      <c r="E457" s="2" t="n"/>
      <c r="F457" s="2" t="n"/>
      <c r="G457" s="2" t="n"/>
    </row>
    <row r="458" ht="20.1" customHeight="1">
      <c r="A458" s="72" t="inlineStr">
        <is>
          <t>CPU 19.95.01 FORNECIMENTO E INSTALAÇÃO DE GRELHA DE CONCRETO COM LÂMINAS COM 40 CM LARGURA X 60 CM COMPRIMENTO X 5 CM DE ESPESSURA.  - EXCLUSIVE CANTONEIRA [REF.: ORSE-O04807] (M)</t>
        </is>
      </c>
      <c r="B458" s="90" t="n"/>
      <c r="C458" s="90" t="n"/>
      <c r="D458" s="90" t="n"/>
      <c r="E458" s="90" t="n"/>
      <c r="F458" s="90" t="n"/>
      <c r="G458" s="91" t="n"/>
    </row>
    <row r="459" ht="15" customHeight="1">
      <c r="A459" s="73" t="inlineStr">
        <is>
          <t>Material</t>
        </is>
      </c>
      <c r="B459" s="91" t="n"/>
      <c r="C459" s="64" t="inlineStr">
        <is>
          <t>FONTE</t>
        </is>
      </c>
      <c r="D459" s="64" t="inlineStr">
        <is>
          <t>UNID</t>
        </is>
      </c>
      <c r="E459" s="64" t="inlineStr">
        <is>
          <t>COEFICIENTE</t>
        </is>
      </c>
      <c r="F459" s="64" t="inlineStr">
        <is>
          <t>PREÇO UNITÁRIO</t>
        </is>
      </c>
      <c r="G459" s="64" t="inlineStr">
        <is>
          <t>TOTAL</t>
        </is>
      </c>
    </row>
    <row r="460" ht="21" customHeight="1">
      <c r="A460" s="78" t="inlineStr">
        <is>
          <t>90.76.50*</t>
        </is>
      </c>
      <c r="B460" s="77" t="inlineStr">
        <is>
          <t>Grelha pré-moldada em concreto dimensões 0,40 x1,00 x 0,05m [ORSE-I04807]</t>
        </is>
      </c>
      <c r="C460" s="78" t="inlineStr">
        <is>
          <t xml:space="preserve">Composições </t>
        </is>
      </c>
      <c r="D460" s="78" t="inlineStr">
        <is>
          <t>UN</t>
        </is>
      </c>
      <c r="E460" s="21" t="n">
        <v>1</v>
      </c>
      <c r="F460" s="22" t="n">
        <v>53.49</v>
      </c>
      <c r="G460" s="22" t="n">
        <v>53.49</v>
      </c>
    </row>
    <row r="461" ht="15" customHeight="1">
      <c r="A461" s="2" t="n"/>
      <c r="B461" s="2" t="n"/>
      <c r="C461" s="2" t="n"/>
      <c r="D461" s="2" t="n"/>
      <c r="E461" s="74" t="inlineStr">
        <is>
          <t>TOTAL Material:</t>
        </is>
      </c>
      <c r="F461" s="91" t="n"/>
      <c r="G461" s="23" t="n">
        <v>53.49</v>
      </c>
    </row>
    <row r="462" ht="15" customHeight="1">
      <c r="A462" s="73" t="inlineStr">
        <is>
          <t>Mão de Obra</t>
        </is>
      </c>
      <c r="B462" s="91" t="n"/>
      <c r="C462" s="64" t="inlineStr">
        <is>
          <t>FONTE</t>
        </is>
      </c>
      <c r="D462" s="64" t="inlineStr">
        <is>
          <t>UNID</t>
        </is>
      </c>
      <c r="E462" s="64" t="inlineStr">
        <is>
          <t>COEFICIENTE</t>
        </is>
      </c>
      <c r="F462" s="64" t="inlineStr">
        <is>
          <t>PREÇO UNITÁRIO</t>
        </is>
      </c>
      <c r="G462" s="64" t="inlineStr">
        <is>
          <t>TOTAL</t>
        </is>
      </c>
    </row>
    <row r="463" ht="15" customHeight="1">
      <c r="A463" s="78" t="inlineStr">
        <is>
          <t>55.10.88</t>
        </is>
      </c>
      <c r="B463" s="77" t="inlineStr">
        <is>
          <t>SERVENTE</t>
        </is>
      </c>
      <c r="C463" s="78" t="inlineStr">
        <is>
          <t>SUDECAP</t>
        </is>
      </c>
      <c r="D463" s="78" t="inlineStr">
        <is>
          <t>H</t>
        </is>
      </c>
      <c r="E463" s="21" t="n">
        <v>0.3</v>
      </c>
      <c r="F463" s="22" t="n">
        <v>14.9</v>
      </c>
      <c r="G463" s="22" t="n">
        <v>4.47</v>
      </c>
    </row>
    <row r="464" ht="15" customHeight="1">
      <c r="A464" s="2" t="n"/>
      <c r="B464" s="2" t="n"/>
      <c r="C464" s="2" t="n"/>
      <c r="D464" s="2" t="n"/>
      <c r="E464" s="74" t="inlineStr">
        <is>
          <t>TOTAL Mão de Obra:</t>
        </is>
      </c>
      <c r="F464" s="91" t="n"/>
      <c r="G464" s="23" t="n">
        <v>4.47</v>
      </c>
    </row>
    <row r="465" ht="15" customHeight="1">
      <c r="A465" s="2" t="n"/>
      <c r="B465" s="2" t="n"/>
      <c r="C465" s="2" t="n"/>
      <c r="D465" s="2" t="n"/>
      <c r="E465" s="75" t="inlineStr">
        <is>
          <t>VALOR:</t>
        </is>
      </c>
      <c r="F465" s="91" t="n"/>
      <c r="G465" s="5" t="n">
        <v>57.96</v>
      </c>
    </row>
    <row r="466" ht="15" customHeight="1">
      <c r="A466" s="2" t="n"/>
      <c r="B466" s="2" t="n"/>
      <c r="C466" s="2" t="n"/>
      <c r="D466" s="2" t="n"/>
      <c r="E466" s="75" t="inlineStr">
        <is>
          <t>VALOR BDI (29.27%):</t>
        </is>
      </c>
      <c r="F466" s="91" t="n"/>
      <c r="G466" s="5" t="n">
        <v>16.96</v>
      </c>
    </row>
    <row r="467" ht="15" customHeight="1">
      <c r="A467" s="2" t="n"/>
      <c r="B467" s="2" t="n"/>
      <c r="C467" s="2" t="n"/>
      <c r="D467" s="2" t="n"/>
      <c r="E467" s="75" t="inlineStr">
        <is>
          <t>VALOR COM BDI:</t>
        </is>
      </c>
      <c r="F467" s="91" t="n"/>
      <c r="G467" s="5" t="n">
        <v>74.92</v>
      </c>
    </row>
    <row r="468" ht="9.949999999999999" customHeight="1">
      <c r="A468" s="2" t="n"/>
      <c r="B468" s="2" t="n"/>
      <c r="C468" s="71" t="n"/>
      <c r="E468" s="2" t="n"/>
      <c r="F468" s="2" t="n"/>
      <c r="G468" s="2" t="n"/>
    </row>
    <row r="469" ht="20.1" customHeight="1">
      <c r="A469" s="72" t="inlineStr">
        <is>
          <t>CPU 19.95.02 FORNECIMENTO E INSTALAÇÃO DE GRELHA QUADRICULADA DE FERRO FUNDIDO 40x50CM ABRAZILIAN - EXCLUSIVE CANTONEIRA (M)</t>
        </is>
      </c>
      <c r="B469" s="90" t="n"/>
      <c r="C469" s="90" t="n"/>
      <c r="D469" s="90" t="n"/>
      <c r="E469" s="90" t="n"/>
      <c r="F469" s="90" t="n"/>
      <c r="G469" s="91" t="n"/>
    </row>
    <row r="470" ht="15" customHeight="1">
      <c r="A470" s="73" t="inlineStr">
        <is>
          <t>Material</t>
        </is>
      </c>
      <c r="B470" s="91" t="n"/>
      <c r="C470" s="64" t="inlineStr">
        <is>
          <t>FONTE</t>
        </is>
      </c>
      <c r="D470" s="64" t="inlineStr">
        <is>
          <t>UNID</t>
        </is>
      </c>
      <c r="E470" s="64" t="inlineStr">
        <is>
          <t>COEFICIENTE</t>
        </is>
      </c>
      <c r="F470" s="64" t="inlineStr">
        <is>
          <t>PREÇO UNITÁRIO</t>
        </is>
      </c>
      <c r="G470" s="64" t="inlineStr">
        <is>
          <t>TOTAL</t>
        </is>
      </c>
    </row>
    <row r="471" ht="21" customHeight="1">
      <c r="A471" s="78" t="inlineStr">
        <is>
          <t>90.78.01*</t>
        </is>
      </c>
      <c r="B471" s="77" t="inlineStr">
        <is>
          <t>GRELHA QUADRICULADA DE FERRO FUNDIDO 40x100 [COTAÇÃO]</t>
        </is>
      </c>
      <c r="C471" s="78" t="inlineStr">
        <is>
          <t xml:space="preserve">Composições </t>
        </is>
      </c>
      <c r="D471" s="78" t="inlineStr">
        <is>
          <t>UN</t>
        </is>
      </c>
      <c r="E471" s="21" t="n">
        <v>1</v>
      </c>
      <c r="F471" s="22" t="n">
        <v>561.96</v>
      </c>
      <c r="G471" s="22" t="n">
        <v>561.96</v>
      </c>
    </row>
    <row r="472" ht="15" customHeight="1">
      <c r="A472" s="2" t="n"/>
      <c r="B472" s="2" t="n"/>
      <c r="C472" s="2" t="n"/>
      <c r="D472" s="2" t="n"/>
      <c r="E472" s="74" t="inlineStr">
        <is>
          <t>TOTAL Material:</t>
        </is>
      </c>
      <c r="F472" s="91" t="n"/>
      <c r="G472" s="23" t="n">
        <v>561.96</v>
      </c>
    </row>
    <row r="473" ht="15" customHeight="1">
      <c r="A473" s="73" t="inlineStr">
        <is>
          <t>Mão de Obra</t>
        </is>
      </c>
      <c r="B473" s="91" t="n"/>
      <c r="C473" s="64" t="inlineStr">
        <is>
          <t>FONTE</t>
        </is>
      </c>
      <c r="D473" s="64" t="inlineStr">
        <is>
          <t>UNID</t>
        </is>
      </c>
      <c r="E473" s="64" t="inlineStr">
        <is>
          <t>COEFICIENTE</t>
        </is>
      </c>
      <c r="F473" s="64" t="inlineStr">
        <is>
          <t>PREÇO UNITÁRIO</t>
        </is>
      </c>
      <c r="G473" s="64" t="inlineStr">
        <is>
          <t>TOTAL</t>
        </is>
      </c>
    </row>
    <row r="474" ht="15" customHeight="1">
      <c r="A474" s="78" t="inlineStr">
        <is>
          <t>55.10.88</t>
        </is>
      </c>
      <c r="B474" s="77" t="inlineStr">
        <is>
          <t>SERVENTE</t>
        </is>
      </c>
      <c r="C474" s="78" t="inlineStr">
        <is>
          <t>SUDECAP</t>
        </is>
      </c>
      <c r="D474" s="78" t="inlineStr">
        <is>
          <t>H</t>
        </is>
      </c>
      <c r="E474" s="21" t="n">
        <v>0.3</v>
      </c>
      <c r="F474" s="22" t="n">
        <v>14.9</v>
      </c>
      <c r="G474" s="22" t="n">
        <v>4.47</v>
      </c>
    </row>
    <row r="475" ht="15" customHeight="1">
      <c r="A475" s="2" t="n"/>
      <c r="B475" s="2" t="n"/>
      <c r="C475" s="2" t="n"/>
      <c r="D475" s="2" t="n"/>
      <c r="E475" s="74" t="inlineStr">
        <is>
          <t>TOTAL Mão de Obra:</t>
        </is>
      </c>
      <c r="F475" s="91" t="n"/>
      <c r="G475" s="23" t="n">
        <v>4.47</v>
      </c>
    </row>
    <row r="476" ht="15" customHeight="1">
      <c r="A476" s="2" t="n"/>
      <c r="B476" s="2" t="n"/>
      <c r="C476" s="2" t="n"/>
      <c r="D476" s="2" t="n"/>
      <c r="E476" s="75" t="inlineStr">
        <is>
          <t>VALOR:</t>
        </is>
      </c>
      <c r="F476" s="91" t="n"/>
      <c r="G476" s="5" t="n">
        <v>566.4299999999999</v>
      </c>
    </row>
    <row r="477" ht="15" customHeight="1">
      <c r="A477" s="2" t="n"/>
      <c r="B477" s="2" t="n"/>
      <c r="C477" s="2" t="n"/>
      <c r="D477" s="2" t="n"/>
      <c r="E477" s="75" t="inlineStr">
        <is>
          <t>VALOR BDI (29.27%):</t>
        </is>
      </c>
      <c r="F477" s="91" t="n"/>
      <c r="G477" s="5" t="n">
        <v>165.79</v>
      </c>
    </row>
    <row r="478" ht="15" customHeight="1">
      <c r="A478" s="2" t="n"/>
      <c r="B478" s="2" t="n"/>
      <c r="C478" s="2" t="n"/>
      <c r="D478" s="2" t="n"/>
      <c r="E478" s="75" t="inlineStr">
        <is>
          <t>VALOR COM BDI:</t>
        </is>
      </c>
      <c r="F478" s="91" t="n"/>
      <c r="G478" s="5" t="n">
        <v>732.22</v>
      </c>
    </row>
    <row r="479" ht="9.949999999999999" customHeight="1">
      <c r="A479" s="2" t="n"/>
      <c r="B479" s="2" t="n"/>
      <c r="C479" s="71" t="n"/>
      <c r="E479" s="2" t="n"/>
      <c r="F479" s="2" t="n"/>
      <c r="G479" s="2" t="n"/>
    </row>
    <row r="480" ht="20.1" customHeight="1">
      <c r="A480" s="72" t="inlineStr">
        <is>
          <t>CPU 21.33.80 FORNECIMENTO E PLANTIO DE ÁRVORE UNHA-DE-VACA COM ALTURA MÉDIA DE 2,00M (UN)</t>
        </is>
      </c>
      <c r="B480" s="90" t="n"/>
      <c r="C480" s="90" t="n"/>
      <c r="D480" s="90" t="n"/>
      <c r="E480" s="90" t="n"/>
      <c r="F480" s="90" t="n"/>
      <c r="G480" s="91" t="n"/>
    </row>
    <row r="481" ht="15" customHeight="1">
      <c r="A481" s="73" t="inlineStr">
        <is>
          <t>Material</t>
        </is>
      </c>
      <c r="B481" s="91" t="n"/>
      <c r="C481" s="64" t="inlineStr">
        <is>
          <t>FONTE</t>
        </is>
      </c>
      <c r="D481" s="64" t="inlineStr">
        <is>
          <t>UNID</t>
        </is>
      </c>
      <c r="E481" s="64" t="inlineStr">
        <is>
          <t>COEFICIENTE</t>
        </is>
      </c>
      <c r="F481" s="64" t="inlineStr">
        <is>
          <t>PREÇO UNITÁRIO</t>
        </is>
      </c>
      <c r="G481" s="64" t="inlineStr">
        <is>
          <t>TOTAL</t>
        </is>
      </c>
    </row>
    <row r="482" ht="21" customHeight="1">
      <c r="A482" s="78" t="inlineStr">
        <is>
          <t>90.83.60*</t>
        </is>
      </c>
      <c r="B482" s="77" t="inlineStr">
        <is>
          <t>FORNECIMENTO DE ÁRVORE UNHA-DEVACA COM ALTURA MÉDIA DE 2,00M, EXCLUSIVE PLANTIO [SETOP-ED-25441]</t>
        </is>
      </c>
      <c r="C482" s="78" t="inlineStr">
        <is>
          <t xml:space="preserve">Composições </t>
        </is>
      </c>
      <c r="D482" s="78" t="inlineStr">
        <is>
          <t>UN</t>
        </is>
      </c>
      <c r="E482" s="21" t="n">
        <v>1</v>
      </c>
      <c r="F482" s="22" t="n">
        <v>77.90000000000001</v>
      </c>
      <c r="G482" s="22" t="n">
        <v>77.90000000000001</v>
      </c>
    </row>
    <row r="483" ht="15" customHeight="1">
      <c r="A483" s="2" t="n"/>
      <c r="B483" s="2" t="n"/>
      <c r="C483" s="2" t="n"/>
      <c r="D483" s="2" t="n"/>
      <c r="E483" s="74" t="inlineStr">
        <is>
          <t>TOTAL Material:</t>
        </is>
      </c>
      <c r="F483" s="91" t="n"/>
      <c r="G483" s="23" t="n">
        <v>77.90000000000001</v>
      </c>
    </row>
    <row r="484" ht="15" customHeight="1">
      <c r="A484" s="73" t="inlineStr">
        <is>
          <t>Serviço</t>
        </is>
      </c>
      <c r="B484" s="91" t="n"/>
      <c r="C484" s="64" t="inlineStr">
        <is>
          <t>FONTE</t>
        </is>
      </c>
      <c r="D484" s="64" t="inlineStr">
        <is>
          <t>UNID</t>
        </is>
      </c>
      <c r="E484" s="64" t="inlineStr">
        <is>
          <t>COEFICIENTE</t>
        </is>
      </c>
      <c r="F484" s="64" t="inlineStr">
        <is>
          <t>PREÇO UNITÁRIO</t>
        </is>
      </c>
      <c r="G484" s="64" t="inlineStr">
        <is>
          <t>TOTAL</t>
        </is>
      </c>
    </row>
    <row r="485" ht="15" customHeight="1">
      <c r="A485" s="78" t="inlineStr">
        <is>
          <t>21.31.01</t>
        </is>
      </c>
      <c r="B485" s="77" t="inlineStr">
        <is>
          <t>DE ARVORES HMIN= 1,80M, COVA 60X60X60 CM</t>
        </is>
      </c>
      <c r="C485" s="78" t="inlineStr">
        <is>
          <t>SUDECAP</t>
        </is>
      </c>
      <c r="D485" s="78" t="inlineStr">
        <is>
          <t>UN</t>
        </is>
      </c>
      <c r="E485" s="21" t="n">
        <v>1</v>
      </c>
      <c r="F485" s="22" t="n">
        <v>18.03</v>
      </c>
      <c r="G485" s="22" t="n">
        <v>18.03</v>
      </c>
    </row>
    <row r="486" ht="15" customHeight="1">
      <c r="A486" s="2" t="n"/>
      <c r="B486" s="2" t="n"/>
      <c r="C486" s="2" t="n"/>
      <c r="D486" s="2" t="n"/>
      <c r="E486" s="74" t="inlineStr">
        <is>
          <t>TOTAL Serviço:</t>
        </is>
      </c>
      <c r="F486" s="91" t="n"/>
      <c r="G486" s="23" t="n">
        <v>18.03</v>
      </c>
    </row>
    <row r="487" ht="15" customHeight="1">
      <c r="A487" s="2" t="n"/>
      <c r="B487" s="2" t="n"/>
      <c r="C487" s="2" t="n"/>
      <c r="D487" s="2" t="n"/>
      <c r="E487" s="75" t="inlineStr">
        <is>
          <t>VALOR:</t>
        </is>
      </c>
      <c r="F487" s="91" t="n"/>
      <c r="G487" s="5" t="n">
        <v>95.93000000000001</v>
      </c>
    </row>
    <row r="488" ht="15" customHeight="1">
      <c r="A488" s="2" t="n"/>
      <c r="B488" s="2" t="n"/>
      <c r="C488" s="2" t="n"/>
      <c r="D488" s="2" t="n"/>
      <c r="E488" s="75" t="inlineStr">
        <is>
          <t>VALOR BDI (29.27%):</t>
        </is>
      </c>
      <c r="F488" s="91" t="n"/>
      <c r="G488" s="5" t="n">
        <v>28.08</v>
      </c>
    </row>
    <row r="489" ht="15" customHeight="1">
      <c r="A489" s="2" t="n"/>
      <c r="B489" s="2" t="n"/>
      <c r="C489" s="2" t="n"/>
      <c r="D489" s="2" t="n"/>
      <c r="E489" s="75" t="inlineStr">
        <is>
          <t>VALOR COM BDI:</t>
        </is>
      </c>
      <c r="F489" s="91" t="n"/>
      <c r="G489" s="5" t="n">
        <v>124.01</v>
      </c>
    </row>
    <row r="490" ht="9.949999999999999" customHeight="1">
      <c r="A490" s="2" t="n"/>
      <c r="B490" s="2" t="n"/>
      <c r="C490" s="71" t="n"/>
      <c r="E490" s="2" t="n"/>
      <c r="F490" s="2" t="n"/>
      <c r="G490" s="2" t="n"/>
    </row>
    <row r="491" ht="20.1" customHeight="1">
      <c r="A491" s="72" t="inlineStr">
        <is>
          <t>CPU 21.33.81 FORNECIMENTO E PLANTIO DE ARVORE - CANELA FEDIDA - NECTANDRA MEGAPOTAMICA - (H
MÍNIMA DA MUDA  = 1,50m) (UN)</t>
        </is>
      </c>
      <c r="B491" s="90" t="n"/>
      <c r="C491" s="90" t="n"/>
      <c r="D491" s="90" t="n"/>
      <c r="E491" s="90" t="n"/>
      <c r="F491" s="90" t="n"/>
      <c r="G491" s="91" t="n"/>
    </row>
    <row r="492" ht="15" customHeight="1">
      <c r="A492" s="73" t="inlineStr">
        <is>
          <t>Material</t>
        </is>
      </c>
      <c r="B492" s="91" t="n"/>
      <c r="C492" s="64" t="inlineStr">
        <is>
          <t>FONTE</t>
        </is>
      </c>
      <c r="D492" s="64" t="inlineStr">
        <is>
          <t>UNID</t>
        </is>
      </c>
      <c r="E492" s="64" t="inlineStr">
        <is>
          <t>COEFICIENTE</t>
        </is>
      </c>
      <c r="F492" s="64" t="inlineStr">
        <is>
          <t>PREÇO UNITÁRIO</t>
        </is>
      </c>
      <c r="G492" s="64" t="inlineStr">
        <is>
          <t>TOTAL</t>
        </is>
      </c>
    </row>
    <row r="493" ht="29.1" customHeight="1">
      <c r="A493" s="78" t="inlineStr">
        <is>
          <t>90.83.61*</t>
        </is>
      </c>
      <c r="B493" s="77" t="inlineStr">
        <is>
          <t>MUDA DE ARVORE ORNAMENTAL, OITI/AROEIRA SALSA/ANGICO/IPE/JACARANDA OU EQUIVALENTE  DA REGIAO, H= *2* M [SINAPI-359]</t>
        </is>
      </c>
      <c r="C493" s="78" t="inlineStr">
        <is>
          <t xml:space="preserve">Composições </t>
        </is>
      </c>
      <c r="D493" s="78" t="inlineStr">
        <is>
          <t>UN</t>
        </is>
      </c>
      <c r="E493" s="21" t="n">
        <v>1</v>
      </c>
      <c r="F493" s="22" t="n">
        <v>141.95</v>
      </c>
      <c r="G493" s="22" t="n">
        <v>141.95</v>
      </c>
    </row>
    <row r="494" ht="15" customHeight="1">
      <c r="A494" s="2" t="n"/>
      <c r="B494" s="2" t="n"/>
      <c r="C494" s="2" t="n"/>
      <c r="D494" s="2" t="n"/>
      <c r="E494" s="74" t="inlineStr">
        <is>
          <t>TOTAL Material:</t>
        </is>
      </c>
      <c r="F494" s="91" t="n"/>
      <c r="G494" s="23" t="n">
        <v>141.95</v>
      </c>
    </row>
    <row r="495" ht="15" customHeight="1">
      <c r="A495" s="73" t="inlineStr">
        <is>
          <t>Serviço</t>
        </is>
      </c>
      <c r="B495" s="91" t="n"/>
      <c r="C495" s="64" t="inlineStr">
        <is>
          <t>FONTE</t>
        </is>
      </c>
      <c r="D495" s="64" t="inlineStr">
        <is>
          <t>UNID</t>
        </is>
      </c>
      <c r="E495" s="64" t="inlineStr">
        <is>
          <t>COEFICIENTE</t>
        </is>
      </c>
      <c r="F495" s="64" t="inlineStr">
        <is>
          <t>PREÇO UNITÁRIO</t>
        </is>
      </c>
      <c r="G495" s="64" t="inlineStr">
        <is>
          <t>TOTAL</t>
        </is>
      </c>
    </row>
    <row r="496" ht="15" customHeight="1">
      <c r="A496" s="78" t="inlineStr">
        <is>
          <t>21.31.01</t>
        </is>
      </c>
      <c r="B496" s="77" t="inlineStr">
        <is>
          <t>DE ARVORES HMIN= 1,80M, COVA 60X60X60 CM</t>
        </is>
      </c>
      <c r="C496" s="78" t="inlineStr">
        <is>
          <t>SUDECAP</t>
        </is>
      </c>
      <c r="D496" s="78" t="inlineStr">
        <is>
          <t>UN</t>
        </is>
      </c>
      <c r="E496" s="21" t="n">
        <v>1</v>
      </c>
      <c r="F496" s="22" t="n">
        <v>18.03</v>
      </c>
      <c r="G496" s="22" t="n">
        <v>18.03</v>
      </c>
    </row>
    <row r="497" ht="15" customHeight="1">
      <c r="A497" s="2" t="n"/>
      <c r="B497" s="2" t="n"/>
      <c r="C497" s="2" t="n"/>
      <c r="D497" s="2" t="n"/>
      <c r="E497" s="74" t="inlineStr">
        <is>
          <t>TOTAL Serviço:</t>
        </is>
      </c>
      <c r="F497" s="91" t="n"/>
      <c r="G497" s="23" t="n">
        <v>18.03</v>
      </c>
    </row>
    <row r="498" ht="15" customHeight="1">
      <c r="A498" s="2" t="n"/>
      <c r="B498" s="2" t="n"/>
      <c r="C498" s="2" t="n"/>
      <c r="D498" s="2" t="n"/>
      <c r="E498" s="75" t="inlineStr">
        <is>
          <t>VALOR:</t>
        </is>
      </c>
      <c r="F498" s="91" t="n"/>
      <c r="G498" s="5" t="n">
        <v>159.98</v>
      </c>
    </row>
    <row r="499" ht="15" customHeight="1">
      <c r="A499" s="2" t="n"/>
      <c r="B499" s="2" t="n"/>
      <c r="C499" s="2" t="n"/>
      <c r="D499" s="2" t="n"/>
      <c r="E499" s="75" t="inlineStr">
        <is>
          <t>VALOR BDI (29.27%):</t>
        </is>
      </c>
      <c r="F499" s="91" t="n"/>
      <c r="G499" s="5" t="n">
        <v>46.83</v>
      </c>
    </row>
    <row r="500" ht="15" customHeight="1">
      <c r="A500" s="2" t="n"/>
      <c r="B500" s="2" t="n"/>
      <c r="C500" s="2" t="n"/>
      <c r="D500" s="2" t="n"/>
      <c r="E500" s="75" t="inlineStr">
        <is>
          <t>VALOR COM BDI:</t>
        </is>
      </c>
      <c r="F500" s="91" t="n"/>
      <c r="G500" s="5" t="n">
        <v>206.81</v>
      </c>
    </row>
    <row r="501" ht="9.949999999999999" customHeight="1">
      <c r="A501" s="2" t="n"/>
      <c r="B501" s="2" t="n"/>
      <c r="C501" s="71" t="n"/>
      <c r="E501" s="2" t="n"/>
      <c r="F501" s="2" t="n"/>
      <c r="G501" s="2" t="n"/>
    </row>
    <row r="502" ht="20.1" customHeight="1">
      <c r="A502" s="72" t="inlineStr">
        <is>
          <t>CPU 22.10.01 FORNECIMENTO E INSTALAÇÃO DE BAIA COM FECHAMENTO EM TELHA METÁLICA, PISO EM
CONCRETO MAGRO SARRAFEADO 5CM, COBERTURA EM TELHA DE FIBROCIMENTO, INCL.PINT. B02 4,02X3,15M (UN)</t>
        </is>
      </c>
      <c r="B502" s="90" t="n"/>
      <c r="C502" s="90" t="n"/>
      <c r="D502" s="90" t="n"/>
      <c r="E502" s="90" t="n"/>
      <c r="F502" s="90" t="n"/>
      <c r="G502" s="91" t="n"/>
    </row>
    <row r="503" ht="15" customHeight="1">
      <c r="A503" s="73" t="inlineStr">
        <is>
          <t>Material</t>
        </is>
      </c>
      <c r="B503" s="91" t="n"/>
      <c r="C503" s="64" t="inlineStr">
        <is>
          <t>FONTE</t>
        </is>
      </c>
      <c r="D503" s="64" t="inlineStr">
        <is>
          <t>UNID</t>
        </is>
      </c>
      <c r="E503" s="64" t="inlineStr">
        <is>
          <t>COEFICIENTE</t>
        </is>
      </c>
      <c r="F503" s="64" t="inlineStr">
        <is>
          <t>PREÇO UNITÁRIO</t>
        </is>
      </c>
      <c r="G503" s="64" t="inlineStr">
        <is>
          <t>TOTAL</t>
        </is>
      </c>
    </row>
    <row r="504" ht="29.1" customHeight="1">
      <c r="A504" s="78" t="inlineStr">
        <is>
          <t>65.85.04</t>
        </is>
      </c>
      <c r="B504" s="77" t="inlineStr">
        <is>
          <t>CADEADO SIMPLES/COMUM, EM LATAO MACICO CROMADO, LARGURA DE 25 MM,  HASTE DE ACO TEMPERADO, CEMENTADO (NAO LONGA), INCLUI 2 CHAVES</t>
        </is>
      </c>
      <c r="C504" s="78" t="inlineStr">
        <is>
          <t>SUDECAP</t>
        </is>
      </c>
      <c r="D504" s="78" t="inlineStr">
        <is>
          <t>UN</t>
        </is>
      </c>
      <c r="E504" s="21" t="n">
        <v>1</v>
      </c>
      <c r="F504" s="22" t="n">
        <v>15.68</v>
      </c>
      <c r="G504" s="22" t="n">
        <v>15.68</v>
      </c>
    </row>
    <row r="505" ht="29.1" customHeight="1">
      <c r="A505" s="78" t="inlineStr">
        <is>
          <t>65.78.09</t>
        </is>
      </c>
      <c r="B505" s="77" t="inlineStr">
        <is>
          <t>DOBRADIÇA CONVENCIONAL EM METAL CROMADO 3 1/2" X 2 1/4", SEM ANEL, COM PARAFUSOS, LINHA LEVE (NBR 7178) E=1,5MM, OU EQUIVALENTE</t>
        </is>
      </c>
      <c r="C505" s="78" t="inlineStr">
        <is>
          <t>SUDECAP</t>
        </is>
      </c>
      <c r="D505" s="78" t="inlineStr">
        <is>
          <t>UN</t>
        </is>
      </c>
      <c r="E505" s="21" t="n">
        <v>4</v>
      </c>
      <c r="F505" s="22" t="n">
        <v>9.83</v>
      </c>
      <c r="G505" s="22" t="n">
        <v>39.32</v>
      </c>
    </row>
    <row r="506" ht="15" customHeight="1">
      <c r="A506" s="78" t="inlineStr">
        <is>
          <t>71.04.03</t>
        </is>
      </c>
      <c r="B506" s="77" t="inlineStr">
        <is>
          <t>PECA DE PARAJU BRUTO  6X5,5 CM</t>
        </is>
      </c>
      <c r="C506" s="78" t="inlineStr">
        <is>
          <t>SUDECAP</t>
        </is>
      </c>
      <c r="D506" s="78" t="inlineStr">
        <is>
          <t>M</t>
        </is>
      </c>
      <c r="E506" s="21" t="n">
        <v>48.35</v>
      </c>
      <c r="F506" s="22" t="n">
        <v>16</v>
      </c>
      <c r="G506" s="22" t="n">
        <v>773.6</v>
      </c>
    </row>
    <row r="507" ht="15" customHeight="1">
      <c r="A507" s="78" t="inlineStr">
        <is>
          <t>71.01.07</t>
        </is>
      </c>
      <c r="B507" s="77" t="inlineStr">
        <is>
          <t>TABUA DE PINUS EXP.= 1" L=25 CM</t>
        </is>
      </c>
      <c r="C507" s="78" t="inlineStr">
        <is>
          <t>SUDECAP</t>
        </is>
      </c>
      <c r="D507" s="78" t="inlineStr">
        <is>
          <t>M2</t>
        </is>
      </c>
      <c r="E507" s="21" t="n">
        <v>3.4</v>
      </c>
      <c r="F507" s="22" t="n">
        <v>36.67</v>
      </c>
      <c r="G507" s="22" t="n">
        <v>124.68</v>
      </c>
    </row>
    <row r="508" ht="15" customHeight="1">
      <c r="A508" s="78" t="inlineStr">
        <is>
          <t>60.30.10</t>
        </is>
      </c>
      <c r="B508" s="77" t="inlineStr">
        <is>
          <t>TELA ARAME GALV. Nº 22 MALHA 1"(PINTEIRO)</t>
        </is>
      </c>
      <c r="C508" s="78" t="inlineStr">
        <is>
          <t>SUDECAP</t>
        </is>
      </c>
      <c r="D508" s="78" t="inlineStr">
        <is>
          <t>M2</t>
        </is>
      </c>
      <c r="E508" s="21" t="n">
        <v>23.3</v>
      </c>
      <c r="F508" s="22" t="n">
        <v>5.82</v>
      </c>
      <c r="G508" s="22" t="n">
        <v>135.61</v>
      </c>
    </row>
    <row r="509" ht="15" customHeight="1">
      <c r="A509" s="2" t="n"/>
      <c r="B509" s="2" t="n"/>
      <c r="C509" s="2" t="n"/>
      <c r="D509" s="2" t="n"/>
      <c r="E509" s="74" t="inlineStr">
        <is>
          <t>TOTAL Material:</t>
        </is>
      </c>
      <c r="F509" s="91" t="n"/>
      <c r="G509" s="23" t="n">
        <v>1088.89</v>
      </c>
    </row>
    <row r="510" ht="15" customHeight="1">
      <c r="A510" s="73" t="inlineStr">
        <is>
          <t>Mão de Obra</t>
        </is>
      </c>
      <c r="B510" s="91" t="n"/>
      <c r="C510" s="64" t="inlineStr">
        <is>
          <t>FONTE</t>
        </is>
      </c>
      <c r="D510" s="64" t="inlineStr">
        <is>
          <t>UNID</t>
        </is>
      </c>
      <c r="E510" s="64" t="inlineStr">
        <is>
          <t>COEFICIENTE</t>
        </is>
      </c>
      <c r="F510" s="64" t="inlineStr">
        <is>
          <t>PREÇO UNITÁRIO</t>
        </is>
      </c>
      <c r="G510" s="64" t="inlineStr">
        <is>
          <t>TOTAL</t>
        </is>
      </c>
    </row>
    <row r="511" ht="15" customHeight="1">
      <c r="A511" s="78" t="inlineStr">
        <is>
          <t>55.10.75</t>
        </is>
      </c>
      <c r="B511" s="77" t="inlineStr">
        <is>
          <t>PEDREIRO</t>
        </is>
      </c>
      <c r="C511" s="78" t="inlineStr">
        <is>
          <t>SUDECAP</t>
        </is>
      </c>
      <c r="D511" s="78" t="inlineStr">
        <is>
          <t>H</t>
        </is>
      </c>
      <c r="E511" s="21" t="n">
        <v>7.56</v>
      </c>
      <c r="F511" s="22" t="n">
        <v>21.08</v>
      </c>
      <c r="G511" s="22" t="n">
        <v>159.36</v>
      </c>
    </row>
    <row r="512" ht="15" customHeight="1">
      <c r="A512" s="78" t="inlineStr">
        <is>
          <t>55.10.88</t>
        </is>
      </c>
      <c r="B512" s="77" t="inlineStr">
        <is>
          <t>SERVENTE</t>
        </is>
      </c>
      <c r="C512" s="78" t="inlineStr">
        <is>
          <t>SUDECAP</t>
        </is>
      </c>
      <c r="D512" s="78" t="inlineStr">
        <is>
          <t>H</t>
        </is>
      </c>
      <c r="E512" s="21" t="n">
        <v>7.56</v>
      </c>
      <c r="F512" s="22" t="n">
        <v>14.9</v>
      </c>
      <c r="G512" s="22" t="n">
        <v>112.64</v>
      </c>
    </row>
    <row r="513" ht="15" customHeight="1">
      <c r="A513" s="2" t="n"/>
      <c r="B513" s="2" t="n"/>
      <c r="C513" s="2" t="n"/>
      <c r="D513" s="2" t="n"/>
      <c r="E513" s="74" t="inlineStr">
        <is>
          <t>TOTAL Mão de Obra:</t>
        </is>
      </c>
      <c r="F513" s="91" t="n"/>
      <c r="G513" s="23" t="n">
        <v>272</v>
      </c>
    </row>
    <row r="514" ht="15" customHeight="1">
      <c r="A514" s="73" t="inlineStr">
        <is>
          <t>Serviço</t>
        </is>
      </c>
      <c r="B514" s="91" t="n"/>
      <c r="C514" s="64" t="inlineStr">
        <is>
          <t>FONTE</t>
        </is>
      </c>
      <c r="D514" s="64" t="inlineStr">
        <is>
          <t>UNID</t>
        </is>
      </c>
      <c r="E514" s="64" t="inlineStr">
        <is>
          <t>COEFICIENTE</t>
        </is>
      </c>
      <c r="F514" s="64" t="inlineStr">
        <is>
          <t>PREÇO UNITÁRIO</t>
        </is>
      </c>
      <c r="G514" s="64" t="inlineStr">
        <is>
          <t>TOTAL</t>
        </is>
      </c>
    </row>
    <row r="515" ht="15" customHeight="1">
      <c r="A515" s="78" t="inlineStr">
        <is>
          <t>40.30.30</t>
        </is>
      </c>
      <c r="B515" s="77" t="inlineStr">
        <is>
          <t>ALVENARIA BLOCO DE CONCRETO, E = 10CM, A REVESTIR</t>
        </is>
      </c>
      <c r="C515" s="78" t="inlineStr">
        <is>
          <t>SUDECAP</t>
        </is>
      </c>
      <c r="D515" s="78" t="inlineStr">
        <is>
          <t>M2</t>
        </is>
      </c>
      <c r="E515" s="21" t="n">
        <v>2.52</v>
      </c>
      <c r="F515" s="22" t="n">
        <v>55.28</v>
      </c>
      <c r="G515" s="22" t="n">
        <v>139.31</v>
      </c>
    </row>
    <row r="516" ht="15" customHeight="1">
      <c r="A516" s="78" t="inlineStr">
        <is>
          <t>40.31.02</t>
        </is>
      </c>
      <c r="B516" s="77" t="inlineStr">
        <is>
          <t>CHAPISCO COM ARGAMASSA 1:3, A COLHER</t>
        </is>
      </c>
      <c r="C516" s="78" t="inlineStr">
        <is>
          <t>SUDECAP</t>
        </is>
      </c>
      <c r="D516" s="78" t="inlineStr">
        <is>
          <t>M2</t>
        </is>
      </c>
      <c r="E516" s="21" t="n">
        <v>2.52</v>
      </c>
      <c r="F516" s="22" t="n">
        <v>7.64</v>
      </c>
      <c r="G516" s="22" t="n">
        <v>19.25</v>
      </c>
    </row>
    <row r="517" ht="21" customHeight="1">
      <c r="A517" s="78" t="inlineStr">
        <is>
          <t>04.21.03</t>
        </is>
      </c>
      <c r="B517" s="77" t="inlineStr">
        <is>
          <t>CONCRETO 1:3:6, BRITA CALCARIA, PREPARADO EM OBRA E LANÇADO EM FUNDAÇÃO</t>
        </is>
      </c>
      <c r="C517" s="78" t="inlineStr">
        <is>
          <t>SUDECAP</t>
        </is>
      </c>
      <c r="D517" s="78" t="inlineStr">
        <is>
          <t>M3</t>
        </is>
      </c>
      <c r="E517" s="21" t="n">
        <v>0.4</v>
      </c>
      <c r="F517" s="22" t="n">
        <v>573.24</v>
      </c>
      <c r="G517" s="22" t="n">
        <v>229.3</v>
      </c>
    </row>
    <row r="518" ht="15" customHeight="1">
      <c r="A518" s="78" t="inlineStr">
        <is>
          <t>10.90.04</t>
        </is>
      </c>
      <c r="B518" s="77" t="inlineStr">
        <is>
          <t>EXTINTOR PO QUIMICO SECO ABC 4KG CAP.2-A: 20-B: C</t>
        </is>
      </c>
      <c r="C518" s="78" t="inlineStr">
        <is>
          <t>SUDECAP</t>
        </is>
      </c>
      <c r="D518" s="78" t="inlineStr">
        <is>
          <t>UN</t>
        </is>
      </c>
      <c r="E518" s="21" t="n">
        <v>0.5</v>
      </c>
      <c r="F518" s="22" t="n">
        <v>108.06</v>
      </c>
      <c r="G518" s="22" t="n">
        <v>54.03</v>
      </c>
    </row>
    <row r="519" ht="15" customHeight="1">
      <c r="A519" s="78" t="inlineStr">
        <is>
          <t>08.12.40</t>
        </is>
      </c>
      <c r="B519" s="77" t="inlineStr">
        <is>
          <t>GALVANIZADA TRAPEZOIDAL E=0,50MM SIMPLES</t>
        </is>
      </c>
      <c r="C519" s="78" t="inlineStr">
        <is>
          <t>SUDECAP</t>
        </is>
      </c>
      <c r="D519" s="78" t="inlineStr">
        <is>
          <t>M2</t>
        </is>
      </c>
      <c r="E519" s="21" t="n">
        <v>41.6</v>
      </c>
      <c r="F519" s="22" t="n">
        <v>51.79</v>
      </c>
      <c r="G519" s="22" t="n">
        <v>2154.46</v>
      </c>
    </row>
    <row r="520" ht="15" customHeight="1">
      <c r="A520" s="2" t="n"/>
      <c r="B520" s="2" t="n"/>
      <c r="C520" s="2" t="n"/>
      <c r="D520" s="2" t="n"/>
      <c r="E520" s="74" t="inlineStr">
        <is>
          <t>TOTAL Serviço:</t>
        </is>
      </c>
      <c r="F520" s="91" t="n"/>
      <c r="G520" s="23" t="n">
        <v>2596.35</v>
      </c>
    </row>
    <row r="521" ht="15" customHeight="1">
      <c r="A521" s="2" t="n"/>
      <c r="B521" s="2" t="n"/>
      <c r="C521" s="2" t="n"/>
      <c r="D521" s="2" t="n"/>
      <c r="E521" s="75" t="inlineStr">
        <is>
          <t>VALOR:</t>
        </is>
      </c>
      <c r="F521" s="91" t="n"/>
      <c r="G521" s="5" t="n">
        <v>3957.24</v>
      </c>
    </row>
    <row r="522" ht="15" customHeight="1">
      <c r="A522" s="2" t="n"/>
      <c r="B522" s="2" t="n"/>
      <c r="C522" s="2" t="n"/>
      <c r="D522" s="2" t="n"/>
      <c r="E522" s="75" t="inlineStr">
        <is>
          <t>VALOR BDI (29.27%):</t>
        </is>
      </c>
      <c r="F522" s="91" t="n"/>
      <c r="G522" s="5" t="n">
        <v>1158.28</v>
      </c>
    </row>
    <row r="523" ht="15" customHeight="1">
      <c r="A523" s="2" t="n"/>
      <c r="B523" s="2" t="n"/>
      <c r="C523" s="2" t="n"/>
      <c r="D523" s="2" t="n"/>
      <c r="E523" s="75" t="inlineStr">
        <is>
          <t>VALOR COM BDI:</t>
        </is>
      </c>
      <c r="F523" s="91" t="n"/>
      <c r="G523" s="5" t="n">
        <v>5115.52</v>
      </c>
    </row>
    <row r="524" ht="9.949999999999999" customHeight="1">
      <c r="A524" s="2" t="n"/>
      <c r="B524" s="2" t="n"/>
      <c r="C524" s="71" t="n"/>
      <c r="E524" s="2" t="n"/>
      <c r="F524" s="2" t="n"/>
      <c r="G524" s="2" t="n"/>
    </row>
    <row r="525" ht="20.1" customHeight="1">
      <c r="A525" s="72" t="inlineStr">
        <is>
          <t>CPU 22.12.01 FORNECIMENTO E INSTALAÇÃO DE PLACA DE IDENTIFICAÇÃO DE RESÍDUOS - PGRCC, CONF.
RESOLUÇÃO CONAMA, CONFECCIONADA EM LONA - FORNECIMENTO E INSTALAÇÃO (UN)</t>
        </is>
      </c>
      <c r="B525" s="90" t="n"/>
      <c r="C525" s="90" t="n"/>
      <c r="D525" s="90" t="n"/>
      <c r="E525" s="90" t="n"/>
      <c r="F525" s="90" t="n"/>
      <c r="G525" s="91" t="n"/>
    </row>
    <row r="526" ht="15" customHeight="1">
      <c r="A526" s="73" t="inlineStr">
        <is>
          <t>Material</t>
        </is>
      </c>
      <c r="B526" s="91" t="n"/>
      <c r="C526" s="64" t="inlineStr">
        <is>
          <t>FONTE</t>
        </is>
      </c>
      <c r="D526" s="64" t="inlineStr">
        <is>
          <t>UNID</t>
        </is>
      </c>
      <c r="E526" s="64" t="inlineStr">
        <is>
          <t>COEFICIENTE</t>
        </is>
      </c>
      <c r="F526" s="64" t="inlineStr">
        <is>
          <t>PREÇO UNITÁRIO</t>
        </is>
      </c>
      <c r="G526" s="64" t="inlineStr">
        <is>
          <t>TOTAL</t>
        </is>
      </c>
    </row>
    <row r="527" ht="29.1" customHeight="1">
      <c r="A527" s="78" t="inlineStr">
        <is>
          <t>83.17.71</t>
        </is>
      </c>
      <c r="B527" s="77" t="inlineStr">
        <is>
          <t>PLACA DE IDENTIFICAÇÃO DE RESÍDUOS - PGRCC, CONFORME RESOLUÇÃO CONAMA-RDC Nº 275/2001, CONFECCIONADA EM LONA (TIPO BANNER) DIM. (30X30)CM</t>
        </is>
      </c>
      <c r="C527" s="78" t="inlineStr">
        <is>
          <t>SUDECAP</t>
        </is>
      </c>
      <c r="D527" s="78" t="inlineStr">
        <is>
          <t>UN.</t>
        </is>
      </c>
      <c r="E527" s="21" t="n">
        <v>1</v>
      </c>
      <c r="F527" s="22" t="n">
        <v>41.41</v>
      </c>
      <c r="G527" s="22" t="n">
        <v>41.41</v>
      </c>
    </row>
    <row r="528" ht="15" customHeight="1">
      <c r="A528" s="2" t="n"/>
      <c r="B528" s="2" t="n"/>
      <c r="C528" s="2" t="n"/>
      <c r="D528" s="2" t="n"/>
      <c r="E528" s="74" t="inlineStr">
        <is>
          <t>TOTAL Material:</t>
        </is>
      </c>
      <c r="F528" s="91" t="n"/>
      <c r="G528" s="23" t="n">
        <v>41.41</v>
      </c>
    </row>
    <row r="529" ht="15" customHeight="1">
      <c r="A529" s="73" t="inlineStr">
        <is>
          <t>Mão de Obra</t>
        </is>
      </c>
      <c r="B529" s="91" t="n"/>
      <c r="C529" s="64" t="inlineStr">
        <is>
          <t>FONTE</t>
        </is>
      </c>
      <c r="D529" s="64" t="inlineStr">
        <is>
          <t>UNID</t>
        </is>
      </c>
      <c r="E529" s="64" t="inlineStr">
        <is>
          <t>COEFICIENTE</t>
        </is>
      </c>
      <c r="F529" s="64" t="inlineStr">
        <is>
          <t>PREÇO UNITÁRIO</t>
        </is>
      </c>
      <c r="G529" s="64" t="inlineStr">
        <is>
          <t>TOTAL</t>
        </is>
      </c>
    </row>
    <row r="530" ht="15" customHeight="1">
      <c r="A530" s="78" t="inlineStr">
        <is>
          <t>55.10.88</t>
        </is>
      </c>
      <c r="B530" s="77" t="inlineStr">
        <is>
          <t>SERVENTE</t>
        </is>
      </c>
      <c r="C530" s="78" t="inlineStr">
        <is>
          <t>SUDECAP</t>
        </is>
      </c>
      <c r="D530" s="78" t="inlineStr">
        <is>
          <t>H</t>
        </is>
      </c>
      <c r="E530" s="21" t="n">
        <v>0.166667</v>
      </c>
      <c r="F530" s="22" t="n">
        <v>14.9</v>
      </c>
      <c r="G530" s="22" t="n">
        <v>2.48</v>
      </c>
    </row>
    <row r="531" ht="15" customHeight="1">
      <c r="A531" s="2" t="n"/>
      <c r="B531" s="2" t="n"/>
      <c r="C531" s="2" t="n"/>
      <c r="D531" s="2" t="n"/>
      <c r="E531" s="74" t="inlineStr">
        <is>
          <t>TOTAL Mão de Obra:</t>
        </is>
      </c>
      <c r="F531" s="91" t="n"/>
      <c r="G531" s="23" t="n">
        <v>2.48</v>
      </c>
    </row>
    <row r="532" ht="15" customHeight="1">
      <c r="A532" s="2" t="n"/>
      <c r="B532" s="2" t="n"/>
      <c r="C532" s="2" t="n"/>
      <c r="D532" s="2" t="n"/>
      <c r="E532" s="75" t="inlineStr">
        <is>
          <t>VALOR:</t>
        </is>
      </c>
      <c r="F532" s="91" t="n"/>
      <c r="G532" s="5" t="n">
        <v>43.89</v>
      </c>
    </row>
    <row r="533" ht="15" customHeight="1">
      <c r="A533" s="2" t="n"/>
      <c r="B533" s="2" t="n"/>
      <c r="C533" s="2" t="n"/>
      <c r="D533" s="2" t="n"/>
      <c r="E533" s="75" t="inlineStr">
        <is>
          <t>VALOR BDI (29.27%):</t>
        </is>
      </c>
      <c r="F533" s="91" t="n"/>
      <c r="G533" s="5" t="n">
        <v>12.85</v>
      </c>
    </row>
    <row r="534" ht="15" customHeight="1">
      <c r="A534" s="2" t="n"/>
      <c r="B534" s="2" t="n"/>
      <c r="C534" s="2" t="n"/>
      <c r="D534" s="2" t="n"/>
      <c r="E534" s="75" t="inlineStr">
        <is>
          <t>VALOR COM BDI:</t>
        </is>
      </c>
      <c r="F534" s="91" t="n"/>
      <c r="G534" s="5" t="n">
        <v>56.74</v>
      </c>
    </row>
    <row r="535" ht="9.949999999999999" customHeight="1">
      <c r="A535" s="2" t="n"/>
      <c r="B535" s="2" t="n"/>
      <c r="C535" s="71" t="n"/>
      <c r="E535" s="2" t="n"/>
      <c r="F535" s="2" t="n"/>
      <c r="G535" s="2" t="n"/>
    </row>
    <row r="536" ht="20.1" customHeight="1">
      <c r="A536" s="72" t="inlineStr">
        <is>
          <t>CPU 43.01.90 RELATÓRIO TÉCNICO DE ACOMPANHAMENTO DOS SERVIÇOS DE PAISAGISMO (UN)</t>
        </is>
      </c>
      <c r="B536" s="90" t="n"/>
      <c r="C536" s="90" t="n"/>
      <c r="D536" s="90" t="n"/>
      <c r="E536" s="90" t="n"/>
      <c r="F536" s="90" t="n"/>
      <c r="G536" s="91" t="n"/>
    </row>
    <row r="537" ht="15" customHeight="1">
      <c r="A537" s="73" t="inlineStr">
        <is>
          <t>Material</t>
        </is>
      </c>
      <c r="B537" s="91" t="n"/>
      <c r="C537" s="64" t="inlineStr">
        <is>
          <t>FONTE</t>
        </is>
      </c>
      <c r="D537" s="64" t="inlineStr">
        <is>
          <t>UNID</t>
        </is>
      </c>
      <c r="E537" s="64" t="inlineStr">
        <is>
          <t>COEFICIENTE</t>
        </is>
      </c>
      <c r="F537" s="64" t="inlineStr">
        <is>
          <t>PREÇO UNITÁRIO</t>
        </is>
      </c>
      <c r="G537" s="64" t="inlineStr">
        <is>
          <t>TOTAL</t>
        </is>
      </c>
    </row>
    <row r="538" ht="15" customHeight="1">
      <c r="A538" s="78" t="inlineStr">
        <is>
          <t>94.15.01</t>
        </is>
      </c>
      <c r="B538" s="77" t="inlineStr">
        <is>
          <t>PLOTAGEM COLORIDA SULFITE FORMATO A4 MÍNIMO 75G/M2</t>
        </is>
      </c>
      <c r="C538" s="78" t="inlineStr">
        <is>
          <t>SUDECAP</t>
        </is>
      </c>
      <c r="D538" s="78" t="inlineStr">
        <is>
          <t>UN</t>
        </is>
      </c>
      <c r="E538" s="21" t="n">
        <v>15</v>
      </c>
      <c r="F538" s="22" t="n">
        <v>0.9</v>
      </c>
      <c r="G538" s="22" t="n">
        <v>13.5</v>
      </c>
    </row>
    <row r="539" ht="21" customHeight="1">
      <c r="A539" s="78" t="inlineStr">
        <is>
          <t>90.89.90*</t>
        </is>
      </c>
      <c r="B539" s="77" t="inlineStr">
        <is>
          <t>TARIFA ART POR CONTRATO/OBRA/SERVIÇO - FAIXA 1 [VALOR CREA/MG 2023]</t>
        </is>
      </c>
      <c r="C539" s="78" t="inlineStr">
        <is>
          <t xml:space="preserve">Composições </t>
        </is>
      </c>
      <c r="D539" s="78" t="inlineStr">
        <is>
          <t>UN</t>
        </is>
      </c>
      <c r="E539" s="21" t="n">
        <v>1</v>
      </c>
      <c r="F539" s="22" t="n">
        <v>96.62</v>
      </c>
      <c r="G539" s="22" t="n">
        <v>96.62</v>
      </c>
    </row>
    <row r="540" ht="15" customHeight="1">
      <c r="A540" s="2" t="n"/>
      <c r="B540" s="2" t="n"/>
      <c r="C540" s="2" t="n"/>
      <c r="D540" s="2" t="n"/>
      <c r="E540" s="74" t="inlineStr">
        <is>
          <t>TOTAL Material:</t>
        </is>
      </c>
      <c r="F540" s="91" t="n"/>
      <c r="G540" s="23" t="n">
        <v>110.12</v>
      </c>
    </row>
    <row r="541" ht="15" customHeight="1">
      <c r="A541" s="73" t="inlineStr">
        <is>
          <t>Mão de Obra</t>
        </is>
      </c>
      <c r="B541" s="91" t="n"/>
      <c r="C541" s="64" t="inlineStr">
        <is>
          <t>FONTE</t>
        </is>
      </c>
      <c r="D541" s="64" t="inlineStr">
        <is>
          <t>UNID</t>
        </is>
      </c>
      <c r="E541" s="64" t="inlineStr">
        <is>
          <t>COEFICIENTE</t>
        </is>
      </c>
      <c r="F541" s="64" t="inlineStr">
        <is>
          <t>PREÇO UNITÁRIO</t>
        </is>
      </c>
      <c r="G541" s="64" t="inlineStr">
        <is>
          <t>TOTAL</t>
        </is>
      </c>
    </row>
    <row r="542" ht="15" customHeight="1">
      <c r="A542" s="78" t="inlineStr">
        <is>
          <t>57.21.05</t>
        </is>
      </c>
      <c r="B542" s="77" t="inlineStr">
        <is>
          <t>ENGENHEIRO JUNIOR - SUPERVISAO</t>
        </is>
      </c>
      <c r="C542" s="78" t="inlineStr">
        <is>
          <t>SUDECAP</t>
        </is>
      </c>
      <c r="D542" s="78" t="inlineStr">
        <is>
          <t>H</t>
        </is>
      </c>
      <c r="E542" s="21" t="n">
        <v>92.5</v>
      </c>
      <c r="F542" s="22" t="n">
        <v>101.38</v>
      </c>
      <c r="G542" s="22" t="n">
        <v>9377.65</v>
      </c>
    </row>
    <row r="543" ht="15" customHeight="1">
      <c r="A543" s="2" t="n"/>
      <c r="B543" s="2" t="n"/>
      <c r="C543" s="2" t="n"/>
      <c r="D543" s="2" t="n"/>
      <c r="E543" s="74" t="inlineStr">
        <is>
          <t>TOTAL Mão de Obra:</t>
        </is>
      </c>
      <c r="F543" s="91" t="n"/>
      <c r="G543" s="23" t="n">
        <v>9377.65</v>
      </c>
    </row>
    <row r="544" ht="15" customHeight="1">
      <c r="A544" s="2" t="n"/>
      <c r="B544" s="2" t="n"/>
      <c r="C544" s="2" t="n"/>
      <c r="D544" s="2" t="n"/>
      <c r="E544" s="75" t="inlineStr">
        <is>
          <t>VALOR:</t>
        </is>
      </c>
      <c r="F544" s="91" t="n"/>
      <c r="G544" s="5" t="n">
        <v>9487.77</v>
      </c>
    </row>
    <row r="545" ht="15" customHeight="1">
      <c r="A545" s="2" t="n"/>
      <c r="B545" s="2" t="n"/>
      <c r="C545" s="2" t="n"/>
      <c r="D545" s="2" t="n"/>
      <c r="E545" s="75" t="inlineStr">
        <is>
          <t>VALOR BDI (29.27%):</t>
        </is>
      </c>
      <c r="F545" s="91" t="n"/>
      <c r="G545" s="5" t="n">
        <v>2777.07</v>
      </c>
    </row>
    <row r="546" ht="15" customHeight="1">
      <c r="A546" s="2" t="n"/>
      <c r="B546" s="2" t="n"/>
      <c r="C546" s="2" t="n"/>
      <c r="D546" s="2" t="n"/>
      <c r="E546" s="75" t="inlineStr">
        <is>
          <t>VALOR COM BDI:</t>
        </is>
      </c>
      <c r="F546" s="91" t="n"/>
      <c r="G546" s="5" t="n">
        <v>12264.84</v>
      </c>
    </row>
    <row r="547" ht="9.949999999999999" customHeight="1">
      <c r="A547" s="2" t="n"/>
      <c r="B547" s="2" t="n"/>
      <c r="C547" s="71" t="n"/>
      <c r="E547" s="2" t="n"/>
      <c r="F547" s="2" t="n"/>
      <c r="G547" s="2" t="n"/>
    </row>
    <row r="548" ht="20.1" customHeight="1">
      <c r="A548" s="72" t="inlineStr">
        <is>
          <t>CPU 45.13.01 VIAGEM DE CAMINHÃO PIPA 10.000 LTS, INCLUSIVE ÁGUA E MÃO DE OBRA , TEMPO DE
PERMANÊNCIA NA OBRA DE ATÉ 2 HORAS (VG)</t>
        </is>
      </c>
      <c r="B548" s="90" t="n"/>
      <c r="C548" s="90" t="n"/>
      <c r="D548" s="90" t="n"/>
      <c r="E548" s="90" t="n"/>
      <c r="F548" s="90" t="n"/>
      <c r="G548" s="91" t="n"/>
    </row>
    <row r="549" ht="15" customHeight="1">
      <c r="A549" s="73" t="inlineStr">
        <is>
          <t>Equipamento Custo Horário</t>
        </is>
      </c>
      <c r="B549" s="91" t="n"/>
      <c r="C549" s="64" t="inlineStr">
        <is>
          <t>FONTE</t>
        </is>
      </c>
      <c r="D549" s="64" t="inlineStr">
        <is>
          <t>UNID</t>
        </is>
      </c>
      <c r="E549" s="64" t="inlineStr">
        <is>
          <t>COEFICIENTE</t>
        </is>
      </c>
      <c r="F549" s="64" t="inlineStr">
        <is>
          <t>PREÇO UNITÁRIO</t>
        </is>
      </c>
      <c r="G549" s="64" t="inlineStr">
        <is>
          <t>TOTAL</t>
        </is>
      </c>
    </row>
    <row r="550" ht="15" customHeight="1">
      <c r="A550" s="78" t="inlineStr">
        <is>
          <t>50.10.51</t>
        </is>
      </c>
      <c r="B550" s="77" t="inlineStr">
        <is>
          <t>CHI/CAMINHAO TANQUE FORD 1317 WE TRUCADO, 10000 L</t>
        </is>
      </c>
      <c r="C550" s="78" t="inlineStr">
        <is>
          <t>SUDECAP</t>
        </is>
      </c>
      <c r="D550" s="78" t="inlineStr">
        <is>
          <t>H</t>
        </is>
      </c>
      <c r="E550" s="21" t="n">
        <v>1</v>
      </c>
      <c r="F550" s="22" t="n">
        <v>70.86</v>
      </c>
      <c r="G550" s="22" t="n">
        <v>70.86</v>
      </c>
    </row>
    <row r="551" ht="15" customHeight="1">
      <c r="A551" s="78" t="inlineStr">
        <is>
          <t>50.10.50</t>
        </is>
      </c>
      <c r="B551" s="77" t="inlineStr">
        <is>
          <t>CHP/CAMINHAO TANQUE FORD 1317 WE TRUCADO, 10000</t>
        </is>
      </c>
      <c r="C551" s="78" t="inlineStr">
        <is>
          <t>SUDECAP</t>
        </is>
      </c>
      <c r="D551" s="78" t="inlineStr">
        <is>
          <t>H</t>
        </is>
      </c>
      <c r="E551" s="21" t="n">
        <v>1</v>
      </c>
      <c r="F551" s="22" t="n">
        <v>147.86</v>
      </c>
      <c r="G551" s="22" t="n">
        <v>147.86</v>
      </c>
    </row>
    <row r="552" ht="18" customHeight="1">
      <c r="A552" s="2" t="n"/>
      <c r="B552" s="2" t="n"/>
      <c r="C552" s="2" t="n"/>
      <c r="D552" s="2" t="n"/>
      <c r="E552" s="74" t="inlineStr">
        <is>
          <t>TOTAL Equipamento Custo Horário:</t>
        </is>
      </c>
      <c r="F552" s="91" t="n"/>
      <c r="G552" s="23" t="n">
        <v>218.72</v>
      </c>
    </row>
    <row r="553" ht="15" customHeight="1">
      <c r="A553" s="73" t="inlineStr">
        <is>
          <t>Material</t>
        </is>
      </c>
      <c r="B553" s="91" t="n"/>
      <c r="C553" s="64" t="inlineStr">
        <is>
          <t>FONTE</t>
        </is>
      </c>
      <c r="D553" s="64" t="inlineStr">
        <is>
          <t>UNID</t>
        </is>
      </c>
      <c r="E553" s="64" t="inlineStr">
        <is>
          <t>COEFICIENTE</t>
        </is>
      </c>
      <c r="F553" s="64" t="inlineStr">
        <is>
          <t>PREÇO UNITÁRIO</t>
        </is>
      </c>
      <c r="G553" s="64" t="inlineStr">
        <is>
          <t>TOTAL</t>
        </is>
      </c>
    </row>
    <row r="554" ht="21" customHeight="1">
      <c r="A554" s="78" t="inlineStr">
        <is>
          <t>90.83.03*</t>
        </is>
      </c>
      <c r="B554" s="77" t="inlineStr">
        <is>
          <t>TARIFA ÁGUA COPASA - CATEGORIA PÚBLICA - FIXA [ARSAE-MG]</t>
        </is>
      </c>
      <c r="C554" s="78" t="inlineStr">
        <is>
          <t xml:space="preserve">Composições </t>
        </is>
      </c>
      <c r="D554" s="78" t="inlineStr">
        <is>
          <t>M3</t>
        </is>
      </c>
      <c r="E554" s="21" t="n">
        <v>10</v>
      </c>
      <c r="F554" s="22" t="n">
        <v>28.04</v>
      </c>
      <c r="G554" s="22" t="n">
        <v>280.4</v>
      </c>
    </row>
    <row r="555" ht="15" customHeight="1">
      <c r="A555" s="2" t="n"/>
      <c r="B555" s="2" t="n"/>
      <c r="C555" s="2" t="n"/>
      <c r="D555" s="2" t="n"/>
      <c r="E555" s="74" t="inlineStr">
        <is>
          <t>TOTAL Material:</t>
        </is>
      </c>
      <c r="F555" s="91" t="n"/>
      <c r="G555" s="23" t="n">
        <v>280.4</v>
      </c>
    </row>
    <row r="556" ht="15" customHeight="1">
      <c r="A556" s="73" t="inlineStr">
        <is>
          <t>Mão de Obra</t>
        </is>
      </c>
      <c r="B556" s="91" t="n"/>
      <c r="C556" s="64" t="inlineStr">
        <is>
          <t>FONTE</t>
        </is>
      </c>
      <c r="D556" s="64" t="inlineStr">
        <is>
          <t>UNID</t>
        </is>
      </c>
      <c r="E556" s="64" t="inlineStr">
        <is>
          <t>COEFICIENTE</t>
        </is>
      </c>
      <c r="F556" s="64" t="inlineStr">
        <is>
          <t>PREÇO UNITÁRIO</t>
        </is>
      </c>
      <c r="G556" s="64" t="inlineStr">
        <is>
          <t>TOTAL</t>
        </is>
      </c>
    </row>
    <row r="557" ht="15" customHeight="1">
      <c r="A557" s="78" t="inlineStr">
        <is>
          <t>55.10.88</t>
        </is>
      </c>
      <c r="B557" s="77" t="inlineStr">
        <is>
          <t>SERVENTE</t>
        </is>
      </c>
      <c r="C557" s="78" t="inlineStr">
        <is>
          <t>SUDECAP</t>
        </is>
      </c>
      <c r="D557" s="78" t="inlineStr">
        <is>
          <t>H</t>
        </is>
      </c>
      <c r="E557" s="21" t="n">
        <v>1</v>
      </c>
      <c r="F557" s="22" t="n">
        <v>14.9</v>
      </c>
      <c r="G557" s="22" t="n">
        <v>14.9</v>
      </c>
    </row>
    <row r="558" ht="15" customHeight="1">
      <c r="A558" s="2" t="n"/>
      <c r="B558" s="2" t="n"/>
      <c r="C558" s="2" t="n"/>
      <c r="D558" s="2" t="n"/>
      <c r="E558" s="74" t="inlineStr">
        <is>
          <t>TOTAL Mão de Obra:</t>
        </is>
      </c>
      <c r="F558" s="91" t="n"/>
      <c r="G558" s="23" t="n">
        <v>14.9</v>
      </c>
    </row>
    <row r="559" ht="15" customHeight="1">
      <c r="A559" s="2" t="n"/>
      <c r="B559" s="2" t="n"/>
      <c r="C559" s="2" t="n"/>
      <c r="D559" s="2" t="n"/>
      <c r="E559" s="75" t="inlineStr">
        <is>
          <t>VALOR:</t>
        </is>
      </c>
      <c r="F559" s="91" t="n"/>
      <c r="G559" s="5" t="n">
        <v>514.02</v>
      </c>
    </row>
    <row r="560" ht="15" customHeight="1">
      <c r="A560" s="2" t="n"/>
      <c r="B560" s="2" t="n"/>
      <c r="C560" s="2" t="n"/>
      <c r="D560" s="2" t="n"/>
      <c r="E560" s="75" t="inlineStr">
        <is>
          <t>VALOR BDI (29.27%):</t>
        </is>
      </c>
      <c r="F560" s="91" t="n"/>
      <c r="G560" s="5" t="n">
        <v>150.45</v>
      </c>
    </row>
    <row r="561" ht="15" customHeight="1">
      <c r="A561" s="2" t="n"/>
      <c r="B561" s="2" t="n"/>
      <c r="C561" s="2" t="n"/>
      <c r="D561" s="2" t="n"/>
      <c r="E561" s="75" t="inlineStr">
        <is>
          <t>VALOR COM BDI:</t>
        </is>
      </c>
      <c r="F561" s="91" t="n"/>
      <c r="G561" s="5" t="n">
        <v>664.47</v>
      </c>
    </row>
    <row r="562" ht="9.949999999999999" customHeight="1">
      <c r="A562" s="2" t="n"/>
      <c r="B562" s="2" t="n"/>
      <c r="C562" s="71" t="n"/>
      <c r="E562" s="2" t="n"/>
      <c r="F562" s="2" t="n"/>
      <c r="G562" s="2" t="n"/>
    </row>
    <row r="563" ht="20.1" customHeight="1">
      <c r="A563" s="72" t="inlineStr">
        <is>
          <t>CPU 48.01.50 FORNECIMENTO E INSTALAÇÃO DE CANTONEIRA DE ABAS IGUAIS COM CHUMBADOR GERDAU COM B= 50MM E ESPESSURA (t) = 3,00MM (M)</t>
        </is>
      </c>
      <c r="B563" s="90" t="n"/>
      <c r="C563" s="90" t="n"/>
      <c r="D563" s="90" t="n"/>
      <c r="E563" s="90" t="n"/>
      <c r="F563" s="90" t="n"/>
      <c r="G563" s="91" t="n"/>
    </row>
    <row r="564" ht="15" customHeight="1">
      <c r="A564" s="73" t="inlineStr">
        <is>
          <t>Material</t>
        </is>
      </c>
      <c r="B564" s="91" t="n"/>
      <c r="C564" s="64" t="inlineStr">
        <is>
          <t>FONTE</t>
        </is>
      </c>
      <c r="D564" s="64" t="inlineStr">
        <is>
          <t>UNID</t>
        </is>
      </c>
      <c r="E564" s="64" t="inlineStr">
        <is>
          <t>COEFICIENTE</t>
        </is>
      </c>
      <c r="F564" s="64" t="inlineStr">
        <is>
          <t>PREÇO UNITÁRIO</t>
        </is>
      </c>
      <c r="G564" s="64" t="inlineStr">
        <is>
          <t>TOTAL</t>
        </is>
      </c>
    </row>
    <row r="565" ht="15" customHeight="1">
      <c r="A565" s="78" t="inlineStr">
        <is>
          <t>60.17.20</t>
        </is>
      </c>
      <c r="B565" s="77" t="inlineStr">
        <is>
          <t>CANTONEIRA DE FERRO 2" X 1/8"</t>
        </is>
      </c>
      <c r="C565" s="78" t="inlineStr">
        <is>
          <t>SUDECAP</t>
        </is>
      </c>
      <c r="D565" s="78" t="inlineStr">
        <is>
          <t>KG</t>
        </is>
      </c>
      <c r="E565" s="21" t="n">
        <v>2.706</v>
      </c>
      <c r="F565" s="22" t="n">
        <v>8.460000000000001</v>
      </c>
      <c r="G565" s="22" t="n">
        <v>22.89</v>
      </c>
    </row>
    <row r="566" ht="15" customHeight="1">
      <c r="A566" s="2" t="n"/>
      <c r="B566" s="2" t="n"/>
      <c r="C566" s="2" t="n"/>
      <c r="D566" s="2" t="n"/>
      <c r="E566" s="74" t="inlineStr">
        <is>
          <t>TOTAL Material:</t>
        </is>
      </c>
      <c r="F566" s="91" t="n"/>
      <c r="G566" s="23" t="n">
        <v>22.89</v>
      </c>
    </row>
    <row r="567" ht="15" customHeight="1">
      <c r="A567" s="73" t="inlineStr">
        <is>
          <t>Mão de Obra</t>
        </is>
      </c>
      <c r="B567" s="91" t="n"/>
      <c r="C567" s="64" t="inlineStr">
        <is>
          <t>FONTE</t>
        </is>
      </c>
      <c r="D567" s="64" t="inlineStr">
        <is>
          <t>UNID</t>
        </is>
      </c>
      <c r="E567" s="64" t="inlineStr">
        <is>
          <t>COEFICIENTE</t>
        </is>
      </c>
      <c r="F567" s="64" t="inlineStr">
        <is>
          <t>PREÇO UNITÁRIO</t>
        </is>
      </c>
      <c r="G567" s="64" t="inlineStr">
        <is>
          <t>TOTAL</t>
        </is>
      </c>
    </row>
    <row r="568" ht="15" customHeight="1">
      <c r="A568" s="78" t="inlineStr">
        <is>
          <t>55.10.86</t>
        </is>
      </c>
      <c r="B568" s="77" t="inlineStr">
        <is>
          <t>SERRALHEIRO</t>
        </is>
      </c>
      <c r="C568" s="78" t="inlineStr">
        <is>
          <t>SUDECAP</t>
        </is>
      </c>
      <c r="D568" s="78" t="inlineStr">
        <is>
          <t>H</t>
        </is>
      </c>
      <c r="E568" s="21" t="n">
        <v>0.08333400000000001</v>
      </c>
      <c r="F568" s="22" t="n">
        <v>18.4</v>
      </c>
      <c r="G568" s="22" t="n">
        <v>1.53</v>
      </c>
    </row>
    <row r="569" ht="15" customHeight="1">
      <c r="A569" s="78" t="inlineStr">
        <is>
          <t>55.10.88</t>
        </is>
      </c>
      <c r="B569" s="77" t="inlineStr">
        <is>
          <t>SERVENTE</t>
        </is>
      </c>
      <c r="C569" s="78" t="inlineStr">
        <is>
          <t>SUDECAP</t>
        </is>
      </c>
      <c r="D569" s="78" t="inlineStr">
        <is>
          <t>H</t>
        </is>
      </c>
      <c r="E569" s="21" t="n">
        <v>0.166667</v>
      </c>
      <c r="F569" s="22" t="n">
        <v>14.9</v>
      </c>
      <c r="G569" s="22" t="n">
        <v>2.48</v>
      </c>
    </row>
    <row r="570" ht="15" customHeight="1">
      <c r="A570" s="2" t="n"/>
      <c r="B570" s="2" t="n"/>
      <c r="C570" s="2" t="n"/>
      <c r="D570" s="2" t="n"/>
      <c r="E570" s="74" t="inlineStr">
        <is>
          <t>TOTAL Mão de Obra:</t>
        </is>
      </c>
      <c r="F570" s="91" t="n"/>
      <c r="G570" s="23" t="n">
        <v>4.01</v>
      </c>
    </row>
    <row r="571" ht="15" customHeight="1">
      <c r="A571" s="73" t="inlineStr">
        <is>
          <t>Serviço</t>
        </is>
      </c>
      <c r="B571" s="91" t="n"/>
      <c r="C571" s="64" t="inlineStr">
        <is>
          <t>FONTE</t>
        </is>
      </c>
      <c r="D571" s="64" t="inlineStr">
        <is>
          <t>UNID</t>
        </is>
      </c>
      <c r="E571" s="64" t="inlineStr">
        <is>
          <t>COEFICIENTE</t>
        </is>
      </c>
      <c r="F571" s="64" t="inlineStr">
        <is>
          <t>PREÇO UNITÁRIO</t>
        </is>
      </c>
      <c r="G571" s="64" t="inlineStr">
        <is>
          <t>TOTAL</t>
        </is>
      </c>
    </row>
    <row r="572" ht="15" customHeight="1">
      <c r="A572" s="78" t="inlineStr">
        <is>
          <t>40.24.15</t>
        </is>
      </c>
      <c r="B572" s="77" t="inlineStr">
        <is>
          <t>ARGAMASSA DE CIMENTO E AREIA 1:3</t>
        </is>
      </c>
      <c r="C572" s="78" t="inlineStr">
        <is>
          <t>SUDECAP</t>
        </is>
      </c>
      <c r="D572" s="78" t="inlineStr">
        <is>
          <t>M3</t>
        </is>
      </c>
      <c r="E572" s="21" t="n">
        <v>0.01</v>
      </c>
      <c r="F572" s="22" t="n">
        <v>599.9299999999999</v>
      </c>
      <c r="G572" s="22" t="n">
        <v>6</v>
      </c>
    </row>
    <row r="573" ht="15" customHeight="1">
      <c r="A573" s="2" t="n"/>
      <c r="B573" s="2" t="n"/>
      <c r="C573" s="2" t="n"/>
      <c r="D573" s="2" t="n"/>
      <c r="E573" s="74" t="inlineStr">
        <is>
          <t>TOTAL Serviço:</t>
        </is>
      </c>
      <c r="F573" s="91" t="n"/>
      <c r="G573" s="23" t="n">
        <v>6</v>
      </c>
    </row>
    <row r="574" ht="15" customHeight="1">
      <c r="A574" s="2" t="n"/>
      <c r="B574" s="2" t="n"/>
      <c r="C574" s="2" t="n"/>
      <c r="D574" s="2" t="n"/>
      <c r="E574" s="75" t="inlineStr">
        <is>
          <t>VALOR:</t>
        </is>
      </c>
      <c r="F574" s="91" t="n"/>
      <c r="G574" s="5" t="n">
        <v>32.9</v>
      </c>
    </row>
    <row r="575" ht="15" customHeight="1">
      <c r="A575" s="2" t="n"/>
      <c r="B575" s="2" t="n"/>
      <c r="C575" s="2" t="n"/>
      <c r="D575" s="2" t="n"/>
      <c r="E575" s="75" t="inlineStr">
        <is>
          <t>VALOR BDI (29.27%):</t>
        </is>
      </c>
      <c r="F575" s="91" t="n"/>
      <c r="G575" s="5" t="n">
        <v>9.630000000000001</v>
      </c>
    </row>
    <row r="576" ht="15" customHeight="1">
      <c r="A576" s="2" t="n"/>
      <c r="B576" s="2" t="n"/>
      <c r="C576" s="2" t="n"/>
      <c r="D576" s="2" t="n"/>
      <c r="E576" s="75" t="inlineStr">
        <is>
          <t>VALOR COM BDI:</t>
        </is>
      </c>
      <c r="F576" s="91" t="n"/>
      <c r="G576" s="5" t="n">
        <v>42.53</v>
      </c>
    </row>
    <row r="577" ht="9.949999999999999" customHeight="1">
      <c r="A577" s="2" t="n"/>
      <c r="B577" s="2" t="n"/>
      <c r="C577" s="71" t="n"/>
      <c r="E577" s="2" t="n"/>
      <c r="F577" s="2" t="n"/>
      <c r="G577" s="2" t="n"/>
    </row>
    <row r="578" ht="20.1" customHeight="1">
      <c r="A578" s="72" t="inlineStr">
        <is>
          <t>CPU 90.01.01 ADMINISTRAÇÃO LOCAL DA OBRA (UN)</t>
        </is>
      </c>
      <c r="B578" s="90" t="n"/>
      <c r="C578" s="90" t="n"/>
      <c r="D578" s="90" t="n"/>
      <c r="E578" s="90" t="n"/>
      <c r="F578" s="90" t="n"/>
      <c r="G578" s="91" t="n"/>
    </row>
    <row r="579" ht="15" customHeight="1">
      <c r="A579" s="73" t="inlineStr">
        <is>
          <t>Material</t>
        </is>
      </c>
      <c r="B579" s="91" t="n"/>
      <c r="C579" s="64" t="inlineStr">
        <is>
          <t>FONTE</t>
        </is>
      </c>
      <c r="D579" s="64" t="inlineStr">
        <is>
          <t>UNID</t>
        </is>
      </c>
      <c r="E579" s="64" t="inlineStr">
        <is>
          <t>COEFICIENTE</t>
        </is>
      </c>
      <c r="F579" s="64" t="inlineStr">
        <is>
          <t>PREÇO UNITÁRIO</t>
        </is>
      </c>
      <c r="G579" s="64" t="inlineStr">
        <is>
          <t>TOTAL</t>
        </is>
      </c>
    </row>
    <row r="580" ht="21" customHeight="1">
      <c r="A580" s="78" t="inlineStr">
        <is>
          <t>90.89.90*</t>
        </is>
      </c>
      <c r="B580" s="77" t="inlineStr">
        <is>
          <t>TARIFA ART POR CONTRATO/OBRA/SERVIÇO - FAIXA 1 [VALOR CREA/MG 2023]</t>
        </is>
      </c>
      <c r="C580" s="78" t="inlineStr">
        <is>
          <t xml:space="preserve">Composições </t>
        </is>
      </c>
      <c r="D580" s="78" t="inlineStr">
        <is>
          <t>UN</t>
        </is>
      </c>
      <c r="E580" s="21" t="n">
        <v>0.01</v>
      </c>
      <c r="F580" s="22" t="n">
        <v>96.62</v>
      </c>
      <c r="G580" s="22" t="n">
        <v>0.97</v>
      </c>
    </row>
    <row r="581" ht="21" customHeight="1">
      <c r="A581" s="78" t="inlineStr">
        <is>
          <t>90.89.91*</t>
        </is>
      </c>
      <c r="B581" s="77" t="inlineStr">
        <is>
          <t>TARIFA ART POR CONTRATO/OBRA/SERVIÇO - FAIXA 2 [VALOR CREA/MG 2023]</t>
        </is>
      </c>
      <c r="C581" s="78" t="inlineStr">
        <is>
          <t xml:space="preserve">Composições </t>
        </is>
      </c>
      <c r="D581" s="78" t="inlineStr">
        <is>
          <t>UN</t>
        </is>
      </c>
      <c r="E581" s="21" t="n">
        <v>0.01</v>
      </c>
      <c r="F581" s="22" t="n">
        <v>254.59</v>
      </c>
      <c r="G581" s="22" t="n">
        <v>2.55</v>
      </c>
    </row>
    <row r="582" ht="15" customHeight="1">
      <c r="A582" s="2" t="n"/>
      <c r="B582" s="2" t="n"/>
      <c r="C582" s="2" t="n"/>
      <c r="D582" s="2" t="n"/>
      <c r="E582" s="74" t="inlineStr">
        <is>
          <t>TOTAL Material:</t>
        </is>
      </c>
      <c r="F582" s="91" t="n"/>
      <c r="G582" s="23" t="n">
        <v>3.52</v>
      </c>
    </row>
    <row r="583" ht="15" customHeight="1">
      <c r="A583" s="73" t="inlineStr">
        <is>
          <t>Serviço</t>
        </is>
      </c>
      <c r="B583" s="91" t="n"/>
      <c r="C583" s="64" t="inlineStr">
        <is>
          <t>FONTE</t>
        </is>
      </c>
      <c r="D583" s="64" t="inlineStr">
        <is>
          <t>UNID</t>
        </is>
      </c>
      <c r="E583" s="64" t="inlineStr">
        <is>
          <t>COEFICIENTE</t>
        </is>
      </c>
      <c r="F583" s="64" t="inlineStr">
        <is>
          <t>PREÇO UNITÁRIO</t>
        </is>
      </c>
      <c r="G583" s="64" t="inlineStr">
        <is>
          <t>TOTAL</t>
        </is>
      </c>
    </row>
    <row r="584" ht="15" customHeight="1">
      <c r="A584" s="78" t="inlineStr">
        <is>
          <t>44.01.07</t>
        </is>
      </c>
      <c r="B584" s="77" t="inlineStr">
        <is>
          <t>ENCARREGADO</t>
        </is>
      </c>
      <c r="C584" s="78" t="inlineStr">
        <is>
          <t>SUDECAP</t>
        </is>
      </c>
      <c r="D584" s="78" t="inlineStr">
        <is>
          <t>MES</t>
        </is>
      </c>
      <c r="E584" s="21" t="n">
        <v>0.06</v>
      </c>
      <c r="F584" s="22" t="n">
        <v>6709.95</v>
      </c>
      <c r="G584" s="22" t="n">
        <v>402.6</v>
      </c>
    </row>
    <row r="585" ht="15" customHeight="1">
      <c r="A585" s="78" t="inlineStr">
        <is>
          <t>44.01.03</t>
        </is>
      </c>
      <c r="B585" s="77" t="inlineStr">
        <is>
          <t>ENGENHEIRO JUNIOR</t>
        </is>
      </c>
      <c r="C585" s="78" t="inlineStr">
        <is>
          <t>SUDECAP</t>
        </is>
      </c>
      <c r="D585" s="78" t="inlineStr">
        <is>
          <t>MES</t>
        </is>
      </c>
      <c r="E585" s="21" t="n">
        <v>0.015</v>
      </c>
      <c r="F585" s="22" t="n">
        <v>16552.91</v>
      </c>
      <c r="G585" s="22" t="n">
        <v>248.29</v>
      </c>
    </row>
    <row r="586" ht="15" customHeight="1">
      <c r="A586" s="2" t="n"/>
      <c r="B586" s="2" t="n"/>
      <c r="C586" s="2" t="n"/>
      <c r="D586" s="2" t="n"/>
      <c r="E586" s="74" t="inlineStr">
        <is>
          <t>TOTAL Serviço:</t>
        </is>
      </c>
      <c r="F586" s="91" t="n"/>
      <c r="G586" s="23" t="n">
        <v>650.89</v>
      </c>
    </row>
    <row r="587" ht="15" customHeight="1">
      <c r="A587" s="2" t="n"/>
      <c r="B587" s="2" t="n"/>
      <c r="C587" s="2" t="n"/>
      <c r="D587" s="2" t="n"/>
      <c r="E587" s="75" t="inlineStr">
        <is>
          <t>VALOR:</t>
        </is>
      </c>
      <c r="F587" s="91" t="n"/>
      <c r="G587" s="5" t="n">
        <v>654.41</v>
      </c>
    </row>
    <row r="588" ht="15" customHeight="1">
      <c r="A588" s="2" t="n"/>
      <c r="B588" s="2" t="n"/>
      <c r="C588" s="2" t="n"/>
      <c r="D588" s="2" t="n"/>
      <c r="E588" s="75" t="inlineStr">
        <is>
          <t>VALOR BDI (29.27%):</t>
        </is>
      </c>
      <c r="F588" s="91" t="n"/>
      <c r="G588" s="5" t="n">
        <v>191.55</v>
      </c>
    </row>
    <row r="589" ht="15" customHeight="1">
      <c r="A589" s="2" t="n"/>
      <c r="B589" s="2" t="n"/>
      <c r="C589" s="2" t="n"/>
      <c r="D589" s="2" t="n"/>
      <c r="E589" s="75" t="inlineStr">
        <is>
          <t>VALOR COM BDI:</t>
        </is>
      </c>
      <c r="F589" s="91" t="n"/>
      <c r="G589" s="5" t="n">
        <v>845.96</v>
      </c>
    </row>
  </sheetData>
  <mergeCells count="424">
    <mergeCell ref="A64:B64"/>
    <mergeCell ref="C191:D191"/>
    <mergeCell ref="E71:F71"/>
    <mergeCell ref="A549:B549"/>
    <mergeCell ref="E313:F313"/>
    <mergeCell ref="E142:F142"/>
    <mergeCell ref="A35:G35"/>
    <mergeCell ref="E234:F234"/>
    <mergeCell ref="C73:D73"/>
    <mergeCell ref="C315:D315"/>
    <mergeCell ref="E371:F371"/>
    <mergeCell ref="E171:F171"/>
    <mergeCell ref="E442:F442"/>
    <mergeCell ref="E358:F358"/>
    <mergeCell ref="A567:B567"/>
    <mergeCell ref="E308:F308"/>
    <mergeCell ref="E544:F544"/>
    <mergeCell ref="E229:F229"/>
    <mergeCell ref="E446:F446"/>
    <mergeCell ref="E166:F166"/>
    <mergeCell ref="A204:B204"/>
    <mergeCell ref="E448:F448"/>
    <mergeCell ref="A192:G192"/>
    <mergeCell ref="C547:D547"/>
    <mergeCell ref="A28:B28"/>
    <mergeCell ref="E522:F522"/>
    <mergeCell ref="A245:B245"/>
    <mergeCell ref="A337:B337"/>
    <mergeCell ref="E117:F117"/>
    <mergeCell ref="C524:D524"/>
    <mergeCell ref="E55:F55"/>
    <mergeCell ref="E48:F48"/>
    <mergeCell ref="E588:F588"/>
    <mergeCell ref="C384:D384"/>
    <mergeCell ref="A352:G352"/>
    <mergeCell ref="A270:G270"/>
    <mergeCell ref="A484:B484"/>
    <mergeCell ref="A368:G368"/>
    <mergeCell ref="A136:B136"/>
    <mergeCell ref="A428:B428"/>
    <mergeCell ref="A1:G1"/>
    <mergeCell ref="E366:F366"/>
    <mergeCell ref="A181:B181"/>
    <mergeCell ref="E552:F552"/>
    <mergeCell ref="C479:D479"/>
    <mergeCell ref="E381:F381"/>
    <mergeCell ref="E187:F187"/>
    <mergeCell ref="A52:B52"/>
    <mergeCell ref="E380:F380"/>
    <mergeCell ref="A481:B481"/>
    <mergeCell ref="E472:F472"/>
    <mergeCell ref="A510:B510"/>
    <mergeCell ref="E239:F239"/>
    <mergeCell ref="E189:F189"/>
    <mergeCell ref="E487:F487"/>
    <mergeCell ref="C34:D34"/>
    <mergeCell ref="A36:B36"/>
    <mergeCell ref="E92:F92"/>
    <mergeCell ref="A525:G525"/>
    <mergeCell ref="C426:D426"/>
    <mergeCell ref="A78:B78"/>
    <mergeCell ref="A271:B271"/>
    <mergeCell ref="E265:F265"/>
    <mergeCell ref="E94:F94"/>
    <mergeCell ref="E69:F69"/>
    <mergeCell ref="E311:F311"/>
    <mergeCell ref="A502:G502"/>
    <mergeCell ref="A571:B571"/>
    <mergeCell ref="E31:F31"/>
    <mergeCell ref="E77:F77"/>
    <mergeCell ref="E304:F304"/>
    <mergeCell ref="E95:F95"/>
    <mergeCell ref="A360:G360"/>
    <mergeCell ref="E89:F89"/>
    <mergeCell ref="E356:F356"/>
    <mergeCell ref="E331:F331"/>
    <mergeCell ref="A4:B4"/>
    <mergeCell ref="A436:B436"/>
    <mergeCell ref="A385:G385"/>
    <mergeCell ref="E72:F72"/>
    <mergeCell ref="A578:G578"/>
    <mergeCell ref="E164:F164"/>
    <mergeCell ref="C131:D131"/>
    <mergeCell ref="A86:G86"/>
    <mergeCell ref="E543:F543"/>
    <mergeCell ref="A564:B564"/>
    <mergeCell ref="E195:F195"/>
    <mergeCell ref="A144:G144"/>
    <mergeCell ref="E24:F24"/>
    <mergeCell ref="E382:F382"/>
    <mergeCell ref="C42:D42"/>
    <mergeCell ref="E558:F558"/>
    <mergeCell ref="E545:F545"/>
    <mergeCell ref="E188:F188"/>
    <mergeCell ref="C26:D26"/>
    <mergeCell ref="A450:G450"/>
    <mergeCell ref="E82:F82"/>
    <mergeCell ref="E324:F324"/>
    <mergeCell ref="E240:F240"/>
    <mergeCell ref="E190:F190"/>
    <mergeCell ref="E19:F19"/>
    <mergeCell ref="E546:F546"/>
    <mergeCell ref="E540:F540"/>
    <mergeCell ref="E319:F319"/>
    <mergeCell ref="E477:F477"/>
    <mergeCell ref="A386:B386"/>
    <mergeCell ref="A579:B579"/>
    <mergeCell ref="E464:F464"/>
    <mergeCell ref="A74:G74"/>
    <mergeCell ref="E208:F208"/>
    <mergeCell ref="E159:F159"/>
    <mergeCell ref="E47:F47"/>
    <mergeCell ref="E139:F139"/>
    <mergeCell ref="E406:F406"/>
    <mergeCell ref="E424:F424"/>
    <mergeCell ref="A462:B462"/>
    <mergeCell ref="E203:F203"/>
    <mergeCell ref="A526:B526"/>
    <mergeCell ref="E534:F534"/>
    <mergeCell ref="A305:B305"/>
    <mergeCell ref="A172:B172"/>
    <mergeCell ref="C50:D50"/>
    <mergeCell ref="A503:B503"/>
    <mergeCell ref="A458:G458"/>
    <mergeCell ref="A101:B101"/>
    <mergeCell ref="E559:F559"/>
    <mergeCell ref="E350:F350"/>
    <mergeCell ref="A218:G218"/>
    <mergeCell ref="A361:B361"/>
    <mergeCell ref="A316:G316"/>
    <mergeCell ref="E119:F119"/>
    <mergeCell ref="E561:F561"/>
    <mergeCell ref="E116:F116"/>
    <mergeCell ref="E414:F414"/>
    <mergeCell ref="E560:F560"/>
    <mergeCell ref="E389:F389"/>
    <mergeCell ref="E498:F498"/>
    <mergeCell ref="E183:F183"/>
    <mergeCell ref="A376:G376"/>
    <mergeCell ref="E22:F22"/>
    <mergeCell ref="E93:F93"/>
    <mergeCell ref="E391:F391"/>
    <mergeCell ref="E483:F483"/>
    <mergeCell ref="A244:G244"/>
    <mergeCell ref="A287:B287"/>
    <mergeCell ref="E416:F416"/>
    <mergeCell ref="C343:D343"/>
    <mergeCell ref="A336:G336"/>
    <mergeCell ref="C501:D501"/>
    <mergeCell ref="A87:B87"/>
    <mergeCell ref="E38:F38"/>
    <mergeCell ref="A345:B345"/>
    <mergeCell ref="A344:G344"/>
    <mergeCell ref="E147:F147"/>
    <mergeCell ref="E445:F445"/>
    <mergeCell ref="E432:F432"/>
    <mergeCell ref="A282:B282"/>
    <mergeCell ref="E40:F40"/>
    <mergeCell ref="A402:G402"/>
    <mergeCell ref="E509:F509"/>
    <mergeCell ref="A168:G168"/>
    <mergeCell ref="E104:F104"/>
    <mergeCell ref="E340:F340"/>
    <mergeCell ref="A8:B8"/>
    <mergeCell ref="A184:B184"/>
    <mergeCell ref="A529:B529"/>
    <mergeCell ref="A3:G3"/>
    <mergeCell ref="E66:F66"/>
    <mergeCell ref="C351:D351"/>
    <mergeCell ref="E587:F587"/>
    <mergeCell ref="C375:D375"/>
    <mergeCell ref="C179:D179"/>
    <mergeCell ref="A97:G97"/>
    <mergeCell ref="E130:F130"/>
    <mergeCell ref="E489:F489"/>
    <mergeCell ref="E141:F141"/>
    <mergeCell ref="E135:F135"/>
    <mergeCell ref="E328:F328"/>
    <mergeCell ref="E430:F430"/>
    <mergeCell ref="E107:F107"/>
    <mergeCell ref="C143:D143"/>
    <mergeCell ref="E59:F59"/>
    <mergeCell ref="E46:F46"/>
    <mergeCell ref="A113:B113"/>
    <mergeCell ref="C359:D359"/>
    <mergeCell ref="A219:B219"/>
    <mergeCell ref="E61:F61"/>
    <mergeCell ref="A410:G410"/>
    <mergeCell ref="E582:F582"/>
    <mergeCell ref="E41:F41"/>
    <mergeCell ref="E112:F112"/>
    <mergeCell ref="E348:F348"/>
    <mergeCell ref="E575:F575"/>
    <mergeCell ref="E214:F214"/>
    <mergeCell ref="E456:F456"/>
    <mergeCell ref="E341:F341"/>
    <mergeCell ref="A492:B492"/>
    <mergeCell ref="A110:B110"/>
    <mergeCell ref="E372:F372"/>
    <mergeCell ref="A121:G121"/>
    <mergeCell ref="A563:G563"/>
    <mergeCell ref="A473:B473"/>
    <mergeCell ref="C535:D535"/>
    <mergeCell ref="E293:F293"/>
    <mergeCell ref="A16:B16"/>
    <mergeCell ref="C401:D401"/>
    <mergeCell ref="E374:F374"/>
    <mergeCell ref="A537:B537"/>
    <mergeCell ref="E466:F466"/>
    <mergeCell ref="C167:D167"/>
    <mergeCell ref="E438:F438"/>
    <mergeCell ref="E11:F11"/>
    <mergeCell ref="E467:F467"/>
    <mergeCell ref="E461:F461"/>
    <mergeCell ref="E532:F532"/>
    <mergeCell ref="E273:F273"/>
    <mergeCell ref="A44:B44"/>
    <mergeCell ref="C96:D96"/>
    <mergeCell ref="A329:B329"/>
    <mergeCell ref="C62:D62"/>
    <mergeCell ref="A98:B98"/>
    <mergeCell ref="A109:G109"/>
    <mergeCell ref="E347:F347"/>
    <mergeCell ref="A480:G480"/>
    <mergeCell ref="E349:F349"/>
    <mergeCell ref="E153:F153"/>
    <mergeCell ref="E128:F128"/>
    <mergeCell ref="C335:D335"/>
    <mergeCell ref="E364:F364"/>
    <mergeCell ref="E413:F413"/>
    <mergeCell ref="E363:F363"/>
    <mergeCell ref="E586:F586"/>
    <mergeCell ref="A553:B553"/>
    <mergeCell ref="E520:F520"/>
    <mergeCell ref="A309:B309"/>
    <mergeCell ref="E286:F286"/>
    <mergeCell ref="A495:B495"/>
    <mergeCell ref="A411:B411"/>
    <mergeCell ref="A353:B353"/>
    <mergeCell ref="E531:F531"/>
    <mergeCell ref="E12:F12"/>
    <mergeCell ref="C490:D490"/>
    <mergeCell ref="E175:F175"/>
    <mergeCell ref="E533:F533"/>
    <mergeCell ref="C14:D14"/>
    <mergeCell ref="E247:F247"/>
    <mergeCell ref="E312:F312"/>
    <mergeCell ref="A63:G63"/>
    <mergeCell ref="E299:F299"/>
    <mergeCell ref="C393:D393"/>
    <mergeCell ref="E314:F314"/>
    <mergeCell ref="A145:B145"/>
    <mergeCell ref="A443:B443"/>
    <mergeCell ref="A548:G548"/>
    <mergeCell ref="A427:G427"/>
    <mergeCell ref="E399:F399"/>
    <mergeCell ref="E154:F154"/>
    <mergeCell ref="E390:F390"/>
    <mergeCell ref="E488:F488"/>
    <mergeCell ref="E365:F365"/>
    <mergeCell ref="A418:G418"/>
    <mergeCell ref="E25:F25"/>
    <mergeCell ref="E454:F454"/>
    <mergeCell ref="E58:F58"/>
    <mergeCell ref="E465:F465"/>
    <mergeCell ref="E294:F294"/>
    <mergeCell ref="A261:B261"/>
    <mergeCell ref="C108:D108"/>
    <mergeCell ref="A325:B325"/>
    <mergeCell ref="A300:B300"/>
    <mergeCell ref="E83:F83"/>
    <mergeCell ref="C417:D417"/>
    <mergeCell ref="A256:B256"/>
    <mergeCell ref="C85:D85"/>
    <mergeCell ref="A419:B419"/>
    <mergeCell ref="E383:F383"/>
    <mergeCell ref="E177:F177"/>
    <mergeCell ref="A133:B133"/>
    <mergeCell ref="A193:B193"/>
    <mergeCell ref="E475:F475"/>
    <mergeCell ref="E13:F13"/>
    <mergeCell ref="A369:B369"/>
    <mergeCell ref="E84:F84"/>
    <mergeCell ref="E176:F176"/>
    <mergeCell ref="E447:F447"/>
    <mergeCell ref="E241:F241"/>
    <mergeCell ref="E555:F555"/>
    <mergeCell ref="E178:F178"/>
    <mergeCell ref="E476:F476"/>
    <mergeCell ref="A514:B514"/>
    <mergeCell ref="A209:B209"/>
    <mergeCell ref="A451:B451"/>
    <mergeCell ref="E478:F478"/>
    <mergeCell ref="A274:B274"/>
    <mergeCell ref="E81:F81"/>
    <mergeCell ref="A67:B67"/>
    <mergeCell ref="E267:F267"/>
    <mergeCell ref="E425:F425"/>
    <mergeCell ref="A148:B148"/>
    <mergeCell ref="E106:F106"/>
    <mergeCell ref="E33:F33"/>
    <mergeCell ref="C269:D269"/>
    <mergeCell ref="A491:G491"/>
    <mergeCell ref="A435:G435"/>
    <mergeCell ref="E333:F333"/>
    <mergeCell ref="E10:F10"/>
    <mergeCell ref="E30:F30"/>
    <mergeCell ref="C295:D295"/>
    <mergeCell ref="C562:D562"/>
    <mergeCell ref="A160:B160"/>
    <mergeCell ref="C409:D409"/>
    <mergeCell ref="A439:B439"/>
    <mergeCell ref="A377:B377"/>
    <mergeCell ref="A122:B122"/>
    <mergeCell ref="A395:B395"/>
    <mergeCell ref="A27:G27"/>
    <mergeCell ref="E255:F255"/>
    <mergeCell ref="E392:F392"/>
    <mergeCell ref="E497:F497"/>
    <mergeCell ref="A459:B459"/>
    <mergeCell ref="C217:D217"/>
    <mergeCell ref="E242:F242"/>
    <mergeCell ref="C434:D434"/>
    <mergeCell ref="E499:F499"/>
    <mergeCell ref="E415:F415"/>
    <mergeCell ref="E486:F486"/>
    <mergeCell ref="E129:F129"/>
    <mergeCell ref="E23:F23"/>
    <mergeCell ref="E494:F494"/>
    <mergeCell ref="A90:B90"/>
    <mergeCell ref="A56:B56"/>
    <mergeCell ref="E105:F105"/>
    <mergeCell ref="A583:B583"/>
    <mergeCell ref="A296:G296"/>
    <mergeCell ref="E397:F397"/>
    <mergeCell ref="C577:D577"/>
    <mergeCell ref="C120:D120"/>
    <mergeCell ref="E49:F49"/>
    <mergeCell ref="E334:F334"/>
    <mergeCell ref="E163:F163"/>
    <mergeCell ref="E576:F576"/>
    <mergeCell ref="E405:F405"/>
    <mergeCell ref="E570:F570"/>
    <mergeCell ref="E100:F100"/>
    <mergeCell ref="A230:B230"/>
    <mergeCell ref="E400:F400"/>
    <mergeCell ref="C367:D367"/>
    <mergeCell ref="A403:B403"/>
    <mergeCell ref="A156:G156"/>
    <mergeCell ref="A169:B169"/>
    <mergeCell ref="E127:F127"/>
    <mergeCell ref="A180:G180"/>
    <mergeCell ref="E433:F433"/>
    <mergeCell ref="E500:F500"/>
    <mergeCell ref="E291:F291"/>
    <mergeCell ref="A556:B556"/>
    <mergeCell ref="E266:F266"/>
    <mergeCell ref="E431:F431"/>
    <mergeCell ref="E260:F260"/>
    <mergeCell ref="E124:F124"/>
    <mergeCell ref="A469:G469"/>
    <mergeCell ref="C155:D155"/>
    <mergeCell ref="E342:F342"/>
    <mergeCell ref="E407:F407"/>
    <mergeCell ref="A157:B157"/>
    <mergeCell ref="E357:F357"/>
    <mergeCell ref="A222:B222"/>
    <mergeCell ref="E213:F213"/>
    <mergeCell ref="E455:F455"/>
    <mergeCell ref="C449:D449"/>
    <mergeCell ref="E151:F151"/>
    <mergeCell ref="A43:G43"/>
    <mergeCell ref="E39:F39"/>
    <mergeCell ref="E215:F215"/>
    <mergeCell ref="E408:F408"/>
    <mergeCell ref="E513:F513"/>
    <mergeCell ref="E573:F573"/>
    <mergeCell ref="E373:F373"/>
    <mergeCell ref="E152:F152"/>
    <mergeCell ref="A75:B75"/>
    <mergeCell ref="E339:F339"/>
    <mergeCell ref="A317:B317"/>
    <mergeCell ref="E118:F118"/>
    <mergeCell ref="A248:B248"/>
    <mergeCell ref="A132:G132"/>
    <mergeCell ref="A297:B297"/>
    <mergeCell ref="A235:B235"/>
    <mergeCell ref="E589:F589"/>
    <mergeCell ref="E70:F70"/>
    <mergeCell ref="A470:B470"/>
    <mergeCell ref="E355:F355"/>
    <mergeCell ref="E32:F32"/>
    <mergeCell ref="E7:F7"/>
    <mergeCell ref="A394:G394"/>
    <mergeCell ref="C243:D243"/>
    <mergeCell ref="E268:F268"/>
    <mergeCell ref="E566:F566"/>
    <mergeCell ref="C468:D468"/>
    <mergeCell ref="E292:F292"/>
    <mergeCell ref="E528:F528"/>
    <mergeCell ref="E332:F332"/>
    <mergeCell ref="E574:F574"/>
    <mergeCell ref="E165:F165"/>
    <mergeCell ref="E140:F140"/>
    <mergeCell ref="E398:F398"/>
    <mergeCell ref="A196:B196"/>
    <mergeCell ref="E221:F221"/>
    <mergeCell ref="C457:D457"/>
    <mergeCell ref="A15:G15"/>
    <mergeCell ref="E60:F60"/>
    <mergeCell ref="A51:G51"/>
    <mergeCell ref="E423:F423"/>
    <mergeCell ref="A536:G536"/>
    <mergeCell ref="E521:F521"/>
    <mergeCell ref="C2:D2"/>
    <mergeCell ref="E422:F422"/>
    <mergeCell ref="E216:F216"/>
    <mergeCell ref="E281:F281"/>
    <mergeCell ref="E523:F523"/>
    <mergeCell ref="A20:B20"/>
    <mergeCell ref="A125:B125"/>
    <mergeCell ref="A541:B541"/>
    <mergeCell ref="E453:F453"/>
    <mergeCell ref="A320:B320"/>
  </mergeCells>
  <pageMargins left="0" right="0" top="0" bottom="0" header="0" footer="0"/>
  <pageSetup orientation="portrait" scale="85"/>
</worksheet>
</file>

<file path=xl/worksheets/sheet6.xml><?xml version="1.0" encoding="utf-8"?>
<worksheet xmlns="http://schemas.openxmlformats.org/spreadsheetml/2006/main">
  <sheetPr>
    <outlinePr summaryBelow="0"/>
    <pageSetUpPr/>
  </sheetPr>
  <dimension ref="A1:N1622"/>
  <sheetViews>
    <sheetView workbookViewId="0">
      <selection activeCell="A1" sqref="A1:I1"/>
    </sheetView>
  </sheetViews>
  <sheetFormatPr baseColWidth="8" defaultRowHeight="15"/>
  <cols>
    <col width="10.28515625" customWidth="1" min="1" max="1"/>
    <col width="45.85546875" customWidth="1" min="2" max="2"/>
    <col width="3" customWidth="1" min="3" max="3"/>
    <col width="6.140625" customWidth="1" min="4" max="6"/>
    <col width="12.42578125" customWidth="1" min="7" max="9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</row>
    <row r="2" ht="9.949999999999999" customHeight="1">
      <c r="A2" s="2" t="n"/>
      <c r="B2" s="2" t="n"/>
      <c r="C2" s="2" t="n"/>
      <c r="D2" s="71" t="n"/>
      <c r="G2" s="2" t="n"/>
      <c r="H2" s="2" t="n"/>
      <c r="I2" s="2" t="n"/>
    </row>
    <row r="3" ht="20.1" customHeight="1">
      <c r="A3" s="72" t="inlineStr">
        <is>
          <t>40.22.10 ACO CA-50, D&lt;= 12.7MM - CORTE,DOBRAMENTO,COLOCACAO (KG)</t>
        </is>
      </c>
      <c r="B3" s="90" t="n"/>
      <c r="C3" s="90" t="n"/>
      <c r="D3" s="90" t="n"/>
      <c r="E3" s="90" t="n"/>
      <c r="F3" s="90" t="n"/>
      <c r="G3" s="90" t="n"/>
      <c r="H3" s="90" t="n"/>
      <c r="I3" s="91" t="n"/>
    </row>
    <row r="4" ht="15" customHeight="1">
      <c r="A4" s="73" t="inlineStr">
        <is>
          <t>Material</t>
        </is>
      </c>
      <c r="B4" s="90" t="n"/>
      <c r="C4" s="91" t="n"/>
      <c r="D4" s="64" t="inlineStr">
        <is>
          <t>FONTE</t>
        </is>
      </c>
      <c r="E4" s="91" t="n"/>
      <c r="F4" s="64" t="inlineStr">
        <is>
          <t>UNID</t>
        </is>
      </c>
      <c r="G4" s="64" t="inlineStr">
        <is>
          <t>COEFICIENTE</t>
        </is>
      </c>
      <c r="H4" s="64" t="inlineStr">
        <is>
          <t>PREÇO UNITÁRIO</t>
        </is>
      </c>
      <c r="I4" s="64" t="inlineStr">
        <is>
          <t>TOTAL</t>
        </is>
      </c>
    </row>
    <row r="5" ht="15" customHeight="1">
      <c r="A5" s="78" t="inlineStr">
        <is>
          <t>60.05.29</t>
        </is>
      </c>
      <c r="B5" s="77" t="inlineStr">
        <is>
          <t>ACO CA-50, 10,0 MM, VERGALHAO REF 34</t>
        </is>
      </c>
      <c r="C5" s="91" t="n"/>
      <c r="D5" s="78" t="inlineStr">
        <is>
          <t>SUDECAP</t>
        </is>
      </c>
      <c r="E5" s="91" t="n"/>
      <c r="F5" s="78" t="inlineStr">
        <is>
          <t>KG</t>
        </is>
      </c>
      <c r="G5" s="21" t="n">
        <v>1.1</v>
      </c>
      <c r="H5" s="22" t="n">
        <v>6.74</v>
      </c>
      <c r="I5" s="22" t="n">
        <v>7.41</v>
      </c>
    </row>
    <row r="6" ht="15" customHeight="1">
      <c r="A6" s="78" t="inlineStr">
        <is>
          <t>60.35.44</t>
        </is>
      </c>
      <c r="B6" s="77" t="inlineStr">
        <is>
          <t>ARAME RECOZIDO (PG-7) 18 BWG, 1,24 MM (0,009 KG/M)</t>
        </is>
      </c>
      <c r="C6" s="91" t="n"/>
      <c r="D6" s="78" t="inlineStr">
        <is>
          <t>SUDECAP</t>
        </is>
      </c>
      <c r="E6" s="91" t="n"/>
      <c r="F6" s="78" t="inlineStr">
        <is>
          <t>KG</t>
        </is>
      </c>
      <c r="G6" s="21" t="n">
        <v>0.02</v>
      </c>
      <c r="H6" s="22" t="n">
        <v>16.96</v>
      </c>
      <c r="I6" s="22" t="n">
        <v>0.34</v>
      </c>
    </row>
    <row r="7" ht="15" customHeight="1">
      <c r="A7" s="2" t="n"/>
      <c r="B7" s="2" t="n"/>
      <c r="C7" s="2" t="n"/>
      <c r="D7" s="2" t="n"/>
      <c r="E7" s="2" t="n"/>
      <c r="F7" s="2" t="n"/>
      <c r="G7" s="74" t="inlineStr">
        <is>
          <t>TOTAL Material:</t>
        </is>
      </c>
      <c r="H7" s="91" t="n"/>
      <c r="I7" s="23" t="n">
        <v>7.75</v>
      </c>
    </row>
    <row r="8" ht="15" customHeight="1">
      <c r="A8" s="73" t="inlineStr">
        <is>
          <t>Mão de Obra</t>
        </is>
      </c>
      <c r="B8" s="90" t="n"/>
      <c r="C8" s="91" t="n"/>
      <c r="D8" s="64" t="inlineStr">
        <is>
          <t>FONTE</t>
        </is>
      </c>
      <c r="E8" s="91" t="n"/>
      <c r="F8" s="64" t="inlineStr">
        <is>
          <t>UNID</t>
        </is>
      </c>
      <c r="G8" s="64" t="inlineStr">
        <is>
          <t>COEFICIENTE</t>
        </is>
      </c>
      <c r="H8" s="64" t="inlineStr">
        <is>
          <t>PREÇO UNITÁRIO</t>
        </is>
      </c>
      <c r="I8" s="64" t="inlineStr">
        <is>
          <t>TOTAL</t>
        </is>
      </c>
    </row>
    <row r="9" ht="15" customHeight="1">
      <c r="A9" s="78" t="inlineStr">
        <is>
          <t>55.10.35</t>
        </is>
      </c>
      <c r="B9" s="77" t="inlineStr">
        <is>
          <t>ARMADOR</t>
        </is>
      </c>
      <c r="C9" s="91" t="n"/>
      <c r="D9" s="78" t="inlineStr">
        <is>
          <t>SUDECAP</t>
        </is>
      </c>
      <c r="E9" s="91" t="n"/>
      <c r="F9" s="78" t="inlineStr">
        <is>
          <t>H</t>
        </is>
      </c>
      <c r="G9" s="21" t="n">
        <v>0.1</v>
      </c>
      <c r="H9" s="22" t="n">
        <v>21.08</v>
      </c>
      <c r="I9" s="22" t="n">
        <v>2.11</v>
      </c>
    </row>
    <row r="10" ht="15" customHeight="1">
      <c r="A10" s="78" t="inlineStr">
        <is>
          <t>55.10.88</t>
        </is>
      </c>
      <c r="B10" s="77" t="inlineStr">
        <is>
          <t>SERVENTE</t>
        </is>
      </c>
      <c r="C10" s="91" t="n"/>
      <c r="D10" s="78" t="inlineStr">
        <is>
          <t>SUDECAP</t>
        </is>
      </c>
      <c r="E10" s="91" t="n"/>
      <c r="F10" s="78" t="inlineStr">
        <is>
          <t>H</t>
        </is>
      </c>
      <c r="G10" s="21" t="n">
        <v>0.1</v>
      </c>
      <c r="H10" s="22" t="n">
        <v>14.9</v>
      </c>
      <c r="I10" s="22" t="n">
        <v>1.49</v>
      </c>
    </row>
    <row r="11" ht="15" customHeight="1">
      <c r="A11" s="2" t="n"/>
      <c r="B11" s="2" t="n"/>
      <c r="C11" s="2" t="n"/>
      <c r="D11" s="2" t="n"/>
      <c r="E11" s="2" t="n"/>
      <c r="F11" s="2" t="n"/>
      <c r="G11" s="74" t="inlineStr">
        <is>
          <t>TOTAL Mão de Obra:</t>
        </is>
      </c>
      <c r="H11" s="91" t="n"/>
      <c r="I11" s="23" t="n">
        <v>3.6</v>
      </c>
    </row>
    <row r="12" ht="15" customHeight="1">
      <c r="A12" s="2" t="n"/>
      <c r="B12" s="2" t="n"/>
      <c r="C12" s="2" t="n"/>
      <c r="D12" s="2" t="n"/>
      <c r="E12" s="2" t="n"/>
      <c r="F12" s="2" t="n"/>
      <c r="G12" s="75" t="inlineStr">
        <is>
          <t>VALOR:</t>
        </is>
      </c>
      <c r="H12" s="91" t="n"/>
      <c r="I12" s="5" t="n">
        <v>11.35</v>
      </c>
    </row>
    <row r="13" ht="15" customHeight="1">
      <c r="A13" s="2" t="n"/>
      <c r="B13" s="2" t="n"/>
      <c r="C13" s="2" t="n"/>
      <c r="D13" s="2" t="n"/>
      <c r="E13" s="2" t="n"/>
      <c r="F13" s="2" t="n"/>
      <c r="G13" s="75" t="inlineStr">
        <is>
          <t>VALOR BDI (29.27%):</t>
        </is>
      </c>
      <c r="H13" s="91" t="n"/>
      <c r="I13" s="5" t="n">
        <v>3.32</v>
      </c>
    </row>
    <row r="14" ht="15" customHeight="1">
      <c r="A14" s="2" t="n"/>
      <c r="B14" s="2" t="n"/>
      <c r="C14" s="2" t="n"/>
      <c r="D14" s="2" t="n"/>
      <c r="E14" s="2" t="n"/>
      <c r="F14" s="2" t="n"/>
      <c r="G14" s="75" t="inlineStr">
        <is>
          <t>VALOR COM BDI:</t>
        </is>
      </c>
      <c r="H14" s="91" t="n"/>
      <c r="I14" s="5" t="n">
        <v>14.67</v>
      </c>
    </row>
    <row r="15" ht="9.949999999999999" customHeight="1">
      <c r="A15" s="2" t="n"/>
      <c r="B15" s="2" t="n"/>
      <c r="C15" s="2" t="n"/>
      <c r="D15" s="71" t="n"/>
      <c r="G15" s="2" t="n"/>
      <c r="H15" s="2" t="n"/>
      <c r="I15" s="2" t="n"/>
    </row>
    <row r="16" ht="20.1" customHeight="1">
      <c r="A16" s="72" t="inlineStr">
        <is>
          <t>40.22.20 ACO CA-60 - CORTE, DOBRAMENTO E COLOCACAO (KG)</t>
        </is>
      </c>
      <c r="B16" s="90" t="n"/>
      <c r="C16" s="90" t="n"/>
      <c r="D16" s="90" t="n"/>
      <c r="E16" s="90" t="n"/>
      <c r="F16" s="90" t="n"/>
      <c r="G16" s="90" t="n"/>
      <c r="H16" s="90" t="n"/>
      <c r="I16" s="91" t="n"/>
    </row>
    <row r="17" ht="15" customHeight="1">
      <c r="A17" s="73" t="inlineStr">
        <is>
          <t>Material</t>
        </is>
      </c>
      <c r="B17" s="90" t="n"/>
      <c r="C17" s="91" t="n"/>
      <c r="D17" s="64" t="inlineStr">
        <is>
          <t>FONTE</t>
        </is>
      </c>
      <c r="E17" s="91" t="n"/>
      <c r="F17" s="64" t="inlineStr">
        <is>
          <t>UNID</t>
        </is>
      </c>
      <c r="G17" s="64" t="inlineStr">
        <is>
          <t>COEFICIENTE</t>
        </is>
      </c>
      <c r="H17" s="64" t="inlineStr">
        <is>
          <t>PREÇO UNITÁRIO</t>
        </is>
      </c>
      <c r="I17" s="64" t="inlineStr">
        <is>
          <t>TOTAL</t>
        </is>
      </c>
    </row>
    <row r="18" ht="15" customHeight="1">
      <c r="A18" s="78" t="inlineStr">
        <is>
          <t>60.05.50</t>
        </is>
      </c>
      <c r="B18" s="77" t="inlineStr">
        <is>
          <t>ACO CA-60, 5,0 MM, VERGALHAO REF 43059</t>
        </is>
      </c>
      <c r="C18" s="91" t="n"/>
      <c r="D18" s="78" t="inlineStr">
        <is>
          <t>SUDECAP</t>
        </is>
      </c>
      <c r="E18" s="91" t="n"/>
      <c r="F18" s="78" t="inlineStr">
        <is>
          <t>KG</t>
        </is>
      </c>
      <c r="G18" s="21" t="n">
        <v>1.1</v>
      </c>
      <c r="H18" s="22" t="n">
        <v>7.39</v>
      </c>
      <c r="I18" s="22" t="n">
        <v>8.130000000000001</v>
      </c>
    </row>
    <row r="19" ht="15" customHeight="1">
      <c r="A19" s="78" t="inlineStr">
        <is>
          <t>60.35.44</t>
        </is>
      </c>
      <c r="B19" s="77" t="inlineStr">
        <is>
          <t>ARAME RECOZIDO (PG-7) 18 BWG, 1,24 MM (0,009 KG/M)</t>
        </is>
      </c>
      <c r="C19" s="91" t="n"/>
      <c r="D19" s="78" t="inlineStr">
        <is>
          <t>SUDECAP</t>
        </is>
      </c>
      <c r="E19" s="91" t="n"/>
      <c r="F19" s="78" t="inlineStr">
        <is>
          <t>KG</t>
        </is>
      </c>
      <c r="G19" s="21" t="n">
        <v>0.02</v>
      </c>
      <c r="H19" s="22" t="n">
        <v>16.96</v>
      </c>
      <c r="I19" s="22" t="n">
        <v>0.34</v>
      </c>
    </row>
    <row r="20" ht="15" customHeight="1">
      <c r="A20" s="2" t="n"/>
      <c r="B20" s="2" t="n"/>
      <c r="C20" s="2" t="n"/>
      <c r="D20" s="2" t="n"/>
      <c r="E20" s="2" t="n"/>
      <c r="F20" s="2" t="n"/>
      <c r="G20" s="74" t="inlineStr">
        <is>
          <t>TOTAL Material:</t>
        </is>
      </c>
      <c r="H20" s="91" t="n"/>
      <c r="I20" s="23" t="n">
        <v>8.470000000000001</v>
      </c>
    </row>
    <row r="21" ht="15" customHeight="1">
      <c r="A21" s="73" t="inlineStr">
        <is>
          <t>Mão de Obra</t>
        </is>
      </c>
      <c r="B21" s="90" t="n"/>
      <c r="C21" s="91" t="n"/>
      <c r="D21" s="64" t="inlineStr">
        <is>
          <t>FONTE</t>
        </is>
      </c>
      <c r="E21" s="91" t="n"/>
      <c r="F21" s="64" t="inlineStr">
        <is>
          <t>UNID</t>
        </is>
      </c>
      <c r="G21" s="64" t="inlineStr">
        <is>
          <t>COEFICIENTE</t>
        </is>
      </c>
      <c r="H21" s="64" t="inlineStr">
        <is>
          <t>PREÇO UNITÁRIO</t>
        </is>
      </c>
      <c r="I21" s="64" t="inlineStr">
        <is>
          <t>TOTAL</t>
        </is>
      </c>
    </row>
    <row r="22" ht="15" customHeight="1">
      <c r="A22" s="78" t="inlineStr">
        <is>
          <t>55.10.35</t>
        </is>
      </c>
      <c r="B22" s="77" t="inlineStr">
        <is>
          <t>ARMADOR</t>
        </is>
      </c>
      <c r="C22" s="91" t="n"/>
      <c r="D22" s="78" t="inlineStr">
        <is>
          <t>SUDECAP</t>
        </is>
      </c>
      <c r="E22" s="91" t="n"/>
      <c r="F22" s="78" t="inlineStr">
        <is>
          <t>H</t>
        </is>
      </c>
      <c r="G22" s="21" t="n">
        <v>0.1</v>
      </c>
      <c r="H22" s="22" t="n">
        <v>21.08</v>
      </c>
      <c r="I22" s="22" t="n">
        <v>2.11</v>
      </c>
    </row>
    <row r="23" ht="15" customHeight="1">
      <c r="A23" s="78" t="inlineStr">
        <is>
          <t>55.10.88</t>
        </is>
      </c>
      <c r="B23" s="77" t="inlineStr">
        <is>
          <t>SERVENTE</t>
        </is>
      </c>
      <c r="C23" s="91" t="n"/>
      <c r="D23" s="78" t="inlineStr">
        <is>
          <t>SUDECAP</t>
        </is>
      </c>
      <c r="E23" s="91" t="n"/>
      <c r="F23" s="78" t="inlineStr">
        <is>
          <t>H</t>
        </is>
      </c>
      <c r="G23" s="21" t="n">
        <v>0.1</v>
      </c>
      <c r="H23" s="22" t="n">
        <v>14.9</v>
      </c>
      <c r="I23" s="22" t="n">
        <v>1.49</v>
      </c>
    </row>
    <row r="24" ht="15" customHeight="1">
      <c r="A24" s="2" t="n"/>
      <c r="B24" s="2" t="n"/>
      <c r="C24" s="2" t="n"/>
      <c r="D24" s="2" t="n"/>
      <c r="E24" s="2" t="n"/>
      <c r="F24" s="2" t="n"/>
      <c r="G24" s="74" t="inlineStr">
        <is>
          <t>TOTAL Mão de Obra:</t>
        </is>
      </c>
      <c r="H24" s="91" t="n"/>
      <c r="I24" s="23" t="n">
        <v>3.6</v>
      </c>
    </row>
    <row r="25" ht="15" customHeight="1">
      <c r="A25" s="2" t="n"/>
      <c r="B25" s="2" t="n"/>
      <c r="C25" s="2" t="n"/>
      <c r="D25" s="2" t="n"/>
      <c r="E25" s="2" t="n"/>
      <c r="F25" s="2" t="n"/>
      <c r="G25" s="75" t="inlineStr">
        <is>
          <t>VALOR:</t>
        </is>
      </c>
      <c r="H25" s="91" t="n"/>
      <c r="I25" s="5" t="n">
        <v>12.07</v>
      </c>
    </row>
    <row r="26" ht="15" customHeight="1">
      <c r="A26" s="2" t="n"/>
      <c r="B26" s="2" t="n"/>
      <c r="C26" s="2" t="n"/>
      <c r="D26" s="2" t="n"/>
      <c r="E26" s="2" t="n"/>
      <c r="F26" s="2" t="n"/>
      <c r="G26" s="75" t="inlineStr">
        <is>
          <t>VALOR BDI (29.27%):</t>
        </is>
      </c>
      <c r="H26" s="91" t="n"/>
      <c r="I26" s="5" t="n">
        <v>3.53</v>
      </c>
    </row>
    <row r="27" ht="15" customHeight="1">
      <c r="A27" s="2" t="n"/>
      <c r="B27" s="2" t="n"/>
      <c r="C27" s="2" t="n"/>
      <c r="D27" s="2" t="n"/>
      <c r="E27" s="2" t="n"/>
      <c r="F27" s="2" t="n"/>
      <c r="G27" s="75" t="inlineStr">
        <is>
          <t>VALOR COM BDI:</t>
        </is>
      </c>
      <c r="H27" s="91" t="n"/>
      <c r="I27" s="5" t="n">
        <v>15.6</v>
      </c>
    </row>
    <row r="28" ht="9.949999999999999" customHeight="1">
      <c r="A28" s="2" t="n"/>
      <c r="B28" s="2" t="n"/>
      <c r="C28" s="2" t="n"/>
      <c r="D28" s="71" t="n"/>
      <c r="G28" s="2" t="n"/>
      <c r="H28" s="2" t="n"/>
      <c r="I28" s="2" t="n"/>
    </row>
    <row r="29" ht="20.1" customHeight="1">
      <c r="A29" s="72" t="inlineStr">
        <is>
          <t>ED-50365 AJUDANTE DE PINTOR COM ENCARGOS COMPLEMENTARES (hora)</t>
        </is>
      </c>
      <c r="B29" s="90" t="n"/>
      <c r="C29" s="90" t="n"/>
      <c r="D29" s="90" t="n"/>
      <c r="E29" s="90" t="n"/>
      <c r="F29" s="90" t="n"/>
      <c r="G29" s="90" t="n"/>
      <c r="H29" s="90" t="n"/>
      <c r="I29" s="91" t="n"/>
    </row>
    <row r="30" ht="20.1" customHeight="1">
      <c r="A30" s="76" t="inlineStr">
        <is>
          <t>MÃO DE OBRA</t>
        </is>
      </c>
      <c r="B30" s="90" t="n"/>
      <c r="C30" s="90" t="n"/>
      <c r="D30" s="90" t="n"/>
      <c r="E30" s="91" t="n"/>
      <c r="F30" s="63" t="inlineStr">
        <is>
          <t>UNID</t>
        </is>
      </c>
      <c r="G30" s="63" t="inlineStr">
        <is>
          <t>CONSUMO</t>
        </is>
      </c>
      <c r="H30" s="63" t="inlineStr">
        <is>
          <t>SALÁRIO HORA</t>
        </is>
      </c>
      <c r="I30" s="63" t="inlineStr">
        <is>
          <t>CUSTO HORÁRIO</t>
        </is>
      </c>
    </row>
    <row r="31" ht="15" customHeight="1">
      <c r="A31" s="66" t="inlineStr">
        <is>
          <t>MOED-20132</t>
        </is>
      </c>
      <c r="B31" s="79" t="inlineStr">
        <is>
          <t>AJUDANTE DE PINTOR</t>
        </is>
      </c>
      <c r="C31" s="90" t="n"/>
      <c r="D31" s="90" t="n"/>
      <c r="E31" s="90" t="n"/>
      <c r="F31" s="66" t="inlineStr">
        <is>
          <t>h</t>
        </is>
      </c>
      <c r="G31" s="82" t="n">
        <v>1</v>
      </c>
      <c r="H31" s="67" t="n">
        <v>13.86</v>
      </c>
      <c r="I31" s="67" t="n">
        <v>13.86</v>
      </c>
    </row>
    <row r="32" ht="15" customHeight="1">
      <c r="A32" s="58" t="n"/>
      <c r="B32" s="58" t="n"/>
      <c r="C32" s="58" t="n"/>
      <c r="D32" s="58" t="n"/>
      <c r="E32" s="58" t="n"/>
      <c r="F32" s="58" t="n"/>
      <c r="G32" s="69" t="inlineStr">
        <is>
          <t>TOTAL MÃO DE OBRA:</t>
        </is>
      </c>
      <c r="H32" s="91" t="n"/>
      <c r="I32" s="26" t="n">
        <v>13.86</v>
      </c>
    </row>
    <row r="33" ht="15" customHeight="1">
      <c r="A33" s="2" t="n"/>
      <c r="B33" s="2" t="n"/>
      <c r="C33" s="2" t="n"/>
      <c r="D33" s="2" t="n"/>
      <c r="E33" s="2" t="n"/>
      <c r="F33" s="2" t="n"/>
      <c r="G33" s="75" t="inlineStr">
        <is>
          <t>Custo Horário da Execução:</t>
        </is>
      </c>
      <c r="H33" s="91" t="n"/>
      <c r="I33" s="27" t="n">
        <v>13.86</v>
      </c>
    </row>
    <row r="34" ht="15" customHeight="1">
      <c r="A34" s="2" t="n"/>
      <c r="B34" s="2" t="n"/>
      <c r="C34" s="2" t="n"/>
      <c r="D34" s="2" t="n"/>
      <c r="E34" s="2" t="n"/>
      <c r="F34" s="2" t="n"/>
      <c r="G34" s="75" t="inlineStr">
        <is>
          <t>Produção da Equipe:</t>
        </is>
      </c>
      <c r="H34" s="91" t="n"/>
      <c r="I34" s="28" t="n">
        <v>1</v>
      </c>
    </row>
    <row r="35" ht="15" customHeight="1">
      <c r="A35" s="2" t="n"/>
      <c r="B35" s="2" t="n"/>
      <c r="C35" s="2" t="n"/>
      <c r="D35" s="2" t="n"/>
      <c r="E35" s="2" t="n"/>
      <c r="F35" s="2" t="n"/>
      <c r="G35" s="75" t="inlineStr">
        <is>
          <t>Custo Unitário da Execução:</t>
        </is>
      </c>
      <c r="H35" s="91" t="n"/>
      <c r="I35" s="27" t="n">
        <v>13.86</v>
      </c>
    </row>
    <row r="36" ht="20.1" customHeight="1">
      <c r="A36" s="76" t="inlineStr">
        <is>
          <t>MATERIAIS</t>
        </is>
      </c>
      <c r="B36" s="90" t="n"/>
      <c r="C36" s="90" t="n"/>
      <c r="D36" s="90" t="n"/>
      <c r="E36" s="91" t="n"/>
      <c r="F36" s="63" t="inlineStr">
        <is>
          <t>UNID</t>
        </is>
      </c>
      <c r="G36" s="63" t="inlineStr">
        <is>
          <t>CONSUMO</t>
        </is>
      </c>
      <c r="H36" s="63" t="inlineStr">
        <is>
          <t>VALOR UNITÁRIO</t>
        </is>
      </c>
      <c r="I36" s="63" t="inlineStr">
        <is>
          <t>CUSTO UNITÁRIO</t>
        </is>
      </c>
    </row>
    <row r="37" ht="15" customHeight="1">
      <c r="A37" s="66" t="inlineStr">
        <is>
          <t>MATED-13096</t>
        </is>
      </c>
      <c r="B37" s="65" t="inlineStr">
        <is>
          <t>CESTA BÁSICA/ ALIMENTAÇÃO - HORISTA ( ENCARGOS COMPLEMENTARES)   hora</t>
        </is>
      </c>
      <c r="C37" s="90" t="n"/>
      <c r="D37" s="90" t="n"/>
      <c r="E37" s="91" t="n"/>
      <c r="F37" s="66" t="inlineStr">
        <is>
          <t>hora</t>
        </is>
      </c>
      <c r="G37" s="82" t="n">
        <v>1</v>
      </c>
      <c r="H37" s="68" t="n">
        <v>1.69</v>
      </c>
      <c r="I37" s="68" t="n">
        <v>1.69</v>
      </c>
    </row>
    <row r="38" ht="15" customHeight="1">
      <c r="A38" s="66" t="inlineStr">
        <is>
          <t>MATED-13099</t>
        </is>
      </c>
      <c r="B38" s="65" t="inlineStr">
        <is>
          <t>EXAMES - HORISTA ( ENCARGOS COMPLEMENTARES)   hora</t>
        </is>
      </c>
      <c r="C38" s="90" t="n"/>
      <c r="D38" s="90" t="n"/>
      <c r="E38" s="91" t="n"/>
      <c r="F38" s="66" t="inlineStr">
        <is>
          <t>hora</t>
        </is>
      </c>
      <c r="G38" s="82" t="n">
        <v>1</v>
      </c>
      <c r="H38" s="68" t="n">
        <v>1.14</v>
      </c>
      <c r="I38" s="68" t="n">
        <v>1.14</v>
      </c>
    </row>
    <row r="39" ht="15" customHeight="1">
      <c r="A39" s="66" t="inlineStr">
        <is>
          <t>MATED-13098</t>
        </is>
      </c>
      <c r="B39" s="65" t="inlineStr">
        <is>
          <t>SEGURO - HORISTA ( ENCARGOS COMPLEMENTARES)   hora</t>
        </is>
      </c>
      <c r="C39" s="90" t="n"/>
      <c r="D39" s="90" t="n"/>
      <c r="E39" s="91" t="n"/>
      <c r="F39" s="66" t="inlineStr">
        <is>
          <t>hora</t>
        </is>
      </c>
      <c r="G39" s="82" t="n">
        <v>1</v>
      </c>
      <c r="H39" s="68" t="n">
        <v>0.07000000000000001</v>
      </c>
      <c r="I39" s="68" t="n">
        <v>0.07000000000000001</v>
      </c>
    </row>
    <row r="40" ht="15" customHeight="1">
      <c r="A40" s="66" t="inlineStr">
        <is>
          <t>MATED-13097</t>
        </is>
      </c>
      <c r="B40" s="65" t="inlineStr">
        <is>
          <t>TRANSPORTE - HORISTA ( ENCARGOS COMPLEMENTARES)   hora</t>
        </is>
      </c>
      <c r="C40" s="90" t="n"/>
      <c r="D40" s="90" t="n"/>
      <c r="E40" s="91" t="n"/>
      <c r="F40" s="66" t="inlineStr">
        <is>
          <t>hora</t>
        </is>
      </c>
      <c r="G40" s="82" t="n">
        <v>1</v>
      </c>
      <c r="H40" s="68" t="n">
        <v>0.72</v>
      </c>
      <c r="I40" s="68" t="n">
        <v>0.72</v>
      </c>
    </row>
    <row r="41" ht="15" customHeight="1">
      <c r="A41" s="58" t="n"/>
      <c r="B41" s="58" t="n"/>
      <c r="C41" s="58" t="n"/>
      <c r="D41" s="58" t="n"/>
      <c r="E41" s="58" t="n"/>
      <c r="F41" s="58" t="n"/>
      <c r="G41" s="69" t="inlineStr">
        <is>
          <t>TOTAL MATERIAIS:</t>
        </is>
      </c>
      <c r="H41" s="91" t="n"/>
      <c r="I41" s="5" t="n">
        <v>3.62</v>
      </c>
    </row>
    <row r="42" ht="20.1" customHeight="1">
      <c r="A42" s="76" t="inlineStr">
        <is>
          <t>SERVIÇOS</t>
        </is>
      </c>
      <c r="B42" s="90" t="n"/>
      <c r="C42" s="90" t="n"/>
      <c r="D42" s="90" t="n"/>
      <c r="E42" s="91" t="n"/>
      <c r="F42" s="63" t="inlineStr">
        <is>
          <t>UNID</t>
        </is>
      </c>
      <c r="G42" s="63" t="inlineStr">
        <is>
          <t>CONSUMO</t>
        </is>
      </c>
      <c r="H42" s="63" t="inlineStr">
        <is>
          <t>PREÇO UNITÁRIO</t>
        </is>
      </c>
      <c r="I42" s="63" t="inlineStr">
        <is>
          <t>CUSTO UNITÁRIO</t>
        </is>
      </c>
    </row>
    <row r="43" ht="15.95" customHeight="1">
      <c r="A43" s="66" t="inlineStr">
        <is>
          <t>ED-5251</t>
        </is>
      </c>
      <c r="B43" s="65" t="inlineStr">
        <is>
          <t>CURSO DE CAPACITAÇÃO PARA AJUDANTE DE PINTOR (ENCARGOS COMPLEMENTARES)- HORISTA</t>
        </is>
      </c>
      <c r="C43" s="90" t="n"/>
      <c r="D43" s="90" t="n"/>
      <c r="E43" s="91" t="n"/>
      <c r="F43" s="66" t="inlineStr">
        <is>
          <t>hora</t>
        </is>
      </c>
      <c r="G43" s="25" t="n">
        <v>1</v>
      </c>
      <c r="H43" s="68" t="n">
        <v>0.21</v>
      </c>
      <c r="I43" s="68" t="n">
        <v>0.21</v>
      </c>
    </row>
    <row r="44" ht="15" customHeight="1">
      <c r="A44" s="66" t="inlineStr">
        <is>
          <t>ED-14660</t>
        </is>
      </c>
      <c r="B44" s="65" t="inlineStr">
        <is>
          <t>EPI PARA PINTOR - HORISTA (ENCARGOS COMPLEMENTARES)</t>
        </is>
      </c>
      <c r="C44" s="90" t="n"/>
      <c r="D44" s="90" t="n"/>
      <c r="E44" s="91" t="n"/>
      <c r="F44" s="66" t="inlineStr">
        <is>
          <t>hora</t>
        </is>
      </c>
      <c r="G44" s="25" t="n">
        <v>1</v>
      </c>
      <c r="H44" s="68" t="n">
        <v>1.68</v>
      </c>
      <c r="I44" s="68" t="n">
        <v>1.68</v>
      </c>
    </row>
    <row r="45" ht="15" customHeight="1">
      <c r="A45" s="66" t="inlineStr">
        <is>
          <t>ED-14696</t>
        </is>
      </c>
      <c r="B45" s="65" t="inlineStr">
        <is>
          <t>FERRAMENTAS PARA PINTOR - HORISTA ( ENCARGOS COMPLEMENTARES)</t>
        </is>
      </c>
      <c r="C45" s="90" t="n"/>
      <c r="D45" s="90" t="n"/>
      <c r="E45" s="91" t="n"/>
      <c r="F45" s="66" t="inlineStr">
        <is>
          <t>hora</t>
        </is>
      </c>
      <c r="G45" s="25" t="n">
        <v>1</v>
      </c>
      <c r="H45" s="68" t="n">
        <v>1.68</v>
      </c>
      <c r="I45" s="68" t="n">
        <v>1.68</v>
      </c>
    </row>
    <row r="46" ht="15" customHeight="1">
      <c r="A46" s="58" t="n"/>
      <c r="B46" s="58" t="n"/>
      <c r="C46" s="58" t="n"/>
      <c r="D46" s="58" t="n"/>
      <c r="E46" s="58" t="n"/>
      <c r="F46" s="58" t="n"/>
      <c r="G46" s="69" t="inlineStr">
        <is>
          <t>TOTAL SERVIÇOS:</t>
        </is>
      </c>
      <c r="H46" s="91" t="n"/>
      <c r="I46" s="5" t="n">
        <v>3.57</v>
      </c>
    </row>
    <row r="47" ht="15" customHeight="1">
      <c r="A47" s="2" t="n"/>
      <c r="B47" s="2" t="n"/>
      <c r="C47" s="2" t="n"/>
      <c r="D47" s="2" t="n"/>
      <c r="E47" s="2" t="n"/>
      <c r="F47" s="2" t="n"/>
      <c r="G47" s="75" t="inlineStr">
        <is>
          <t>Custo Direto Total:</t>
        </is>
      </c>
      <c r="H47" s="91" t="n"/>
      <c r="I47" s="68" t="n">
        <v>21.05</v>
      </c>
    </row>
    <row r="48" ht="15" customHeight="1">
      <c r="A48" s="2" t="n"/>
      <c r="B48" s="2" t="n"/>
      <c r="C48" s="2" t="n"/>
      <c r="D48" s="2" t="n"/>
      <c r="E48" s="2" t="n"/>
      <c r="F48" s="2" t="n"/>
      <c r="G48" s="75" t="inlineStr">
        <is>
          <t>VALOR:</t>
        </is>
      </c>
      <c r="H48" s="91" t="n"/>
      <c r="I48" s="5" t="n">
        <v>21.05</v>
      </c>
    </row>
    <row r="49" ht="15" customHeight="1">
      <c r="A49" s="2" t="n"/>
      <c r="B49" s="2" t="n"/>
      <c r="C49" s="2" t="n"/>
      <c r="D49" s="2" t="n"/>
      <c r="E49" s="2" t="n"/>
      <c r="F49" s="2" t="n"/>
      <c r="G49" s="75" t="inlineStr">
        <is>
          <t>VALOR BDI (29.27%):</t>
        </is>
      </c>
      <c r="H49" s="91" t="n"/>
      <c r="I49" s="5" t="n">
        <v>6.16</v>
      </c>
    </row>
    <row r="50" ht="15" customHeight="1">
      <c r="A50" s="2" t="n"/>
      <c r="B50" s="2" t="n"/>
      <c r="C50" s="2" t="n"/>
      <c r="D50" s="2" t="n"/>
      <c r="E50" s="2" t="n"/>
      <c r="F50" s="2" t="n"/>
      <c r="G50" s="75" t="inlineStr">
        <is>
          <t>VALOR COM BDI:</t>
        </is>
      </c>
      <c r="H50" s="91" t="n"/>
      <c r="I50" s="5" t="n">
        <v>27.21</v>
      </c>
    </row>
    <row r="51" ht="9.949999999999999" customHeight="1">
      <c r="A51" s="2" t="n"/>
      <c r="B51" s="2" t="n"/>
      <c r="C51" s="2" t="n"/>
      <c r="D51" s="71" t="n"/>
      <c r="G51" s="2" t="n"/>
      <c r="H51" s="2" t="n"/>
      <c r="I51" s="2" t="n"/>
    </row>
    <row r="52" ht="20.1" customHeight="1">
      <c r="A52" s="72" t="inlineStr">
        <is>
          <t>40.30.30 ALVENARIA BLOCO DE CONCRETO, E = 10CM, A REVESTIR (M2)</t>
        </is>
      </c>
      <c r="B52" s="90" t="n"/>
      <c r="C52" s="90" t="n"/>
      <c r="D52" s="90" t="n"/>
      <c r="E52" s="90" t="n"/>
      <c r="F52" s="90" t="n"/>
      <c r="G52" s="90" t="n"/>
      <c r="H52" s="90" t="n"/>
      <c r="I52" s="91" t="n"/>
    </row>
    <row r="53" ht="15" customHeight="1">
      <c r="A53" s="73" t="inlineStr">
        <is>
          <t>Material</t>
        </is>
      </c>
      <c r="B53" s="90" t="n"/>
      <c r="C53" s="91" t="n"/>
      <c r="D53" s="64" t="inlineStr">
        <is>
          <t>FONTE</t>
        </is>
      </c>
      <c r="E53" s="91" t="n"/>
      <c r="F53" s="64" t="inlineStr">
        <is>
          <t>UNID</t>
        </is>
      </c>
      <c r="G53" s="64" t="inlineStr">
        <is>
          <t>COEFICIENTE</t>
        </is>
      </c>
      <c r="H53" s="64" t="inlineStr">
        <is>
          <t>PREÇO UNITÁRIO</t>
        </is>
      </c>
      <c r="I53" s="64" t="inlineStr">
        <is>
          <t>TOTAL</t>
        </is>
      </c>
    </row>
    <row r="54" ht="21" customHeight="1">
      <c r="A54" s="78" t="inlineStr">
        <is>
          <t>79.10.06</t>
        </is>
      </c>
      <c r="B54" s="77" t="inlineStr">
        <is>
          <t>BLOCO DE CONCRETO VAZADO 3,0MPA DE VEDAÇÃO 09X19X39 CM  C/ FRETE</t>
        </is>
      </c>
      <c r="C54" s="91" t="n"/>
      <c r="D54" s="78" t="inlineStr">
        <is>
          <t>SUDECAP</t>
        </is>
      </c>
      <c r="E54" s="91" t="n"/>
      <c r="F54" s="78" t="inlineStr">
        <is>
          <t>UN</t>
        </is>
      </c>
      <c r="G54" s="21" t="n">
        <v>13.125</v>
      </c>
      <c r="H54" s="22" t="n">
        <v>2.28</v>
      </c>
      <c r="I54" s="22" t="n">
        <v>29.93</v>
      </c>
    </row>
    <row r="55" ht="15" customHeight="1">
      <c r="A55" s="2" t="n"/>
      <c r="B55" s="2" t="n"/>
      <c r="C55" s="2" t="n"/>
      <c r="D55" s="2" t="n"/>
      <c r="E55" s="2" t="n"/>
      <c r="F55" s="2" t="n"/>
      <c r="G55" s="74" t="inlineStr">
        <is>
          <t>TOTAL Material:</t>
        </is>
      </c>
      <c r="H55" s="91" t="n"/>
      <c r="I55" s="23" t="n">
        <v>29.93</v>
      </c>
    </row>
    <row r="56" ht="15" customHeight="1">
      <c r="A56" s="73" t="inlineStr">
        <is>
          <t>Mão de Obra</t>
        </is>
      </c>
      <c r="B56" s="90" t="n"/>
      <c r="C56" s="91" t="n"/>
      <c r="D56" s="64" t="inlineStr">
        <is>
          <t>FONTE</t>
        </is>
      </c>
      <c r="E56" s="91" t="n"/>
      <c r="F56" s="64" t="inlineStr">
        <is>
          <t>UNID</t>
        </is>
      </c>
      <c r="G56" s="64" t="inlineStr">
        <is>
          <t>COEFICIENTE</t>
        </is>
      </c>
      <c r="H56" s="64" t="inlineStr">
        <is>
          <t>PREÇO UNITÁRIO</t>
        </is>
      </c>
      <c r="I56" s="64" t="inlineStr">
        <is>
          <t>TOTAL</t>
        </is>
      </c>
    </row>
    <row r="57" ht="15" customHeight="1">
      <c r="A57" s="78" t="inlineStr">
        <is>
          <t>55.10.75</t>
        </is>
      </c>
      <c r="B57" s="77" t="inlineStr">
        <is>
          <t>PEDREIRO</t>
        </is>
      </c>
      <c r="C57" s="91" t="n"/>
      <c r="D57" s="78" t="inlineStr">
        <is>
          <t>SUDECAP</t>
        </is>
      </c>
      <c r="E57" s="91" t="n"/>
      <c r="F57" s="78" t="inlineStr">
        <is>
          <t>H</t>
        </is>
      </c>
      <c r="G57" s="21" t="n">
        <v>0.6</v>
      </c>
      <c r="H57" s="22" t="n">
        <v>21.08</v>
      </c>
      <c r="I57" s="22" t="n">
        <v>12.65</v>
      </c>
    </row>
    <row r="58" ht="15" customHeight="1">
      <c r="A58" s="78" t="inlineStr">
        <is>
          <t>55.10.88</t>
        </is>
      </c>
      <c r="B58" s="77" t="inlineStr">
        <is>
          <t>SERVENTE</t>
        </is>
      </c>
      <c r="C58" s="91" t="n"/>
      <c r="D58" s="78" t="inlineStr">
        <is>
          <t>SUDECAP</t>
        </is>
      </c>
      <c r="E58" s="91" t="n"/>
      <c r="F58" s="78" t="inlineStr">
        <is>
          <t>H</t>
        </is>
      </c>
      <c r="G58" s="21" t="n">
        <v>0.6</v>
      </c>
      <c r="H58" s="22" t="n">
        <v>14.9</v>
      </c>
      <c r="I58" s="22" t="n">
        <v>8.94</v>
      </c>
    </row>
    <row r="59" ht="15" customHeight="1">
      <c r="A59" s="2" t="n"/>
      <c r="B59" s="2" t="n"/>
      <c r="C59" s="2" t="n"/>
      <c r="D59" s="2" t="n"/>
      <c r="E59" s="2" t="n"/>
      <c r="F59" s="2" t="n"/>
      <c r="G59" s="74" t="inlineStr">
        <is>
          <t>TOTAL Mão de Obra:</t>
        </is>
      </c>
      <c r="H59" s="91" t="n"/>
      <c r="I59" s="23" t="n">
        <v>21.59</v>
      </c>
    </row>
    <row r="60" ht="15" customHeight="1">
      <c r="A60" s="73" t="inlineStr">
        <is>
          <t>Serviço</t>
        </is>
      </c>
      <c r="B60" s="90" t="n"/>
      <c r="C60" s="91" t="n"/>
      <c r="D60" s="64" t="inlineStr">
        <is>
          <t>FONTE</t>
        </is>
      </c>
      <c r="E60" s="91" t="n"/>
      <c r="F60" s="64" t="inlineStr">
        <is>
          <t>UNID</t>
        </is>
      </c>
      <c r="G60" s="64" t="inlineStr">
        <is>
          <t>COEFICIENTE</t>
        </is>
      </c>
      <c r="H60" s="64" t="inlineStr">
        <is>
          <t>PREÇO UNITÁRIO</t>
        </is>
      </c>
      <c r="I60" s="64" t="inlineStr">
        <is>
          <t>TOTAL</t>
        </is>
      </c>
    </row>
    <row r="61" ht="15" customHeight="1">
      <c r="A61" s="78" t="inlineStr">
        <is>
          <t>40.24.23</t>
        </is>
      </c>
      <c r="B61" s="77" t="inlineStr">
        <is>
          <t>ARGAMASSA DE CIMENTO E AREIA 1:7</t>
        </is>
      </c>
      <c r="C61" s="91" t="n"/>
      <c r="D61" s="78" t="inlineStr">
        <is>
          <t>SUDECAP</t>
        </is>
      </c>
      <c r="E61" s="91" t="n"/>
      <c r="F61" s="78" t="inlineStr">
        <is>
          <t>M3</t>
        </is>
      </c>
      <c r="G61" s="21" t="n">
        <v>0.008399999999999999</v>
      </c>
      <c r="H61" s="22" t="n">
        <v>447.99</v>
      </c>
      <c r="I61" s="22" t="n">
        <v>3.76</v>
      </c>
    </row>
    <row r="62" ht="15" customHeight="1">
      <c r="A62" s="2" t="n"/>
      <c r="B62" s="2" t="n"/>
      <c r="C62" s="2" t="n"/>
      <c r="D62" s="2" t="n"/>
      <c r="E62" s="2" t="n"/>
      <c r="F62" s="2" t="n"/>
      <c r="G62" s="74" t="inlineStr">
        <is>
          <t>TOTAL Serviço:</t>
        </is>
      </c>
      <c r="H62" s="91" t="n"/>
      <c r="I62" s="23" t="n">
        <v>3.76</v>
      </c>
    </row>
    <row r="63" ht="15" customHeight="1">
      <c r="A63" s="2" t="n"/>
      <c r="B63" s="2" t="n"/>
      <c r="C63" s="2" t="n"/>
      <c r="D63" s="2" t="n"/>
      <c r="E63" s="2" t="n"/>
      <c r="F63" s="2" t="n"/>
      <c r="G63" s="75" t="inlineStr">
        <is>
          <t>VALOR:</t>
        </is>
      </c>
      <c r="H63" s="91" t="n"/>
      <c r="I63" s="5" t="n">
        <v>55.28</v>
      </c>
    </row>
    <row r="64" ht="15" customHeight="1">
      <c r="A64" s="2" t="n"/>
      <c r="B64" s="2" t="n"/>
      <c r="C64" s="2" t="n"/>
      <c r="D64" s="2" t="n"/>
      <c r="E64" s="2" t="n"/>
      <c r="F64" s="2" t="n"/>
      <c r="G64" s="75" t="inlineStr">
        <is>
          <t>VALOR BDI (29.27%):</t>
        </is>
      </c>
      <c r="H64" s="91" t="n"/>
      <c r="I64" s="5" t="n">
        <v>16.18</v>
      </c>
    </row>
    <row r="65" ht="15" customHeight="1">
      <c r="A65" s="2" t="n"/>
      <c r="B65" s="2" t="n"/>
      <c r="C65" s="2" t="n"/>
      <c r="D65" s="2" t="n"/>
      <c r="E65" s="2" t="n"/>
      <c r="F65" s="2" t="n"/>
      <c r="G65" s="75" t="inlineStr">
        <is>
          <t>VALOR COM BDI:</t>
        </is>
      </c>
      <c r="H65" s="91" t="n"/>
      <c r="I65" s="5" t="n">
        <v>71.45999999999999</v>
      </c>
    </row>
    <row r="66" ht="9.949999999999999" customHeight="1">
      <c r="A66" s="2" t="n"/>
      <c r="B66" s="2" t="n"/>
      <c r="C66" s="2" t="n"/>
      <c r="D66" s="71" t="n"/>
      <c r="G66" s="2" t="n"/>
      <c r="H66" s="2" t="n"/>
      <c r="I66" s="2" t="n"/>
    </row>
    <row r="67" ht="20.1" customHeight="1">
      <c r="A67" s="72" t="inlineStr">
        <is>
          <t>ED-48227 ALVENARIA DE VEDAÇÃO COM TIJOLO MACIÇO REQUEIMADO, ESP. 10CM, PARA REVESTIMENTO, INCLUSIVE ARGAMASSA PARA ASSENTAMENTO (m2)</t>
        </is>
      </c>
      <c r="B67" s="90" t="n"/>
      <c r="C67" s="90" t="n"/>
      <c r="D67" s="90" t="n"/>
      <c r="E67" s="90" t="n"/>
      <c r="F67" s="90" t="n"/>
      <c r="G67" s="90" t="n"/>
      <c r="H67" s="90" t="n"/>
      <c r="I67" s="91" t="n"/>
    </row>
    <row r="68" ht="20.1" customHeight="1">
      <c r="A68" s="76" t="inlineStr">
        <is>
          <t>MATERIAIS</t>
        </is>
      </c>
      <c r="B68" s="90" t="n"/>
      <c r="C68" s="90" t="n"/>
      <c r="D68" s="90" t="n"/>
      <c r="E68" s="91" t="n"/>
      <c r="F68" s="63" t="inlineStr">
        <is>
          <t>UNID</t>
        </is>
      </c>
      <c r="G68" s="63" t="inlineStr">
        <is>
          <t>CONSUMO</t>
        </is>
      </c>
      <c r="H68" s="63" t="inlineStr">
        <is>
          <t>VALOR UNITÁRIO</t>
        </is>
      </c>
      <c r="I68" s="63" t="inlineStr">
        <is>
          <t>CUSTO UNITÁRIO</t>
        </is>
      </c>
    </row>
    <row r="69" ht="15.95" customHeight="1">
      <c r="A69" s="66" t="inlineStr">
        <is>
          <t>MATED-11315</t>
        </is>
      </c>
      <c r="B69" s="65" t="inlineStr">
        <is>
          <t>TIJOLO CERÂMICO MACIÇO ( TIPO: COMUM| COMPRIMENTO: 200MM*| LARGURA: 100MM*|ALTURA: 50MM*)*VALORES REFERENCIAIS APROXIMADOS   un</t>
        </is>
      </c>
      <c r="C69" s="90" t="n"/>
      <c r="D69" s="90" t="n"/>
      <c r="E69" s="91" t="n"/>
      <c r="F69" s="66" t="inlineStr">
        <is>
          <t>un</t>
        </is>
      </c>
      <c r="G69" s="82" t="n">
        <v>76.1194029</v>
      </c>
      <c r="H69" s="68" t="n">
        <v>0.77</v>
      </c>
      <c r="I69" s="68" t="n">
        <v>58.61</v>
      </c>
    </row>
    <row r="70" ht="15" customHeight="1">
      <c r="A70" s="58" t="n"/>
      <c r="B70" s="58" t="n"/>
      <c r="C70" s="58" t="n"/>
      <c r="D70" s="58" t="n"/>
      <c r="E70" s="58" t="n"/>
      <c r="F70" s="58" t="n"/>
      <c r="G70" s="69" t="inlineStr">
        <is>
          <t>TOTAL MATERIAIS:</t>
        </is>
      </c>
      <c r="H70" s="91" t="n"/>
      <c r="I70" s="5" t="n">
        <v>58.61</v>
      </c>
    </row>
    <row r="71" ht="20.1" customHeight="1">
      <c r="A71" s="76" t="inlineStr">
        <is>
          <t>SERVIÇOS</t>
        </is>
      </c>
      <c r="B71" s="90" t="n"/>
      <c r="C71" s="90" t="n"/>
      <c r="D71" s="90" t="n"/>
      <c r="E71" s="91" t="n"/>
      <c r="F71" s="63" t="inlineStr">
        <is>
          <t>UNID</t>
        </is>
      </c>
      <c r="G71" s="63" t="inlineStr">
        <is>
          <t>CONSUMO</t>
        </is>
      </c>
      <c r="H71" s="63" t="inlineStr">
        <is>
          <t>PREÇO UNITÁRIO</t>
        </is>
      </c>
      <c r="I71" s="63" t="inlineStr">
        <is>
          <t>CUSTO UNITÁRIO</t>
        </is>
      </c>
    </row>
    <row r="72" ht="15" customHeight="1">
      <c r="A72" s="66" t="inlineStr">
        <is>
          <t>ED-50381</t>
        </is>
      </c>
      <c r="B72" s="65" t="inlineStr">
        <is>
          <t>PEDREIRO COM ENCARGOS COMPLEMENTARES</t>
        </is>
      </c>
      <c r="C72" s="90" t="n"/>
      <c r="D72" s="90" t="n"/>
      <c r="E72" s="91" t="n"/>
      <c r="F72" s="66" t="inlineStr">
        <is>
          <t>hora</t>
        </is>
      </c>
      <c r="G72" s="25" t="n">
        <v>1.047619</v>
      </c>
      <c r="H72" s="68" t="n">
        <v>27.17</v>
      </c>
      <c r="I72" s="68" t="n">
        <v>28.46</v>
      </c>
    </row>
    <row r="73" ht="15" customHeight="1">
      <c r="A73" s="66" t="inlineStr">
        <is>
          <t>ED-50367</t>
        </is>
      </c>
      <c r="B73" s="65" t="inlineStr">
        <is>
          <t>SERVENTE COM ENCARGOS COMPLEMENTARES</t>
        </is>
      </c>
      <c r="C73" s="90" t="n"/>
      <c r="D73" s="90" t="n"/>
      <c r="E73" s="91" t="n"/>
      <c r="F73" s="66" t="inlineStr">
        <is>
          <t>hora</t>
        </is>
      </c>
      <c r="G73" s="25" t="n">
        <v>0.5238095</v>
      </c>
      <c r="H73" s="68" t="n">
        <v>20.69</v>
      </c>
      <c r="I73" s="68" t="n">
        <v>10.83</v>
      </c>
    </row>
    <row r="74" ht="15" customHeight="1">
      <c r="A74" s="66" t="inlineStr">
        <is>
          <t>ED-48306</t>
        </is>
      </c>
      <c r="B74" s="65" t="inlineStr">
        <is>
          <t>ARGAMASSA, TRAÇO 1:7 (CIMENTO E AREIA), COM PREPARO MECANIZADO</t>
        </is>
      </c>
      <c r="C74" s="90" t="n"/>
      <c r="D74" s="90" t="n"/>
      <c r="E74" s="91" t="n"/>
      <c r="F74" s="66" t="inlineStr">
        <is>
          <t>m3</t>
        </is>
      </c>
      <c r="G74" s="25" t="n">
        <v>0.0172611</v>
      </c>
      <c r="H74" s="68" t="n">
        <v>411.86</v>
      </c>
      <c r="I74" s="68" t="n">
        <v>7.1</v>
      </c>
    </row>
    <row r="75" ht="15" customHeight="1">
      <c r="A75" s="58" t="n"/>
      <c r="B75" s="58" t="n"/>
      <c r="C75" s="58" t="n"/>
      <c r="D75" s="58" t="n"/>
      <c r="E75" s="58" t="n"/>
      <c r="F75" s="58" t="n"/>
      <c r="G75" s="69" t="inlineStr">
        <is>
          <t>TOTAL SERVIÇOS:</t>
        </is>
      </c>
      <c r="H75" s="91" t="n"/>
      <c r="I75" s="5" t="n">
        <v>46.39</v>
      </c>
    </row>
    <row r="76" ht="15" customHeight="1">
      <c r="A76" s="2" t="n"/>
      <c r="B76" s="2" t="n"/>
      <c r="C76" s="2" t="n"/>
      <c r="D76" s="2" t="n"/>
      <c r="E76" s="2" t="n"/>
      <c r="F76" s="2" t="n"/>
      <c r="G76" s="75" t="inlineStr">
        <is>
          <t>Custo Direto Total:</t>
        </is>
      </c>
      <c r="H76" s="91" t="n"/>
      <c r="I76" s="68" t="n">
        <v>105</v>
      </c>
    </row>
    <row r="77" ht="15" customHeight="1">
      <c r="A77" s="2" t="n"/>
      <c r="B77" s="2" t="n"/>
      <c r="C77" s="2" t="n"/>
      <c r="D77" s="2" t="n"/>
      <c r="E77" s="2" t="n"/>
      <c r="F77" s="2" t="n"/>
      <c r="G77" s="75" t="inlineStr">
        <is>
          <t>VALOR:</t>
        </is>
      </c>
      <c r="H77" s="91" t="n"/>
      <c r="I77" s="5" t="n">
        <v>105</v>
      </c>
    </row>
    <row r="78" ht="15" customHeight="1">
      <c r="A78" s="2" t="n"/>
      <c r="B78" s="2" t="n"/>
      <c r="C78" s="2" t="n"/>
      <c r="D78" s="2" t="n"/>
      <c r="E78" s="2" t="n"/>
      <c r="F78" s="2" t="n"/>
      <c r="G78" s="75" t="inlineStr">
        <is>
          <t>VALOR BDI (29.27%):</t>
        </is>
      </c>
      <c r="H78" s="91" t="n"/>
      <c r="I78" s="5" t="n">
        <v>30.73</v>
      </c>
    </row>
    <row r="79" ht="15" customHeight="1">
      <c r="A79" s="2" t="n"/>
      <c r="B79" s="2" t="n"/>
      <c r="C79" s="2" t="n"/>
      <c r="D79" s="2" t="n"/>
      <c r="E79" s="2" t="n"/>
      <c r="F79" s="2" t="n"/>
      <c r="G79" s="75" t="inlineStr">
        <is>
          <t>VALOR COM BDI:</t>
        </is>
      </c>
      <c r="H79" s="91" t="n"/>
      <c r="I79" s="5" t="n">
        <v>135.73</v>
      </c>
    </row>
    <row r="80" ht="9.949999999999999" customHeight="1">
      <c r="A80" s="2" t="n"/>
      <c r="B80" s="2" t="n"/>
      <c r="C80" s="2" t="n"/>
      <c r="D80" s="71" t="n"/>
      <c r="G80" s="2" t="n"/>
      <c r="H80" s="2" t="n"/>
      <c r="I80" s="2" t="n"/>
    </row>
    <row r="81" ht="20.1" customHeight="1">
      <c r="A81" s="72" t="inlineStr">
        <is>
          <t>40.30.06 ALVENARIA TIJOLO MACICO REQ., E = 10CM, A REVESTIR (M2)</t>
        </is>
      </c>
      <c r="B81" s="90" t="n"/>
      <c r="C81" s="90" t="n"/>
      <c r="D81" s="90" t="n"/>
      <c r="E81" s="90" t="n"/>
      <c r="F81" s="90" t="n"/>
      <c r="G81" s="90" t="n"/>
      <c r="H81" s="90" t="n"/>
      <c r="I81" s="91" t="n"/>
    </row>
    <row r="82" ht="15" customHeight="1">
      <c r="A82" s="73" t="inlineStr">
        <is>
          <t>Material</t>
        </is>
      </c>
      <c r="B82" s="90" t="n"/>
      <c r="C82" s="91" t="n"/>
      <c r="D82" s="64" t="inlineStr">
        <is>
          <t>FONTE</t>
        </is>
      </c>
      <c r="E82" s="91" t="n"/>
      <c r="F82" s="64" t="inlineStr">
        <is>
          <t>UNID</t>
        </is>
      </c>
      <c r="G82" s="64" t="inlineStr">
        <is>
          <t>COEFICIENTE</t>
        </is>
      </c>
      <c r="H82" s="64" t="inlineStr">
        <is>
          <t>PREÇO UNITÁRIO</t>
        </is>
      </c>
      <c r="I82" s="64" t="inlineStr">
        <is>
          <t>TOTAL</t>
        </is>
      </c>
    </row>
    <row r="83" ht="15" customHeight="1">
      <c r="A83" s="78" t="inlineStr">
        <is>
          <t>79.02.05</t>
        </is>
      </c>
      <c r="B83" s="77" t="inlineStr">
        <is>
          <t>TIJOLO CERAM. MACICO REQUEIMADO 20X10X5CM C/FRETE</t>
        </is>
      </c>
      <c r="C83" s="91" t="n"/>
      <c r="D83" s="78" t="inlineStr">
        <is>
          <t>SUDECAP</t>
        </is>
      </c>
      <c r="E83" s="91" t="n"/>
      <c r="F83" s="78" t="inlineStr">
        <is>
          <t>UN</t>
        </is>
      </c>
      <c r="G83" s="21" t="n">
        <v>75.59999999999999</v>
      </c>
      <c r="H83" s="22" t="n">
        <v>0.82</v>
      </c>
      <c r="I83" s="22" t="n">
        <v>61.99</v>
      </c>
    </row>
    <row r="84" ht="15" customHeight="1">
      <c r="A84" s="2" t="n"/>
      <c r="B84" s="2" t="n"/>
      <c r="C84" s="2" t="n"/>
      <c r="D84" s="2" t="n"/>
      <c r="E84" s="2" t="n"/>
      <c r="F84" s="2" t="n"/>
      <c r="G84" s="74" t="inlineStr">
        <is>
          <t>TOTAL Material:</t>
        </is>
      </c>
      <c r="H84" s="91" t="n"/>
      <c r="I84" s="23" t="n">
        <v>61.99</v>
      </c>
    </row>
    <row r="85" ht="15" customHeight="1">
      <c r="A85" s="73" t="inlineStr">
        <is>
          <t>Mão de Obra</t>
        </is>
      </c>
      <c r="B85" s="90" t="n"/>
      <c r="C85" s="91" t="n"/>
      <c r="D85" s="64" t="inlineStr">
        <is>
          <t>FONTE</t>
        </is>
      </c>
      <c r="E85" s="91" t="n"/>
      <c r="F85" s="64" t="inlineStr">
        <is>
          <t>UNID</t>
        </is>
      </c>
      <c r="G85" s="64" t="inlineStr">
        <is>
          <t>COEFICIENTE</t>
        </is>
      </c>
      <c r="H85" s="64" t="inlineStr">
        <is>
          <t>PREÇO UNITÁRIO</t>
        </is>
      </c>
      <c r="I85" s="64" t="inlineStr">
        <is>
          <t>TOTAL</t>
        </is>
      </c>
    </row>
    <row r="86" ht="15" customHeight="1">
      <c r="A86" s="78" t="inlineStr">
        <is>
          <t>55.10.75</t>
        </is>
      </c>
      <c r="B86" s="77" t="inlineStr">
        <is>
          <t>PEDREIRO</t>
        </is>
      </c>
      <c r="C86" s="91" t="n"/>
      <c r="D86" s="78" t="inlineStr">
        <is>
          <t>SUDECAP</t>
        </is>
      </c>
      <c r="E86" s="91" t="n"/>
      <c r="F86" s="78" t="inlineStr">
        <is>
          <t>H</t>
        </is>
      </c>
      <c r="G86" s="21" t="n">
        <v>1.6</v>
      </c>
      <c r="H86" s="22" t="n">
        <v>21.08</v>
      </c>
      <c r="I86" s="22" t="n">
        <v>33.73</v>
      </c>
    </row>
    <row r="87" ht="15" customHeight="1">
      <c r="A87" s="78" t="inlineStr">
        <is>
          <t>55.10.88</t>
        </is>
      </c>
      <c r="B87" s="77" t="inlineStr">
        <is>
          <t>SERVENTE</t>
        </is>
      </c>
      <c r="C87" s="91" t="n"/>
      <c r="D87" s="78" t="inlineStr">
        <is>
          <t>SUDECAP</t>
        </is>
      </c>
      <c r="E87" s="91" t="n"/>
      <c r="F87" s="78" t="inlineStr">
        <is>
          <t>H</t>
        </is>
      </c>
      <c r="G87" s="21" t="n">
        <v>1.6</v>
      </c>
      <c r="H87" s="22" t="n">
        <v>14.9</v>
      </c>
      <c r="I87" s="22" t="n">
        <v>23.84</v>
      </c>
    </row>
    <row r="88" ht="15" customHeight="1">
      <c r="A88" s="2" t="n"/>
      <c r="B88" s="2" t="n"/>
      <c r="C88" s="2" t="n"/>
      <c r="D88" s="2" t="n"/>
      <c r="E88" s="2" t="n"/>
      <c r="F88" s="2" t="n"/>
      <c r="G88" s="74" t="inlineStr">
        <is>
          <t>TOTAL Mão de Obra:</t>
        </is>
      </c>
      <c r="H88" s="91" t="n"/>
      <c r="I88" s="23" t="n">
        <v>57.57</v>
      </c>
    </row>
    <row r="89" ht="15" customHeight="1">
      <c r="A89" s="73" t="inlineStr">
        <is>
          <t>Serviço</t>
        </is>
      </c>
      <c r="B89" s="90" t="n"/>
      <c r="C89" s="91" t="n"/>
      <c r="D89" s="64" t="inlineStr">
        <is>
          <t>FONTE</t>
        </is>
      </c>
      <c r="E89" s="91" t="n"/>
      <c r="F89" s="64" t="inlineStr">
        <is>
          <t>UNID</t>
        </is>
      </c>
      <c r="G89" s="64" t="inlineStr">
        <is>
          <t>COEFICIENTE</t>
        </is>
      </c>
      <c r="H89" s="64" t="inlineStr">
        <is>
          <t>PREÇO UNITÁRIO</t>
        </is>
      </c>
      <c r="I89" s="64" t="inlineStr">
        <is>
          <t>TOTAL</t>
        </is>
      </c>
    </row>
    <row r="90" ht="15" customHeight="1">
      <c r="A90" s="78" t="inlineStr">
        <is>
          <t>40.24.23</t>
        </is>
      </c>
      <c r="B90" s="77" t="inlineStr">
        <is>
          <t>ARGAMASSA DE CIMENTO E AREIA 1:7</t>
        </is>
      </c>
      <c r="C90" s="91" t="n"/>
      <c r="D90" s="78" t="inlineStr">
        <is>
          <t>SUDECAP</t>
        </is>
      </c>
      <c r="E90" s="91" t="n"/>
      <c r="F90" s="78" t="inlineStr">
        <is>
          <t>M3</t>
        </is>
      </c>
      <c r="G90" s="21" t="n">
        <v>0.03</v>
      </c>
      <c r="H90" s="22" t="n">
        <v>447.99</v>
      </c>
      <c r="I90" s="22" t="n">
        <v>13.44</v>
      </c>
    </row>
    <row r="91" ht="15" customHeight="1">
      <c r="A91" s="2" t="n"/>
      <c r="B91" s="2" t="n"/>
      <c r="C91" s="2" t="n"/>
      <c r="D91" s="2" t="n"/>
      <c r="E91" s="2" t="n"/>
      <c r="F91" s="2" t="n"/>
      <c r="G91" s="74" t="inlineStr">
        <is>
          <t>TOTAL Serviço:</t>
        </is>
      </c>
      <c r="H91" s="91" t="n"/>
      <c r="I91" s="23" t="n">
        <v>13.44</v>
      </c>
    </row>
    <row r="92" ht="15" customHeight="1">
      <c r="A92" s="2" t="n"/>
      <c r="B92" s="2" t="n"/>
      <c r="C92" s="2" t="n"/>
      <c r="D92" s="2" t="n"/>
      <c r="E92" s="2" t="n"/>
      <c r="F92" s="2" t="n"/>
      <c r="G92" s="75" t="inlineStr">
        <is>
          <t>VALOR:</t>
        </is>
      </c>
      <c r="H92" s="91" t="n"/>
      <c r="I92" s="5" t="n">
        <v>133</v>
      </c>
    </row>
    <row r="93" ht="15" customHeight="1">
      <c r="A93" s="2" t="n"/>
      <c r="B93" s="2" t="n"/>
      <c r="C93" s="2" t="n"/>
      <c r="D93" s="2" t="n"/>
      <c r="E93" s="2" t="n"/>
      <c r="F93" s="2" t="n"/>
      <c r="G93" s="75" t="inlineStr">
        <is>
          <t>VALOR BDI (29.27%):</t>
        </is>
      </c>
      <c r="H93" s="91" t="n"/>
      <c r="I93" s="5" t="n">
        <v>38.93</v>
      </c>
    </row>
    <row r="94" ht="15" customHeight="1">
      <c r="A94" s="2" t="n"/>
      <c r="B94" s="2" t="n"/>
      <c r="C94" s="2" t="n"/>
      <c r="D94" s="2" t="n"/>
      <c r="E94" s="2" t="n"/>
      <c r="F94" s="2" t="n"/>
      <c r="G94" s="75" t="inlineStr">
        <is>
          <t>VALOR COM BDI:</t>
        </is>
      </c>
      <c r="H94" s="91" t="n"/>
      <c r="I94" s="5" t="n">
        <v>171.93</v>
      </c>
    </row>
    <row r="95" ht="9.949999999999999" customHeight="1">
      <c r="A95" s="2" t="n"/>
      <c r="B95" s="2" t="n"/>
      <c r="C95" s="2" t="n"/>
      <c r="D95" s="71" t="n"/>
      <c r="G95" s="2" t="n"/>
      <c r="H95" s="2" t="n"/>
      <c r="I95" s="2" t="n"/>
    </row>
    <row r="96" ht="20.1" customHeight="1">
      <c r="A96" s="72" t="inlineStr">
        <is>
          <t>ED-51093 APILOAMENTO MANUAL EM FUNDO DE VALA COM SOQUETE, EXCLUSIVE ESCAVAÇÃO (m2)</t>
        </is>
      </c>
      <c r="B96" s="90" t="n"/>
      <c r="C96" s="90" t="n"/>
      <c r="D96" s="90" t="n"/>
      <c r="E96" s="90" t="n"/>
      <c r="F96" s="90" t="n"/>
      <c r="G96" s="90" t="n"/>
      <c r="H96" s="90" t="n"/>
      <c r="I96" s="91" t="n"/>
    </row>
    <row r="97" ht="20.1" customHeight="1">
      <c r="A97" s="76" t="inlineStr">
        <is>
          <t>SERVIÇOS</t>
        </is>
      </c>
      <c r="B97" s="90" t="n"/>
      <c r="C97" s="90" t="n"/>
      <c r="D97" s="90" t="n"/>
      <c r="E97" s="91" t="n"/>
      <c r="F97" s="63" t="inlineStr">
        <is>
          <t>UNID</t>
        </is>
      </c>
      <c r="G97" s="63" t="inlineStr">
        <is>
          <t>CONSUMO</t>
        </is>
      </c>
      <c r="H97" s="63" t="inlineStr">
        <is>
          <t>PREÇO UNITÁRIO</t>
        </is>
      </c>
      <c r="I97" s="63" t="inlineStr">
        <is>
          <t>CUSTO UNITÁRIO</t>
        </is>
      </c>
    </row>
    <row r="98" ht="15" customHeight="1">
      <c r="A98" s="66" t="inlineStr">
        <is>
          <t>ED-50367</t>
        </is>
      </c>
      <c r="B98" s="65" t="inlineStr">
        <is>
          <t>SERVENTE COM ENCARGOS COMPLEMENTARES</t>
        </is>
      </c>
      <c r="C98" s="90" t="n"/>
      <c r="D98" s="90" t="n"/>
      <c r="E98" s="91" t="n"/>
      <c r="F98" s="66" t="inlineStr">
        <is>
          <t>hora</t>
        </is>
      </c>
      <c r="G98" s="25" t="n">
        <v>1.15</v>
      </c>
      <c r="H98" s="68" t="n">
        <v>20.69</v>
      </c>
      <c r="I98" s="68" t="n">
        <v>23.79</v>
      </c>
    </row>
    <row r="99" ht="15" customHeight="1">
      <c r="A99" s="58" t="n"/>
      <c r="B99" s="58" t="n"/>
      <c r="C99" s="58" t="n"/>
      <c r="D99" s="58" t="n"/>
      <c r="E99" s="58" t="n"/>
      <c r="F99" s="58" t="n"/>
      <c r="G99" s="69" t="inlineStr">
        <is>
          <t>TOTAL SERVIÇOS:</t>
        </is>
      </c>
      <c r="H99" s="91" t="n"/>
      <c r="I99" s="5" t="n">
        <v>23.79</v>
      </c>
    </row>
    <row r="100" ht="15" customHeight="1">
      <c r="A100" s="2" t="n"/>
      <c r="B100" s="2" t="n"/>
      <c r="C100" s="2" t="n"/>
      <c r="D100" s="2" t="n"/>
      <c r="E100" s="2" t="n"/>
      <c r="F100" s="2" t="n"/>
      <c r="G100" s="75" t="inlineStr">
        <is>
          <t>Custo Direto Total:</t>
        </is>
      </c>
      <c r="H100" s="91" t="n"/>
      <c r="I100" s="68" t="n">
        <v>23.79</v>
      </c>
    </row>
    <row r="101" ht="15" customHeight="1">
      <c r="A101" s="2" t="n"/>
      <c r="B101" s="2" t="n"/>
      <c r="C101" s="2" t="n"/>
      <c r="D101" s="2" t="n"/>
      <c r="E101" s="2" t="n"/>
      <c r="F101" s="2" t="n"/>
      <c r="G101" s="75" t="inlineStr">
        <is>
          <t>VALOR:</t>
        </is>
      </c>
      <c r="H101" s="91" t="n"/>
      <c r="I101" s="5" t="n">
        <v>23.79</v>
      </c>
    </row>
    <row r="102" ht="15" customHeight="1">
      <c r="A102" s="2" t="n"/>
      <c r="B102" s="2" t="n"/>
      <c r="C102" s="2" t="n"/>
      <c r="D102" s="2" t="n"/>
      <c r="E102" s="2" t="n"/>
      <c r="F102" s="2" t="n"/>
      <c r="G102" s="75" t="inlineStr">
        <is>
          <t>VALOR BDI (29.27%):</t>
        </is>
      </c>
      <c r="H102" s="91" t="n"/>
      <c r="I102" s="5" t="n">
        <v>6.96</v>
      </c>
    </row>
    <row r="103" ht="15" customHeight="1">
      <c r="A103" s="2" t="n"/>
      <c r="B103" s="2" t="n"/>
      <c r="C103" s="2" t="n"/>
      <c r="D103" s="2" t="n"/>
      <c r="E103" s="2" t="n"/>
      <c r="F103" s="2" t="n"/>
      <c r="G103" s="75" t="inlineStr">
        <is>
          <t>VALOR COM BDI:</t>
        </is>
      </c>
      <c r="H103" s="91" t="n"/>
      <c r="I103" s="5" t="n">
        <v>30.75</v>
      </c>
    </row>
    <row r="104" ht="9.949999999999999" customHeight="1">
      <c r="A104" s="2" t="n"/>
      <c r="B104" s="2" t="n"/>
      <c r="C104" s="2" t="n"/>
      <c r="D104" s="71" t="n"/>
      <c r="G104" s="2" t="n"/>
      <c r="H104" s="2" t="n"/>
      <c r="I104" s="2" t="n"/>
    </row>
    <row r="105" ht="20.1" customHeight="1">
      <c r="A105" s="72" t="inlineStr">
        <is>
          <t>40.24.15 ARGAMASSA DE CIMENTO E AREIA 1:3 (M3)</t>
        </is>
      </c>
      <c r="B105" s="90" t="n"/>
      <c r="C105" s="90" t="n"/>
      <c r="D105" s="90" t="n"/>
      <c r="E105" s="90" t="n"/>
      <c r="F105" s="90" t="n"/>
      <c r="G105" s="90" t="n"/>
      <c r="H105" s="90" t="n"/>
      <c r="I105" s="91" t="n"/>
    </row>
    <row r="106" ht="15" customHeight="1">
      <c r="A106" s="73" t="inlineStr">
        <is>
          <t>Equipamento Custo Horário</t>
        </is>
      </c>
      <c r="B106" s="90" t="n"/>
      <c r="C106" s="91" t="n"/>
      <c r="D106" s="64" t="inlineStr">
        <is>
          <t>FONTE</t>
        </is>
      </c>
      <c r="E106" s="91" t="n"/>
      <c r="F106" s="64" t="inlineStr">
        <is>
          <t>UNID</t>
        </is>
      </c>
      <c r="G106" s="64" t="inlineStr">
        <is>
          <t>COEFICIENTE</t>
        </is>
      </c>
      <c r="H106" s="64" t="inlineStr">
        <is>
          <t>PREÇO UNITÁRIO</t>
        </is>
      </c>
      <c r="I106" s="64" t="inlineStr">
        <is>
          <t>TOTAL</t>
        </is>
      </c>
    </row>
    <row r="107" ht="15" customHeight="1">
      <c r="A107" s="78" t="inlineStr">
        <is>
          <t>50.05.10</t>
        </is>
      </c>
      <c r="B107" s="77" t="inlineStr">
        <is>
          <t>CHP/BETONEIRA 400 L, SEM CARREGADOR</t>
        </is>
      </c>
      <c r="C107" s="91" t="n"/>
      <c r="D107" s="78" t="inlineStr">
        <is>
          <t>SUDECAP</t>
        </is>
      </c>
      <c r="E107" s="91" t="n"/>
      <c r="F107" s="78" t="inlineStr">
        <is>
          <t>H</t>
        </is>
      </c>
      <c r="G107" s="21" t="n">
        <v>1</v>
      </c>
      <c r="H107" s="22" t="n">
        <v>3.25</v>
      </c>
      <c r="I107" s="22" t="n">
        <v>3.25</v>
      </c>
    </row>
    <row r="108" ht="18" customHeight="1">
      <c r="A108" s="2" t="n"/>
      <c r="B108" s="2" t="n"/>
      <c r="C108" s="2" t="n"/>
      <c r="D108" s="2" t="n"/>
      <c r="E108" s="2" t="n"/>
      <c r="F108" s="2" t="n"/>
      <c r="G108" s="74" t="inlineStr">
        <is>
          <t>TOTAL Equipamento Custo Horário:</t>
        </is>
      </c>
      <c r="H108" s="91" t="n"/>
      <c r="I108" s="23" t="n">
        <v>3.25</v>
      </c>
    </row>
    <row r="109" ht="15" customHeight="1">
      <c r="A109" s="73" t="inlineStr">
        <is>
          <t>Material</t>
        </is>
      </c>
      <c r="B109" s="90" t="n"/>
      <c r="C109" s="91" t="n"/>
      <c r="D109" s="64" t="inlineStr">
        <is>
          <t>FONTE</t>
        </is>
      </c>
      <c r="E109" s="91" t="n"/>
      <c r="F109" s="64" t="inlineStr">
        <is>
          <t>UNID</t>
        </is>
      </c>
      <c r="G109" s="64" t="inlineStr">
        <is>
          <t>COEFICIENTE</t>
        </is>
      </c>
      <c r="H109" s="64" t="inlineStr">
        <is>
          <t>PREÇO UNITÁRIO</t>
        </is>
      </c>
      <c r="I109" s="64" t="inlineStr">
        <is>
          <t>TOTAL</t>
        </is>
      </c>
    </row>
    <row r="110" ht="15" customHeight="1">
      <c r="A110" s="78" t="inlineStr">
        <is>
          <t>63.05.05</t>
        </is>
      </c>
      <c r="B110" s="77" t="inlineStr">
        <is>
          <t>AREIA LAVADA COM FRETE</t>
        </is>
      </c>
      <c r="C110" s="91" t="n"/>
      <c r="D110" s="78" t="inlineStr">
        <is>
          <t>SUDECAP</t>
        </is>
      </c>
      <c r="E110" s="91" t="n"/>
      <c r="F110" s="78" t="inlineStr">
        <is>
          <t>M3</t>
        </is>
      </c>
      <c r="G110" s="21" t="n">
        <v>1.05</v>
      </c>
      <c r="H110" s="22" t="n">
        <v>183.12</v>
      </c>
      <c r="I110" s="22" t="n">
        <v>192.28</v>
      </c>
    </row>
    <row r="111" ht="15" customHeight="1">
      <c r="A111" s="78" t="inlineStr">
        <is>
          <t>62.01.05</t>
        </is>
      </c>
      <c r="B111" s="77" t="inlineStr">
        <is>
          <t>CIMENTO PORTLAND COMUM    ( CPIII-40 )  SC 50KG</t>
        </is>
      </c>
      <c r="C111" s="91" t="n"/>
      <c r="D111" s="78" t="inlineStr">
        <is>
          <t>SUDECAP</t>
        </is>
      </c>
      <c r="E111" s="91" t="n"/>
      <c r="F111" s="78" t="inlineStr">
        <is>
          <t>KG</t>
        </is>
      </c>
      <c r="G111" s="21" t="n">
        <v>450</v>
      </c>
      <c r="H111" s="22" t="n">
        <v>0.7</v>
      </c>
      <c r="I111" s="22" t="n">
        <v>315</v>
      </c>
    </row>
    <row r="112" ht="15" customHeight="1">
      <c r="A112" s="2" t="n"/>
      <c r="B112" s="2" t="n"/>
      <c r="C112" s="2" t="n"/>
      <c r="D112" s="2" t="n"/>
      <c r="E112" s="2" t="n"/>
      <c r="F112" s="2" t="n"/>
      <c r="G112" s="74" t="inlineStr">
        <is>
          <t>TOTAL Material:</t>
        </is>
      </c>
      <c r="H112" s="91" t="n"/>
      <c r="I112" s="23" t="n">
        <v>507.28</v>
      </c>
    </row>
    <row r="113" ht="15" customHeight="1">
      <c r="A113" s="73" t="inlineStr">
        <is>
          <t>Mão de Obra</t>
        </is>
      </c>
      <c r="B113" s="90" t="n"/>
      <c r="C113" s="91" t="n"/>
      <c r="D113" s="64" t="inlineStr">
        <is>
          <t>FONTE</t>
        </is>
      </c>
      <c r="E113" s="91" t="n"/>
      <c r="F113" s="64" t="inlineStr">
        <is>
          <t>UNID</t>
        </is>
      </c>
      <c r="G113" s="64" t="inlineStr">
        <is>
          <t>COEFICIENTE</t>
        </is>
      </c>
      <c r="H113" s="64" t="inlineStr">
        <is>
          <t>PREÇO UNITÁRIO</t>
        </is>
      </c>
      <c r="I113" s="64" t="inlineStr">
        <is>
          <t>TOTAL</t>
        </is>
      </c>
    </row>
    <row r="114" ht="15" customHeight="1">
      <c r="A114" s="78" t="inlineStr">
        <is>
          <t>55.10.88</t>
        </is>
      </c>
      <c r="B114" s="77" t="inlineStr">
        <is>
          <t>SERVENTE</t>
        </is>
      </c>
      <c r="C114" s="91" t="n"/>
      <c r="D114" s="78" t="inlineStr">
        <is>
          <t>SUDECAP</t>
        </is>
      </c>
      <c r="E114" s="91" t="n"/>
      <c r="F114" s="78" t="inlineStr">
        <is>
          <t>H</t>
        </is>
      </c>
      <c r="G114" s="21" t="n">
        <v>6</v>
      </c>
      <c r="H114" s="22" t="n">
        <v>14.9</v>
      </c>
      <c r="I114" s="22" t="n">
        <v>89.40000000000001</v>
      </c>
    </row>
    <row r="115" ht="15" customHeight="1">
      <c r="A115" s="2" t="n"/>
      <c r="B115" s="2" t="n"/>
      <c r="C115" s="2" t="n"/>
      <c r="D115" s="2" t="n"/>
      <c r="E115" s="2" t="n"/>
      <c r="F115" s="2" t="n"/>
      <c r="G115" s="74" t="inlineStr">
        <is>
          <t>TOTAL Mão de Obra:</t>
        </is>
      </c>
      <c r="H115" s="91" t="n"/>
      <c r="I115" s="23" t="n">
        <v>89.40000000000001</v>
      </c>
    </row>
    <row r="116" ht="15" customHeight="1">
      <c r="A116" s="2" t="n"/>
      <c r="B116" s="2" t="n"/>
      <c r="C116" s="2" t="n"/>
      <c r="D116" s="2" t="n"/>
      <c r="E116" s="2" t="n"/>
      <c r="F116" s="2" t="n"/>
      <c r="G116" s="75" t="inlineStr">
        <is>
          <t>VALOR:</t>
        </is>
      </c>
      <c r="H116" s="91" t="n"/>
      <c r="I116" s="5" t="n">
        <v>599.9299999999999</v>
      </c>
    </row>
    <row r="117" ht="15" customHeight="1">
      <c r="A117" s="2" t="n"/>
      <c r="B117" s="2" t="n"/>
      <c r="C117" s="2" t="n"/>
      <c r="D117" s="2" t="n"/>
      <c r="E117" s="2" t="n"/>
      <c r="F117" s="2" t="n"/>
      <c r="G117" s="75" t="inlineStr">
        <is>
          <t>VALOR BDI (29.27%):</t>
        </is>
      </c>
      <c r="H117" s="91" t="n"/>
      <c r="I117" s="5" t="n">
        <v>175.6</v>
      </c>
    </row>
    <row r="118" ht="15" customHeight="1">
      <c r="A118" s="2" t="n"/>
      <c r="B118" s="2" t="n"/>
      <c r="C118" s="2" t="n"/>
      <c r="D118" s="2" t="n"/>
      <c r="E118" s="2" t="n"/>
      <c r="F118" s="2" t="n"/>
      <c r="G118" s="75" t="inlineStr">
        <is>
          <t>VALOR COM BDI:</t>
        </is>
      </c>
      <c r="H118" s="91" t="n"/>
      <c r="I118" s="5" t="n">
        <v>775.53</v>
      </c>
    </row>
    <row r="119" ht="9.949999999999999" customHeight="1">
      <c r="A119" s="2" t="n"/>
      <c r="B119" s="2" t="n"/>
      <c r="C119" s="2" t="n"/>
      <c r="D119" s="71" t="n"/>
      <c r="G119" s="2" t="n"/>
      <c r="H119" s="2" t="n"/>
      <c r="I119" s="2" t="n"/>
    </row>
    <row r="120" ht="20.1" customHeight="1">
      <c r="A120" s="72" t="inlineStr">
        <is>
          <t>40.24.17 ARGAMASSA DE CIMENTO E AREIA 1:4 (M3)</t>
        </is>
      </c>
      <c r="B120" s="90" t="n"/>
      <c r="C120" s="90" t="n"/>
      <c r="D120" s="90" t="n"/>
      <c r="E120" s="90" t="n"/>
      <c r="F120" s="90" t="n"/>
      <c r="G120" s="90" t="n"/>
      <c r="H120" s="90" t="n"/>
      <c r="I120" s="91" t="n"/>
    </row>
    <row r="121" ht="15" customHeight="1">
      <c r="A121" s="73" t="inlineStr">
        <is>
          <t>Equipamento Custo Horário</t>
        </is>
      </c>
      <c r="B121" s="90" t="n"/>
      <c r="C121" s="91" t="n"/>
      <c r="D121" s="64" t="inlineStr">
        <is>
          <t>FONTE</t>
        </is>
      </c>
      <c r="E121" s="91" t="n"/>
      <c r="F121" s="64" t="inlineStr">
        <is>
          <t>UNID</t>
        </is>
      </c>
      <c r="G121" s="64" t="inlineStr">
        <is>
          <t>COEFICIENTE</t>
        </is>
      </c>
      <c r="H121" s="64" t="inlineStr">
        <is>
          <t>PREÇO UNITÁRIO</t>
        </is>
      </c>
      <c r="I121" s="64" t="inlineStr">
        <is>
          <t>TOTAL</t>
        </is>
      </c>
    </row>
    <row r="122" ht="15" customHeight="1">
      <c r="A122" s="78" t="inlineStr">
        <is>
          <t>50.05.10</t>
        </is>
      </c>
      <c r="B122" s="77" t="inlineStr">
        <is>
          <t>CHP/BETONEIRA 400 L, SEM CARREGADOR</t>
        </is>
      </c>
      <c r="C122" s="91" t="n"/>
      <c r="D122" s="78" t="inlineStr">
        <is>
          <t>SUDECAP</t>
        </is>
      </c>
      <c r="E122" s="91" t="n"/>
      <c r="F122" s="78" t="inlineStr">
        <is>
          <t>H</t>
        </is>
      </c>
      <c r="G122" s="21" t="n">
        <v>1</v>
      </c>
      <c r="H122" s="22" t="n">
        <v>3.25</v>
      </c>
      <c r="I122" s="22" t="n">
        <v>3.25</v>
      </c>
    </row>
    <row r="123" ht="18" customHeight="1">
      <c r="A123" s="2" t="n"/>
      <c r="B123" s="2" t="n"/>
      <c r="C123" s="2" t="n"/>
      <c r="D123" s="2" t="n"/>
      <c r="E123" s="2" t="n"/>
      <c r="F123" s="2" t="n"/>
      <c r="G123" s="74" t="inlineStr">
        <is>
          <t>TOTAL Equipamento Custo Horário:</t>
        </is>
      </c>
      <c r="H123" s="91" t="n"/>
      <c r="I123" s="23" t="n">
        <v>3.25</v>
      </c>
    </row>
    <row r="124" ht="15" customHeight="1">
      <c r="A124" s="73" t="inlineStr">
        <is>
          <t>Material</t>
        </is>
      </c>
      <c r="B124" s="90" t="n"/>
      <c r="C124" s="91" t="n"/>
      <c r="D124" s="64" t="inlineStr">
        <is>
          <t>FONTE</t>
        </is>
      </c>
      <c r="E124" s="91" t="n"/>
      <c r="F124" s="64" t="inlineStr">
        <is>
          <t>UNID</t>
        </is>
      </c>
      <c r="G124" s="64" t="inlineStr">
        <is>
          <t>COEFICIENTE</t>
        </is>
      </c>
      <c r="H124" s="64" t="inlineStr">
        <is>
          <t>PREÇO UNITÁRIO</t>
        </is>
      </c>
      <c r="I124" s="64" t="inlineStr">
        <is>
          <t>TOTAL</t>
        </is>
      </c>
    </row>
    <row r="125" ht="15" customHeight="1">
      <c r="A125" s="78" t="inlineStr">
        <is>
          <t>63.05.05</t>
        </is>
      </c>
      <c r="B125" s="77" t="inlineStr">
        <is>
          <t>AREIA LAVADA COM FRETE</t>
        </is>
      </c>
      <c r="C125" s="91" t="n"/>
      <c r="D125" s="78" t="inlineStr">
        <is>
          <t>SUDECAP</t>
        </is>
      </c>
      <c r="E125" s="91" t="n"/>
      <c r="F125" s="78" t="inlineStr">
        <is>
          <t>M3</t>
        </is>
      </c>
      <c r="G125" s="21" t="n">
        <v>1.15</v>
      </c>
      <c r="H125" s="22" t="n">
        <v>183.12</v>
      </c>
      <c r="I125" s="22" t="n">
        <v>210.59</v>
      </c>
    </row>
    <row r="126" ht="15" customHeight="1">
      <c r="A126" s="78" t="inlineStr">
        <is>
          <t>62.01.05</t>
        </is>
      </c>
      <c r="B126" s="77" t="inlineStr">
        <is>
          <t>CIMENTO PORTLAND COMUM    ( CPIII-40 )  SC 50KG</t>
        </is>
      </c>
      <c r="C126" s="91" t="n"/>
      <c r="D126" s="78" t="inlineStr">
        <is>
          <t>SUDECAP</t>
        </is>
      </c>
      <c r="E126" s="91" t="n"/>
      <c r="F126" s="78" t="inlineStr">
        <is>
          <t>KG</t>
        </is>
      </c>
      <c r="G126" s="21" t="n">
        <v>350</v>
      </c>
      <c r="H126" s="22" t="n">
        <v>0.7</v>
      </c>
      <c r="I126" s="22" t="n">
        <v>245</v>
      </c>
    </row>
    <row r="127" ht="15" customHeight="1">
      <c r="A127" s="2" t="n"/>
      <c r="B127" s="2" t="n"/>
      <c r="C127" s="2" t="n"/>
      <c r="D127" s="2" t="n"/>
      <c r="E127" s="2" t="n"/>
      <c r="F127" s="2" t="n"/>
      <c r="G127" s="74" t="inlineStr">
        <is>
          <t>TOTAL Material:</t>
        </is>
      </c>
      <c r="H127" s="91" t="n"/>
      <c r="I127" s="23" t="n">
        <v>455.59</v>
      </c>
    </row>
    <row r="128" ht="15" customHeight="1">
      <c r="A128" s="73" t="inlineStr">
        <is>
          <t>Mão de Obra</t>
        </is>
      </c>
      <c r="B128" s="90" t="n"/>
      <c r="C128" s="91" t="n"/>
      <c r="D128" s="64" t="inlineStr">
        <is>
          <t>FONTE</t>
        </is>
      </c>
      <c r="E128" s="91" t="n"/>
      <c r="F128" s="64" t="inlineStr">
        <is>
          <t>UNID</t>
        </is>
      </c>
      <c r="G128" s="64" t="inlineStr">
        <is>
          <t>COEFICIENTE</t>
        </is>
      </c>
      <c r="H128" s="64" t="inlineStr">
        <is>
          <t>PREÇO UNITÁRIO</t>
        </is>
      </c>
      <c r="I128" s="64" t="inlineStr">
        <is>
          <t>TOTAL</t>
        </is>
      </c>
    </row>
    <row r="129" ht="15" customHeight="1">
      <c r="A129" s="78" t="inlineStr">
        <is>
          <t>55.10.88</t>
        </is>
      </c>
      <c r="B129" s="77" t="inlineStr">
        <is>
          <t>SERVENTE</t>
        </is>
      </c>
      <c r="C129" s="91" t="n"/>
      <c r="D129" s="78" t="inlineStr">
        <is>
          <t>SUDECAP</t>
        </is>
      </c>
      <c r="E129" s="91" t="n"/>
      <c r="F129" s="78" t="inlineStr">
        <is>
          <t>H</t>
        </is>
      </c>
      <c r="G129" s="21" t="n">
        <v>6</v>
      </c>
      <c r="H129" s="22" t="n">
        <v>14.9</v>
      </c>
      <c r="I129" s="22" t="n">
        <v>89.40000000000001</v>
      </c>
    </row>
    <row r="130" ht="15" customHeight="1">
      <c r="A130" s="2" t="n"/>
      <c r="B130" s="2" t="n"/>
      <c r="C130" s="2" t="n"/>
      <c r="D130" s="2" t="n"/>
      <c r="E130" s="2" t="n"/>
      <c r="F130" s="2" t="n"/>
      <c r="G130" s="74" t="inlineStr">
        <is>
          <t>TOTAL Mão de Obra:</t>
        </is>
      </c>
      <c r="H130" s="91" t="n"/>
      <c r="I130" s="23" t="n">
        <v>89.40000000000001</v>
      </c>
    </row>
    <row r="131" ht="15" customHeight="1">
      <c r="A131" s="2" t="n"/>
      <c r="B131" s="2" t="n"/>
      <c r="C131" s="2" t="n"/>
      <c r="D131" s="2" t="n"/>
      <c r="E131" s="2" t="n"/>
      <c r="F131" s="2" t="n"/>
      <c r="G131" s="75" t="inlineStr">
        <is>
          <t>VALOR:</t>
        </is>
      </c>
      <c r="H131" s="91" t="n"/>
      <c r="I131" s="5" t="n">
        <v>548.24</v>
      </c>
    </row>
    <row r="132" ht="15" customHeight="1">
      <c r="A132" s="2" t="n"/>
      <c r="B132" s="2" t="n"/>
      <c r="C132" s="2" t="n"/>
      <c r="D132" s="2" t="n"/>
      <c r="E132" s="2" t="n"/>
      <c r="F132" s="2" t="n"/>
      <c r="G132" s="75" t="inlineStr">
        <is>
          <t>VALOR BDI (29.27%):</t>
        </is>
      </c>
      <c r="H132" s="91" t="n"/>
      <c r="I132" s="5" t="n">
        <v>160.47</v>
      </c>
    </row>
    <row r="133" ht="15" customHeight="1">
      <c r="A133" s="2" t="n"/>
      <c r="B133" s="2" t="n"/>
      <c r="C133" s="2" t="n"/>
      <c r="D133" s="2" t="n"/>
      <c r="E133" s="2" t="n"/>
      <c r="F133" s="2" t="n"/>
      <c r="G133" s="75" t="inlineStr">
        <is>
          <t>VALOR COM BDI:</t>
        </is>
      </c>
      <c r="H133" s="91" t="n"/>
      <c r="I133" s="5" t="n">
        <v>708.71</v>
      </c>
    </row>
    <row r="134" ht="9.949999999999999" customHeight="1">
      <c r="A134" s="2" t="n"/>
      <c r="B134" s="2" t="n"/>
      <c r="C134" s="2" t="n"/>
      <c r="D134" s="71" t="n"/>
      <c r="G134" s="2" t="n"/>
      <c r="H134" s="2" t="n"/>
      <c r="I134" s="2" t="n"/>
    </row>
    <row r="135" ht="20.1" customHeight="1">
      <c r="A135" s="72" t="inlineStr">
        <is>
          <t>40.24.23 ARGAMASSA DE CIMENTO E AREIA 1:7 (M3)</t>
        </is>
      </c>
      <c r="B135" s="90" t="n"/>
      <c r="C135" s="90" t="n"/>
      <c r="D135" s="90" t="n"/>
      <c r="E135" s="90" t="n"/>
      <c r="F135" s="90" t="n"/>
      <c r="G135" s="90" t="n"/>
      <c r="H135" s="90" t="n"/>
      <c r="I135" s="91" t="n"/>
    </row>
    <row r="136" ht="15" customHeight="1">
      <c r="A136" s="73" t="inlineStr">
        <is>
          <t>Equipamento Custo Horário</t>
        </is>
      </c>
      <c r="B136" s="90" t="n"/>
      <c r="C136" s="91" t="n"/>
      <c r="D136" s="64" t="inlineStr">
        <is>
          <t>FONTE</t>
        </is>
      </c>
      <c r="E136" s="91" t="n"/>
      <c r="F136" s="64" t="inlineStr">
        <is>
          <t>UNID</t>
        </is>
      </c>
      <c r="G136" s="64" t="inlineStr">
        <is>
          <t>COEFICIENTE</t>
        </is>
      </c>
      <c r="H136" s="64" t="inlineStr">
        <is>
          <t>PREÇO UNITÁRIO</t>
        </is>
      </c>
      <c r="I136" s="64" t="inlineStr">
        <is>
          <t>TOTAL</t>
        </is>
      </c>
    </row>
    <row r="137" ht="15" customHeight="1">
      <c r="A137" s="78" t="inlineStr">
        <is>
          <t>50.05.10</t>
        </is>
      </c>
      <c r="B137" s="77" t="inlineStr">
        <is>
          <t>CHP/BETONEIRA 400 L, SEM CARREGADOR</t>
        </is>
      </c>
      <c r="C137" s="91" t="n"/>
      <c r="D137" s="78" t="inlineStr">
        <is>
          <t>SUDECAP</t>
        </is>
      </c>
      <c r="E137" s="91" t="n"/>
      <c r="F137" s="78" t="inlineStr">
        <is>
          <t>H</t>
        </is>
      </c>
      <c r="G137" s="21" t="n">
        <v>1</v>
      </c>
      <c r="H137" s="22" t="n">
        <v>3.25</v>
      </c>
      <c r="I137" s="22" t="n">
        <v>3.25</v>
      </c>
    </row>
    <row r="138" ht="18" customHeight="1">
      <c r="A138" s="2" t="n"/>
      <c r="B138" s="2" t="n"/>
      <c r="C138" s="2" t="n"/>
      <c r="D138" s="2" t="n"/>
      <c r="E138" s="2" t="n"/>
      <c r="F138" s="2" t="n"/>
      <c r="G138" s="74" t="inlineStr">
        <is>
          <t>TOTAL Equipamento Custo Horário:</t>
        </is>
      </c>
      <c r="H138" s="91" t="n"/>
      <c r="I138" s="23" t="n">
        <v>3.25</v>
      </c>
    </row>
    <row r="139" ht="15" customHeight="1">
      <c r="A139" s="73" t="inlineStr">
        <is>
          <t>Material</t>
        </is>
      </c>
      <c r="B139" s="90" t="n"/>
      <c r="C139" s="91" t="n"/>
      <c r="D139" s="64" t="inlineStr">
        <is>
          <t>FONTE</t>
        </is>
      </c>
      <c r="E139" s="91" t="n"/>
      <c r="F139" s="64" t="inlineStr">
        <is>
          <t>UNID</t>
        </is>
      </c>
      <c r="G139" s="64" t="inlineStr">
        <is>
          <t>COEFICIENTE</t>
        </is>
      </c>
      <c r="H139" s="64" t="inlineStr">
        <is>
          <t>PREÇO UNITÁRIO</t>
        </is>
      </c>
      <c r="I139" s="64" t="inlineStr">
        <is>
          <t>TOTAL</t>
        </is>
      </c>
    </row>
    <row r="140" ht="15" customHeight="1">
      <c r="A140" s="78" t="inlineStr">
        <is>
          <t>63.05.05</t>
        </is>
      </c>
      <c r="B140" s="77" t="inlineStr">
        <is>
          <t>AREIA LAVADA COM FRETE</t>
        </is>
      </c>
      <c r="C140" s="91" t="n"/>
      <c r="D140" s="78" t="inlineStr">
        <is>
          <t>SUDECAP</t>
        </is>
      </c>
      <c r="E140" s="91" t="n"/>
      <c r="F140" s="78" t="inlineStr">
        <is>
          <t>M3</t>
        </is>
      </c>
      <c r="G140" s="21" t="n">
        <v>1.2</v>
      </c>
      <c r="H140" s="22" t="n">
        <v>183.12</v>
      </c>
      <c r="I140" s="22" t="n">
        <v>219.74</v>
      </c>
    </row>
    <row r="141" ht="15" customHeight="1">
      <c r="A141" s="78" t="inlineStr">
        <is>
          <t>62.01.05</t>
        </is>
      </c>
      <c r="B141" s="77" t="inlineStr">
        <is>
          <t>CIMENTO PORTLAND COMUM    ( CPIII-40 )  SC 50KG</t>
        </is>
      </c>
      <c r="C141" s="91" t="n"/>
      <c r="D141" s="78" t="inlineStr">
        <is>
          <t>SUDECAP</t>
        </is>
      </c>
      <c r="E141" s="91" t="n"/>
      <c r="F141" s="78" t="inlineStr">
        <is>
          <t>KG</t>
        </is>
      </c>
      <c r="G141" s="21" t="n">
        <v>215</v>
      </c>
      <c r="H141" s="22" t="n">
        <v>0.7</v>
      </c>
      <c r="I141" s="22" t="n">
        <v>150.5</v>
      </c>
    </row>
    <row r="142" ht="15" customHeight="1">
      <c r="A142" s="2" t="n"/>
      <c r="B142" s="2" t="n"/>
      <c r="C142" s="2" t="n"/>
      <c r="D142" s="2" t="n"/>
      <c r="E142" s="2" t="n"/>
      <c r="F142" s="2" t="n"/>
      <c r="G142" s="74" t="inlineStr">
        <is>
          <t>TOTAL Material:</t>
        </is>
      </c>
      <c r="H142" s="91" t="n"/>
      <c r="I142" s="23" t="n">
        <v>370.24</v>
      </c>
    </row>
    <row r="143" ht="15" customHeight="1">
      <c r="A143" s="73" t="inlineStr">
        <is>
          <t>Mão de Obra</t>
        </is>
      </c>
      <c r="B143" s="90" t="n"/>
      <c r="C143" s="91" t="n"/>
      <c r="D143" s="64" t="inlineStr">
        <is>
          <t>FONTE</t>
        </is>
      </c>
      <c r="E143" s="91" t="n"/>
      <c r="F143" s="64" t="inlineStr">
        <is>
          <t>UNID</t>
        </is>
      </c>
      <c r="G143" s="64" t="inlineStr">
        <is>
          <t>COEFICIENTE</t>
        </is>
      </c>
      <c r="H143" s="64" t="inlineStr">
        <is>
          <t>PREÇO UNITÁRIO</t>
        </is>
      </c>
      <c r="I143" s="64" t="inlineStr">
        <is>
          <t>TOTAL</t>
        </is>
      </c>
    </row>
    <row r="144" ht="15" customHeight="1">
      <c r="A144" s="78" t="inlineStr">
        <is>
          <t>55.10.88</t>
        </is>
      </c>
      <c r="B144" s="77" t="inlineStr">
        <is>
          <t>SERVENTE</t>
        </is>
      </c>
      <c r="C144" s="91" t="n"/>
      <c r="D144" s="78" t="inlineStr">
        <is>
          <t>SUDECAP</t>
        </is>
      </c>
      <c r="E144" s="91" t="n"/>
      <c r="F144" s="78" t="inlineStr">
        <is>
          <t>H</t>
        </is>
      </c>
      <c r="G144" s="21" t="n">
        <v>5</v>
      </c>
      <c r="H144" s="22" t="n">
        <v>14.9</v>
      </c>
      <c r="I144" s="22" t="n">
        <v>74.5</v>
      </c>
    </row>
    <row r="145" ht="15" customHeight="1">
      <c r="A145" s="2" t="n"/>
      <c r="B145" s="2" t="n"/>
      <c r="C145" s="2" t="n"/>
      <c r="D145" s="2" t="n"/>
      <c r="E145" s="2" t="n"/>
      <c r="F145" s="2" t="n"/>
      <c r="G145" s="74" t="inlineStr">
        <is>
          <t>TOTAL Mão de Obra:</t>
        </is>
      </c>
      <c r="H145" s="91" t="n"/>
      <c r="I145" s="23" t="n">
        <v>74.5</v>
      </c>
    </row>
    <row r="146" ht="15" customHeight="1">
      <c r="A146" s="2" t="n"/>
      <c r="B146" s="2" t="n"/>
      <c r="C146" s="2" t="n"/>
      <c r="D146" s="2" t="n"/>
      <c r="E146" s="2" t="n"/>
      <c r="F146" s="2" t="n"/>
      <c r="G146" s="75" t="inlineStr">
        <is>
          <t>VALOR:</t>
        </is>
      </c>
      <c r="H146" s="91" t="n"/>
      <c r="I146" s="5" t="n">
        <v>447.99</v>
      </c>
    </row>
    <row r="147" ht="15" customHeight="1">
      <c r="A147" s="2" t="n"/>
      <c r="B147" s="2" t="n"/>
      <c r="C147" s="2" t="n"/>
      <c r="D147" s="2" t="n"/>
      <c r="E147" s="2" t="n"/>
      <c r="F147" s="2" t="n"/>
      <c r="G147" s="75" t="inlineStr">
        <is>
          <t>VALOR BDI (29.27%):</t>
        </is>
      </c>
      <c r="H147" s="91" t="n"/>
      <c r="I147" s="5" t="n">
        <v>131.13</v>
      </c>
    </row>
    <row r="148" ht="15" customHeight="1">
      <c r="A148" s="2" t="n"/>
      <c r="B148" s="2" t="n"/>
      <c r="C148" s="2" t="n"/>
      <c r="D148" s="2" t="n"/>
      <c r="E148" s="2" t="n"/>
      <c r="F148" s="2" t="n"/>
      <c r="G148" s="75" t="inlineStr">
        <is>
          <t>VALOR COM BDI:</t>
        </is>
      </c>
      <c r="H148" s="91" t="n"/>
      <c r="I148" s="5" t="n">
        <v>579.12</v>
      </c>
    </row>
    <row r="149" ht="9.949999999999999" customHeight="1">
      <c r="A149" s="2" t="n"/>
      <c r="B149" s="2" t="n"/>
      <c r="C149" s="2" t="n"/>
      <c r="D149" s="71" t="n"/>
      <c r="G149" s="2" t="n"/>
      <c r="H149" s="2" t="n"/>
      <c r="I149" s="2" t="n"/>
    </row>
    <row r="150" ht="20.1" customHeight="1">
      <c r="A150" s="72" t="inlineStr">
        <is>
          <t>ED-48308 ARGAMASSA, TRAÇO 1:2:9 (CIMENTO, CAL E AREIA), COM PREPARO MECANIZADO (m3)</t>
        </is>
      </c>
      <c r="B150" s="90" t="n"/>
      <c r="C150" s="90" t="n"/>
      <c r="D150" s="90" t="n"/>
      <c r="E150" s="90" t="n"/>
      <c r="F150" s="90" t="n"/>
      <c r="G150" s="90" t="n"/>
      <c r="H150" s="90" t="n"/>
      <c r="I150" s="91" t="n"/>
    </row>
    <row r="151" ht="12.95" customHeight="1">
      <c r="A151" s="80" t="inlineStr">
        <is>
          <t>EQUIPAMENTOS</t>
        </is>
      </c>
      <c r="B151" s="94" t="n"/>
      <c r="C151" s="81" t="inlineStr">
        <is>
          <t>QUANT</t>
        </is>
      </c>
      <c r="D151" s="95" t="n"/>
      <c r="E151" s="63" t="inlineStr">
        <is>
          <t>UTILIZAÇÃO</t>
        </is>
      </c>
      <c r="F151" s="91" t="n"/>
      <c r="G151" s="63" t="inlineStr">
        <is>
          <t>CUSTO OPERACIONAL</t>
        </is>
      </c>
      <c r="H151" s="91" t="n"/>
      <c r="I151" s="63" t="inlineStr">
        <is>
          <t>CUSTO HORÁRIO</t>
        </is>
      </c>
    </row>
    <row r="152" ht="12" customHeight="1">
      <c r="A152" s="96" t="n"/>
      <c r="C152" s="96" t="n"/>
      <c r="D152" s="97" t="n"/>
      <c r="E152" s="64" t="inlineStr">
        <is>
          <t>PROD</t>
        </is>
      </c>
      <c r="F152" s="64" t="inlineStr">
        <is>
          <t>IMPR</t>
        </is>
      </c>
      <c r="G152" s="64" t="inlineStr">
        <is>
          <t>PROD</t>
        </is>
      </c>
      <c r="H152" s="64" t="inlineStr">
        <is>
          <t>IMPR</t>
        </is>
      </c>
      <c r="I152" s="93" t="n"/>
    </row>
    <row r="153" ht="39.95" customHeight="1">
      <c r="A153" s="66" t="inlineStr">
        <is>
          <t>EQED-8483</t>
        </is>
      </c>
      <c r="B153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153" s="82" t="n">
        <v>1</v>
      </c>
      <c r="D153" s="91" t="n"/>
      <c r="E153" s="29" t="n">
        <v>1</v>
      </c>
      <c r="F153" s="29" t="n">
        <v>0</v>
      </c>
      <c r="G153" s="27" t="n">
        <v>2.25</v>
      </c>
      <c r="H153" s="27" t="n">
        <v>0.41</v>
      </c>
      <c r="I153" s="27" t="n">
        <v>2.25</v>
      </c>
      <c r="L153" t="n">
        <v>1</v>
      </c>
      <c r="M153" t="n">
        <v>0</v>
      </c>
      <c r="N153">
        <f>(M153-F153)</f>
        <v/>
      </c>
    </row>
    <row r="154" ht="15" customHeight="1">
      <c r="A154" s="58" t="n"/>
      <c r="B154" s="58" t="n"/>
      <c r="C154" s="58" t="n"/>
      <c r="D154" s="58" t="n"/>
      <c r="E154" s="58" t="n"/>
      <c r="F154" s="58" t="n"/>
      <c r="G154" s="69" t="inlineStr">
        <is>
          <t>TOTAL EQUIPAMENTOS:</t>
        </is>
      </c>
      <c r="H154" s="91" t="n"/>
      <c r="I154" s="30" t="n">
        <v>2.25</v>
      </c>
    </row>
    <row r="155" ht="15" customHeight="1">
      <c r="A155" s="2" t="n"/>
      <c r="B155" s="2" t="n"/>
      <c r="C155" s="2" t="n"/>
      <c r="D155" s="2" t="n"/>
      <c r="E155" s="2" t="n"/>
      <c r="F155" s="2" t="n"/>
      <c r="G155" s="75" t="inlineStr">
        <is>
          <t>Custo Horário da Execução:</t>
        </is>
      </c>
      <c r="H155" s="91" t="n"/>
      <c r="I155" s="27" t="n">
        <v>2.25</v>
      </c>
    </row>
    <row r="156" ht="15" customHeight="1">
      <c r="A156" s="2" t="n"/>
      <c r="B156" s="2" t="n"/>
      <c r="C156" s="2" t="n"/>
      <c r="D156" s="2" t="n"/>
      <c r="E156" s="2" t="n"/>
      <c r="F156" s="2" t="n"/>
      <c r="G156" s="75" t="inlineStr">
        <is>
          <t>Produção da Equipe:</t>
        </is>
      </c>
      <c r="H156" s="91" t="n"/>
      <c r="I156" s="28" t="n">
        <v>2</v>
      </c>
    </row>
    <row r="157" ht="15" customHeight="1">
      <c r="A157" s="2" t="n"/>
      <c r="B157" s="2" t="n"/>
      <c r="C157" s="2" t="n"/>
      <c r="D157" s="2" t="n"/>
      <c r="E157" s="2" t="n"/>
      <c r="F157" s="2" t="n"/>
      <c r="G157" s="75" t="inlineStr">
        <is>
          <t>Custo Unitário da Execução:</t>
        </is>
      </c>
      <c r="H157" s="91" t="n"/>
      <c r="I157" s="27" t="n">
        <v>1.12</v>
      </c>
    </row>
    <row r="158" ht="20.1" customHeight="1">
      <c r="A158" s="76" t="inlineStr">
        <is>
          <t>MATERIAIS</t>
        </is>
      </c>
      <c r="B158" s="90" t="n"/>
      <c r="C158" s="90" t="n"/>
      <c r="D158" s="90" t="n"/>
      <c r="E158" s="91" t="n"/>
      <c r="F158" s="63" t="inlineStr">
        <is>
          <t>UNID</t>
        </is>
      </c>
      <c r="G158" s="63" t="inlineStr">
        <is>
          <t>CONSUMO</t>
        </is>
      </c>
      <c r="H158" s="63" t="inlineStr">
        <is>
          <t>VALOR UNITÁRIO</t>
        </is>
      </c>
      <c r="I158" s="63" t="inlineStr">
        <is>
          <t>CUSTO UNITÁRIO</t>
        </is>
      </c>
    </row>
    <row r="159" ht="15" customHeight="1">
      <c r="A159" s="66" t="inlineStr">
        <is>
          <t>MATED-11248</t>
        </is>
      </c>
      <c r="B159" s="65" t="inlineStr">
        <is>
          <t>AREIA LAVADA POSTO OBRA (TIPO: MÉDIA)   m3</t>
        </is>
      </c>
      <c r="C159" s="90" t="n"/>
      <c r="D159" s="90" t="n"/>
      <c r="E159" s="91" t="n"/>
      <c r="F159" s="66" t="inlineStr">
        <is>
          <t>m3</t>
        </is>
      </c>
      <c r="G159" s="82" t="n">
        <v>1.216</v>
      </c>
      <c r="H159" s="68" t="n">
        <v>107.4</v>
      </c>
      <c r="I159" s="68" t="n">
        <v>130.59</v>
      </c>
    </row>
    <row r="160" ht="15" customHeight="1">
      <c r="A160" s="66" t="inlineStr">
        <is>
          <t>MATED-11256</t>
        </is>
      </c>
      <c r="B160" s="65" t="inlineStr">
        <is>
          <t>CAL HIDRATADA (TIPO: CH-III)   Kg</t>
        </is>
      </c>
      <c r="C160" s="90" t="n"/>
      <c r="D160" s="90" t="n"/>
      <c r="E160" s="91" t="n"/>
      <c r="F160" s="66" t="inlineStr">
        <is>
          <t>Kg</t>
        </is>
      </c>
      <c r="G160" s="82" t="n">
        <v>162</v>
      </c>
      <c r="H160" s="68" t="n">
        <v>1.03</v>
      </c>
      <c r="I160" s="68" t="n">
        <v>166.86</v>
      </c>
    </row>
    <row r="161" ht="15" customHeight="1">
      <c r="A161" s="66" t="inlineStr">
        <is>
          <t>MATED-11258</t>
        </is>
      </c>
      <c r="B161" s="65" t="inlineStr">
        <is>
          <t>CIMENTO PORTLAND CP II-E- 32 (RESISTÊNCIA: 32,00MPA)   Kg</t>
        </is>
      </c>
      <c r="C161" s="90" t="n"/>
      <c r="D161" s="90" t="n"/>
      <c r="E161" s="91" t="n"/>
      <c r="F161" s="66" t="inlineStr">
        <is>
          <t>Kg</t>
        </is>
      </c>
      <c r="G161" s="82" t="n">
        <v>162</v>
      </c>
      <c r="H161" s="68" t="n">
        <v>0.77</v>
      </c>
      <c r="I161" s="68" t="n">
        <v>124.74</v>
      </c>
    </row>
    <row r="162" ht="15" customHeight="1">
      <c r="A162" s="58" t="n"/>
      <c r="B162" s="58" t="n"/>
      <c r="C162" s="58" t="n"/>
      <c r="D162" s="58" t="n"/>
      <c r="E162" s="58" t="n"/>
      <c r="F162" s="58" t="n"/>
      <c r="G162" s="69" t="inlineStr">
        <is>
          <t>TOTAL MATERIAIS:</t>
        </is>
      </c>
      <c r="H162" s="91" t="n"/>
      <c r="I162" s="5" t="n">
        <v>422.19</v>
      </c>
    </row>
    <row r="163" ht="20.1" customHeight="1">
      <c r="A163" s="76" t="inlineStr">
        <is>
          <t>SERVIÇOS</t>
        </is>
      </c>
      <c r="B163" s="90" t="n"/>
      <c r="C163" s="90" t="n"/>
      <c r="D163" s="90" t="n"/>
      <c r="E163" s="91" t="n"/>
      <c r="F163" s="63" t="inlineStr">
        <is>
          <t>UNID</t>
        </is>
      </c>
      <c r="G163" s="63" t="inlineStr">
        <is>
          <t>CONSUMO</t>
        </is>
      </c>
      <c r="H163" s="63" t="inlineStr">
        <is>
          <t>PREÇO UNITÁRIO</t>
        </is>
      </c>
      <c r="I163" s="63" t="inlineStr">
        <is>
          <t>CUSTO UNITÁRIO</t>
        </is>
      </c>
    </row>
    <row r="164" ht="15" customHeight="1">
      <c r="A164" s="66" t="inlineStr">
        <is>
          <t>ED-8501</t>
        </is>
      </c>
      <c r="B164" s="65" t="inlineStr">
        <is>
          <t>OPERADOR DE BETONEIRA ESTACIONÁRIA COM ENCARGOS COMPLEMENTARES</t>
        </is>
      </c>
      <c r="C164" s="90" t="n"/>
      <c r="D164" s="90" t="n"/>
      <c r="E164" s="91" t="n"/>
      <c r="F164" s="66" t="inlineStr">
        <is>
          <t>hora</t>
        </is>
      </c>
      <c r="G164" s="25" t="n">
        <v>4.7</v>
      </c>
      <c r="H164" s="68" t="n">
        <v>25.53</v>
      </c>
      <c r="I164" s="68" t="n">
        <v>119.99</v>
      </c>
    </row>
    <row r="165" ht="15" customHeight="1">
      <c r="A165" s="58" t="n"/>
      <c r="B165" s="58" t="n"/>
      <c r="C165" s="58" t="n"/>
      <c r="D165" s="58" t="n"/>
      <c r="E165" s="58" t="n"/>
      <c r="F165" s="58" t="n"/>
      <c r="G165" s="69" t="inlineStr">
        <is>
          <t>TOTAL SERVIÇOS:</t>
        </is>
      </c>
      <c r="H165" s="91" t="n"/>
      <c r="I165" s="5" t="n">
        <v>119.99</v>
      </c>
    </row>
    <row r="166" ht="15" customHeight="1">
      <c r="A166" s="2" t="n"/>
      <c r="B166" s="2" t="n"/>
      <c r="C166" s="2" t="n"/>
      <c r="D166" s="2" t="n"/>
      <c r="E166" s="2" t="n"/>
      <c r="F166" s="2" t="n"/>
      <c r="G166" s="75" t="inlineStr">
        <is>
          <t>Custo Direto Total:</t>
        </is>
      </c>
      <c r="H166" s="91" t="n"/>
      <c r="I166" s="68" t="n">
        <v>543.3</v>
      </c>
    </row>
    <row r="167" ht="15" customHeight="1">
      <c r="A167" s="2" t="n"/>
      <c r="B167" s="2" t="n"/>
      <c r="C167" s="2" t="n"/>
      <c r="D167" s="2" t="n"/>
      <c r="E167" s="2" t="n"/>
      <c r="F167" s="2" t="n"/>
      <c r="G167" s="75" t="inlineStr">
        <is>
          <t>VALOR:</t>
        </is>
      </c>
      <c r="H167" s="91" t="n"/>
      <c r="I167" s="5" t="n">
        <v>543.3</v>
      </c>
    </row>
    <row r="168" ht="15" customHeight="1">
      <c r="A168" s="2" t="n"/>
      <c r="B168" s="2" t="n"/>
      <c r="C168" s="2" t="n"/>
      <c r="D168" s="2" t="n"/>
      <c r="E168" s="2" t="n"/>
      <c r="F168" s="2" t="n"/>
      <c r="G168" s="75" t="inlineStr">
        <is>
          <t>VALOR BDI (29.27%):</t>
        </is>
      </c>
      <c r="H168" s="91" t="n"/>
      <c r="I168" s="5" t="n">
        <v>159.02</v>
      </c>
    </row>
    <row r="169" ht="15" customHeight="1">
      <c r="A169" s="2" t="n"/>
      <c r="B169" s="2" t="n"/>
      <c r="C169" s="2" t="n"/>
      <c r="D169" s="2" t="n"/>
      <c r="E169" s="2" t="n"/>
      <c r="F169" s="2" t="n"/>
      <c r="G169" s="75" t="inlineStr">
        <is>
          <t>VALOR COM BDI:</t>
        </is>
      </c>
      <c r="H169" s="91" t="n"/>
      <c r="I169" s="5" t="n">
        <v>702.3200000000001</v>
      </c>
    </row>
    <row r="170" ht="9.949999999999999" customHeight="1">
      <c r="A170" s="2" t="n"/>
      <c r="B170" s="2" t="n"/>
      <c r="C170" s="2" t="n"/>
      <c r="D170" s="71" t="n"/>
      <c r="G170" s="2" t="n"/>
      <c r="H170" s="2" t="n"/>
      <c r="I170" s="2" t="n"/>
    </row>
    <row r="171" ht="20.1" customHeight="1">
      <c r="A171" s="72" t="inlineStr">
        <is>
          <t>ED-48306 ARGAMASSA, TRAÇO 1:7 (CIMENTO E AREIA), COM PREPARO MECANIZADO (m3)</t>
        </is>
      </c>
      <c r="B171" s="90" t="n"/>
      <c r="C171" s="90" t="n"/>
      <c r="D171" s="90" t="n"/>
      <c r="E171" s="90" t="n"/>
      <c r="F171" s="90" t="n"/>
      <c r="G171" s="90" t="n"/>
      <c r="H171" s="90" t="n"/>
      <c r="I171" s="91" t="n"/>
    </row>
    <row r="172" ht="12.95" customHeight="1">
      <c r="A172" s="80" t="inlineStr">
        <is>
          <t>EQUIPAMENTOS</t>
        </is>
      </c>
      <c r="B172" s="94" t="n"/>
      <c r="C172" s="81" t="inlineStr">
        <is>
          <t>QUANT</t>
        </is>
      </c>
      <c r="D172" s="95" t="n"/>
      <c r="E172" s="63" t="inlineStr">
        <is>
          <t>UTILIZAÇÃO</t>
        </is>
      </c>
      <c r="F172" s="91" t="n"/>
      <c r="G172" s="63" t="inlineStr">
        <is>
          <t>CUSTO OPERACIONAL</t>
        </is>
      </c>
      <c r="H172" s="91" t="n"/>
      <c r="I172" s="63" t="inlineStr">
        <is>
          <t>CUSTO HORÁRIO</t>
        </is>
      </c>
    </row>
    <row r="173" ht="12" customHeight="1">
      <c r="A173" s="96" t="n"/>
      <c r="C173" s="96" t="n"/>
      <c r="D173" s="97" t="n"/>
      <c r="E173" s="64" t="inlineStr">
        <is>
          <t>PROD</t>
        </is>
      </c>
      <c r="F173" s="64" t="inlineStr">
        <is>
          <t>IMPR</t>
        </is>
      </c>
      <c r="G173" s="64" t="inlineStr">
        <is>
          <t>PROD</t>
        </is>
      </c>
      <c r="H173" s="64" t="inlineStr">
        <is>
          <t>IMPR</t>
        </is>
      </c>
      <c r="I173" s="93" t="n"/>
    </row>
    <row r="174" ht="39.95" customHeight="1">
      <c r="A174" s="66" t="inlineStr">
        <is>
          <t>EQED-8483</t>
        </is>
      </c>
      <c r="B174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174" s="82" t="n">
        <v>1</v>
      </c>
      <c r="D174" s="91" t="n"/>
      <c r="E174" s="29" t="n">
        <v>1</v>
      </c>
      <c r="F174" s="29" t="n">
        <v>0</v>
      </c>
      <c r="G174" s="27" t="n">
        <v>2.25</v>
      </c>
      <c r="H174" s="27" t="n">
        <v>0.41</v>
      </c>
      <c r="I174" s="27" t="n">
        <v>2.25</v>
      </c>
      <c r="L174" t="n">
        <v>1</v>
      </c>
      <c r="M174" t="n">
        <v>0</v>
      </c>
      <c r="N174">
        <f>(M174-F174)</f>
        <v/>
      </c>
    </row>
    <row r="175" ht="15" customHeight="1">
      <c r="A175" s="58" t="n"/>
      <c r="B175" s="58" t="n"/>
      <c r="C175" s="58" t="n"/>
      <c r="D175" s="58" t="n"/>
      <c r="E175" s="58" t="n"/>
      <c r="F175" s="58" t="n"/>
      <c r="G175" s="69" t="inlineStr">
        <is>
          <t>TOTAL EQUIPAMENTOS:</t>
        </is>
      </c>
      <c r="H175" s="91" t="n"/>
      <c r="I175" s="30" t="n">
        <v>2.25</v>
      </c>
    </row>
    <row r="176" ht="15" customHeight="1">
      <c r="A176" s="2" t="n"/>
      <c r="B176" s="2" t="n"/>
      <c r="C176" s="2" t="n"/>
      <c r="D176" s="2" t="n"/>
      <c r="E176" s="2" t="n"/>
      <c r="F176" s="2" t="n"/>
      <c r="G176" s="75" t="inlineStr">
        <is>
          <t>Custo Horário da Execução:</t>
        </is>
      </c>
      <c r="H176" s="91" t="n"/>
      <c r="I176" s="27" t="n">
        <v>2.25</v>
      </c>
    </row>
    <row r="177" ht="15" customHeight="1">
      <c r="A177" s="2" t="n"/>
      <c r="B177" s="2" t="n"/>
      <c r="C177" s="2" t="n"/>
      <c r="D177" s="2" t="n"/>
      <c r="E177" s="2" t="n"/>
      <c r="F177" s="2" t="n"/>
      <c r="G177" s="75" t="inlineStr">
        <is>
          <t>Produção da Equipe:</t>
        </is>
      </c>
      <c r="H177" s="91" t="n"/>
      <c r="I177" s="28" t="n">
        <v>2</v>
      </c>
    </row>
    <row r="178" ht="15" customHeight="1">
      <c r="A178" s="2" t="n"/>
      <c r="B178" s="2" t="n"/>
      <c r="C178" s="2" t="n"/>
      <c r="D178" s="2" t="n"/>
      <c r="E178" s="2" t="n"/>
      <c r="F178" s="2" t="n"/>
      <c r="G178" s="75" t="inlineStr">
        <is>
          <t>Custo Unitário da Execução:</t>
        </is>
      </c>
      <c r="H178" s="91" t="n"/>
      <c r="I178" s="27" t="n">
        <v>1.12</v>
      </c>
    </row>
    <row r="179" ht="20.1" customHeight="1">
      <c r="A179" s="76" t="inlineStr">
        <is>
          <t>MATERIAIS</t>
        </is>
      </c>
      <c r="B179" s="90" t="n"/>
      <c r="C179" s="90" t="n"/>
      <c r="D179" s="90" t="n"/>
      <c r="E179" s="91" t="n"/>
      <c r="F179" s="63" t="inlineStr">
        <is>
          <t>UNID</t>
        </is>
      </c>
      <c r="G179" s="63" t="inlineStr">
        <is>
          <t>CONSUMO</t>
        </is>
      </c>
      <c r="H179" s="63" t="inlineStr">
        <is>
          <t>VALOR UNITÁRIO</t>
        </is>
      </c>
      <c r="I179" s="63" t="inlineStr">
        <is>
          <t>CUSTO UNITÁRIO</t>
        </is>
      </c>
    </row>
    <row r="180" ht="15" customHeight="1">
      <c r="A180" s="66" t="inlineStr">
        <is>
          <t>MATED-11248</t>
        </is>
      </c>
      <c r="B180" s="65" t="inlineStr">
        <is>
          <t>AREIA LAVADA POSTO OBRA (TIPO: MÉDIA)   m3</t>
        </is>
      </c>
      <c r="C180" s="90" t="n"/>
      <c r="D180" s="90" t="n"/>
      <c r="E180" s="91" t="n"/>
      <c r="F180" s="66" t="inlineStr">
        <is>
          <t>m3</t>
        </is>
      </c>
      <c r="G180" s="82" t="n">
        <v>1.216</v>
      </c>
      <c r="H180" s="68" t="n">
        <v>107.4</v>
      </c>
      <c r="I180" s="68" t="n">
        <v>130.59</v>
      </c>
    </row>
    <row r="181" ht="15" customHeight="1">
      <c r="A181" s="66" t="inlineStr">
        <is>
          <t>MATED-11258</t>
        </is>
      </c>
      <c r="B181" s="65" t="inlineStr">
        <is>
          <t>CIMENTO PORTLAND CP II-E- 32 (RESISTÊNCIA: 32,00MPA)   Kg</t>
        </is>
      </c>
      <c r="C181" s="90" t="n"/>
      <c r="D181" s="90" t="n"/>
      <c r="E181" s="91" t="n"/>
      <c r="F181" s="66" t="inlineStr">
        <is>
          <t>Kg</t>
        </is>
      </c>
      <c r="G181" s="82" t="n">
        <v>208</v>
      </c>
      <c r="H181" s="68" t="n">
        <v>0.77</v>
      </c>
      <c r="I181" s="68" t="n">
        <v>160.16</v>
      </c>
    </row>
    <row r="182" ht="15" customHeight="1">
      <c r="A182" s="58" t="n"/>
      <c r="B182" s="58" t="n"/>
      <c r="C182" s="58" t="n"/>
      <c r="D182" s="58" t="n"/>
      <c r="E182" s="58" t="n"/>
      <c r="F182" s="58" t="n"/>
      <c r="G182" s="69" t="inlineStr">
        <is>
          <t>TOTAL MATERIAIS:</t>
        </is>
      </c>
      <c r="H182" s="91" t="n"/>
      <c r="I182" s="5" t="n">
        <v>290.75</v>
      </c>
    </row>
    <row r="183" ht="20.1" customHeight="1">
      <c r="A183" s="76" t="inlineStr">
        <is>
          <t>SERVIÇOS</t>
        </is>
      </c>
      <c r="B183" s="90" t="n"/>
      <c r="C183" s="90" t="n"/>
      <c r="D183" s="90" t="n"/>
      <c r="E183" s="91" t="n"/>
      <c r="F183" s="63" t="inlineStr">
        <is>
          <t>UNID</t>
        </is>
      </c>
      <c r="G183" s="63" t="inlineStr">
        <is>
          <t>CONSUMO</t>
        </is>
      </c>
      <c r="H183" s="63" t="inlineStr">
        <is>
          <t>PREÇO UNITÁRIO</t>
        </is>
      </c>
      <c r="I183" s="63" t="inlineStr">
        <is>
          <t>CUSTO UNITÁRIO</t>
        </is>
      </c>
    </row>
    <row r="184" ht="15" customHeight="1">
      <c r="A184" s="66" t="inlineStr">
        <is>
          <t>ED-8501</t>
        </is>
      </c>
      <c r="B184" s="65" t="inlineStr">
        <is>
          <t>OPERADOR DE BETONEIRA ESTACIONÁRIA COM ENCARGOS COMPLEMENTARES</t>
        </is>
      </c>
      <c r="C184" s="90" t="n"/>
      <c r="D184" s="90" t="n"/>
      <c r="E184" s="91" t="n"/>
      <c r="F184" s="66" t="inlineStr">
        <is>
          <t>hora</t>
        </is>
      </c>
      <c r="G184" s="25" t="n">
        <v>4.7</v>
      </c>
      <c r="H184" s="68" t="n">
        <v>25.53</v>
      </c>
      <c r="I184" s="68" t="n">
        <v>119.99</v>
      </c>
    </row>
    <row r="185" ht="15" customHeight="1">
      <c r="A185" s="58" t="n"/>
      <c r="B185" s="58" t="n"/>
      <c r="C185" s="58" t="n"/>
      <c r="D185" s="58" t="n"/>
      <c r="E185" s="58" t="n"/>
      <c r="F185" s="58" t="n"/>
      <c r="G185" s="69" t="inlineStr">
        <is>
          <t>TOTAL SERVIÇOS:</t>
        </is>
      </c>
      <c r="H185" s="91" t="n"/>
      <c r="I185" s="5" t="n">
        <v>119.99</v>
      </c>
    </row>
    <row r="186" ht="15" customHeight="1">
      <c r="A186" s="2" t="n"/>
      <c r="B186" s="2" t="n"/>
      <c r="C186" s="2" t="n"/>
      <c r="D186" s="2" t="n"/>
      <c r="E186" s="2" t="n"/>
      <c r="F186" s="2" t="n"/>
      <c r="G186" s="75" t="inlineStr">
        <is>
          <t>Custo Direto Total:</t>
        </is>
      </c>
      <c r="H186" s="91" t="n"/>
      <c r="I186" s="68" t="n">
        <v>411.86</v>
      </c>
    </row>
    <row r="187" ht="15" customHeight="1">
      <c r="A187" s="2" t="n"/>
      <c r="B187" s="2" t="n"/>
      <c r="C187" s="2" t="n"/>
      <c r="D187" s="2" t="n"/>
      <c r="E187" s="2" t="n"/>
      <c r="F187" s="2" t="n"/>
      <c r="G187" s="75" t="inlineStr">
        <is>
          <t>VALOR:</t>
        </is>
      </c>
      <c r="H187" s="91" t="n"/>
      <c r="I187" s="5" t="n">
        <v>411.86</v>
      </c>
    </row>
    <row r="188" ht="15" customHeight="1">
      <c r="A188" s="2" t="n"/>
      <c r="B188" s="2" t="n"/>
      <c r="C188" s="2" t="n"/>
      <c r="D188" s="2" t="n"/>
      <c r="E188" s="2" t="n"/>
      <c r="F188" s="2" t="n"/>
      <c r="G188" s="75" t="inlineStr">
        <is>
          <t>VALOR BDI (29.27%):</t>
        </is>
      </c>
      <c r="H188" s="91" t="n"/>
      <c r="I188" s="5" t="n">
        <v>120.55</v>
      </c>
    </row>
    <row r="189" ht="15" customHeight="1">
      <c r="A189" s="2" t="n"/>
      <c r="B189" s="2" t="n"/>
      <c r="C189" s="2" t="n"/>
      <c r="D189" s="2" t="n"/>
      <c r="E189" s="2" t="n"/>
      <c r="F189" s="2" t="n"/>
      <c r="G189" s="75" t="inlineStr">
        <is>
          <t>VALOR COM BDI:</t>
        </is>
      </c>
      <c r="H189" s="91" t="n"/>
      <c r="I189" s="5" t="n">
        <v>532.41</v>
      </c>
    </row>
    <row r="190" ht="9.949999999999999" customHeight="1">
      <c r="A190" s="2" t="n"/>
      <c r="B190" s="2" t="n"/>
      <c r="C190" s="2" t="n"/>
      <c r="D190" s="71" t="n"/>
      <c r="G190" s="2" t="n"/>
      <c r="H190" s="2" t="n"/>
      <c r="I190" s="2" t="n"/>
    </row>
    <row r="191" ht="20.1" customHeight="1">
      <c r="A191" s="72" t="inlineStr">
        <is>
          <t>88247 AUXILIAR DE ELETRICISTA COM ENCARGOS COMPLEMENTARES (H)</t>
        </is>
      </c>
      <c r="B191" s="90" t="n"/>
      <c r="C191" s="90" t="n"/>
      <c r="D191" s="90" t="n"/>
      <c r="E191" s="90" t="n"/>
      <c r="F191" s="90" t="n"/>
      <c r="G191" s="90" t="n"/>
      <c r="H191" s="90" t="n"/>
      <c r="I191" s="91" t="n"/>
    </row>
    <row r="192" ht="15" customHeight="1">
      <c r="A192" s="73" t="inlineStr">
        <is>
          <t>Encargos Complementares</t>
        </is>
      </c>
      <c r="B192" s="90" t="n"/>
      <c r="C192" s="91" t="n"/>
      <c r="D192" s="64" t="inlineStr">
        <is>
          <t>FONTE</t>
        </is>
      </c>
      <c r="E192" s="91" t="n"/>
      <c r="F192" s="64" t="inlineStr">
        <is>
          <t>UNID</t>
        </is>
      </c>
      <c r="G192" s="64" t="inlineStr">
        <is>
          <t>COEFICIENTE</t>
        </is>
      </c>
      <c r="H192" s="64" t="inlineStr">
        <is>
          <t>PREÇO UNITÁRIO</t>
        </is>
      </c>
      <c r="I192" s="64" t="inlineStr">
        <is>
          <t>TOTAL</t>
        </is>
      </c>
    </row>
    <row r="193" ht="21" customHeight="1">
      <c r="A193" s="78" t="inlineStr">
        <is>
          <t>00037370</t>
        </is>
      </c>
      <c r="B193" s="77" t="inlineStr">
        <is>
          <t>ALIMENTACAO - HORISTA (COLETADO CAIXA - ENCARGOS COMPLEMENTARES)</t>
        </is>
      </c>
      <c r="C193" s="91" t="n"/>
      <c r="D193" s="78" t="inlineStr">
        <is>
          <t>SINAPI</t>
        </is>
      </c>
      <c r="E193" s="91" t="n"/>
      <c r="F193" s="78" t="inlineStr">
        <is>
          <t>H</t>
        </is>
      </c>
      <c r="G193" s="21" t="n">
        <v>1</v>
      </c>
      <c r="H193" s="22" t="n">
        <v>1.69</v>
      </c>
      <c r="I193" s="22" t="n">
        <v>1.69</v>
      </c>
    </row>
    <row r="194" ht="21" customHeight="1">
      <c r="A194" s="78" t="inlineStr">
        <is>
          <t>00043484</t>
        </is>
      </c>
      <c r="B194" s="77" t="inlineStr">
        <is>
          <t>EPI - FAMILIA ELETRICISTA - HORISTA (ENCARGOS COMPLEMENTARES - COLETADO CAIXA)</t>
        </is>
      </c>
      <c r="C194" s="91" t="n"/>
      <c r="D194" s="78" t="inlineStr">
        <is>
          <t>SINAPI</t>
        </is>
      </c>
      <c r="E194" s="91" t="n"/>
      <c r="F194" s="78" t="inlineStr">
        <is>
          <t>H</t>
        </is>
      </c>
      <c r="G194" s="21" t="n">
        <v>1</v>
      </c>
      <c r="H194" s="22" t="n">
        <v>1.14</v>
      </c>
      <c r="I194" s="22" t="n">
        <v>1.14</v>
      </c>
    </row>
    <row r="195" ht="21" customHeight="1">
      <c r="A195" s="78" t="inlineStr">
        <is>
          <t>00037372</t>
        </is>
      </c>
      <c r="B195" s="77" t="inlineStr">
        <is>
          <t>EXAMES - HORISTA (COLETADO CAIXA - ENCARGOS COMPLEMENTARES)</t>
        </is>
      </c>
      <c r="C195" s="91" t="n"/>
      <c r="D195" s="78" t="inlineStr">
        <is>
          <t>SINAPI</t>
        </is>
      </c>
      <c r="E195" s="91" t="n"/>
      <c r="F195" s="78" t="inlineStr">
        <is>
          <t>H</t>
        </is>
      </c>
      <c r="G195" s="21" t="n">
        <v>1</v>
      </c>
      <c r="H195" s="22" t="n">
        <v>1.14</v>
      </c>
      <c r="I195" s="22" t="n">
        <v>1.14</v>
      </c>
    </row>
    <row r="196" ht="21" customHeight="1">
      <c r="A196" s="78" t="inlineStr">
        <is>
          <t>00043460</t>
        </is>
      </c>
      <c r="B196" s="77" t="inlineStr">
        <is>
          <t>FERRAMENTAS - FAMILIA ELETRICISTA - HORISTA (ENCARGOS COMPLEMENTARES - COLETADO CAIXA)</t>
        </is>
      </c>
      <c r="C196" s="91" t="n"/>
      <c r="D196" s="78" t="inlineStr">
        <is>
          <t>SINAPI</t>
        </is>
      </c>
      <c r="E196" s="91" t="n"/>
      <c r="F196" s="78" t="inlineStr">
        <is>
          <t>H</t>
        </is>
      </c>
      <c r="G196" s="21" t="n">
        <v>1</v>
      </c>
      <c r="H196" s="22" t="n">
        <v>0.86</v>
      </c>
      <c r="I196" s="22" t="n">
        <v>0.86</v>
      </c>
    </row>
    <row r="197" ht="21" customHeight="1">
      <c r="A197" s="78" t="inlineStr">
        <is>
          <t>00037373</t>
        </is>
      </c>
      <c r="B197" s="77" t="inlineStr">
        <is>
          <t>SEGURO - HORISTA (COLETADO CAIXA - ENCARGOS COMPLEMENTARES)</t>
        </is>
      </c>
      <c r="C197" s="91" t="n"/>
      <c r="D197" s="78" t="inlineStr">
        <is>
          <t>SINAPI</t>
        </is>
      </c>
      <c r="E197" s="91" t="n"/>
      <c r="F197" s="78" t="inlineStr">
        <is>
          <t>H</t>
        </is>
      </c>
      <c r="G197" s="21" t="n">
        <v>1</v>
      </c>
      <c r="H197" s="22" t="n">
        <v>0.07000000000000001</v>
      </c>
      <c r="I197" s="22" t="n">
        <v>0.07000000000000001</v>
      </c>
    </row>
    <row r="198" ht="21" customHeight="1">
      <c r="A198" s="78" t="inlineStr">
        <is>
          <t>00037371</t>
        </is>
      </c>
      <c r="B198" s="77" t="inlineStr">
        <is>
          <t>TRANSPORTE - HORISTA (COLETADO CAIXA - ENCARGOS COMPLEMENTARES)</t>
        </is>
      </c>
      <c r="C198" s="91" t="n"/>
      <c r="D198" s="78" t="inlineStr">
        <is>
          <t>SINAPI</t>
        </is>
      </c>
      <c r="E198" s="91" t="n"/>
      <c r="F198" s="78" t="inlineStr">
        <is>
          <t>H</t>
        </is>
      </c>
      <c r="G198" s="21" t="n">
        <v>1</v>
      </c>
      <c r="H198" s="22" t="n">
        <v>0.72</v>
      </c>
      <c r="I198" s="22" t="n">
        <v>0.72</v>
      </c>
    </row>
    <row r="199" ht="15" customHeight="1">
      <c r="A199" s="2" t="n"/>
      <c r="B199" s="2" t="n"/>
      <c r="C199" s="2" t="n"/>
      <c r="D199" s="2" t="n"/>
      <c r="E199" s="2" t="n"/>
      <c r="F199" s="2" t="n"/>
      <c r="G199" s="74" t="inlineStr">
        <is>
          <t>TOTAL Encargos Complementares:</t>
        </is>
      </c>
      <c r="H199" s="91" t="n"/>
      <c r="I199" s="23" t="n">
        <v>5.62</v>
      </c>
    </row>
    <row r="200" ht="15" customHeight="1">
      <c r="A200" s="73" t="inlineStr">
        <is>
          <t>Mão de Obra</t>
        </is>
      </c>
      <c r="B200" s="90" t="n"/>
      <c r="C200" s="91" t="n"/>
      <c r="D200" s="64" t="inlineStr">
        <is>
          <t>FONTE</t>
        </is>
      </c>
      <c r="E200" s="91" t="n"/>
      <c r="F200" s="64" t="inlineStr">
        <is>
          <t>UNID</t>
        </is>
      </c>
      <c r="G200" s="64" t="inlineStr">
        <is>
          <t>COEFICIENTE</t>
        </is>
      </c>
      <c r="H200" s="64" t="inlineStr">
        <is>
          <t>PREÇO UNITÁRIO</t>
        </is>
      </c>
      <c r="I200" s="64" t="inlineStr">
        <is>
          <t>TOTAL</t>
        </is>
      </c>
    </row>
    <row r="201" ht="15" customHeight="1">
      <c r="A201" s="78" t="inlineStr">
        <is>
          <t>00000247</t>
        </is>
      </c>
      <c r="B201" s="77" t="inlineStr">
        <is>
          <t>AJUDANTE DE ELETRICISTA (HORISTA)</t>
        </is>
      </c>
      <c r="C201" s="91" t="n"/>
      <c r="D201" s="78" t="inlineStr">
        <is>
          <t>SINAPI</t>
        </is>
      </c>
      <c r="E201" s="91" t="n"/>
      <c r="F201" s="78" t="inlineStr">
        <is>
          <t>H</t>
        </is>
      </c>
      <c r="G201" s="21" t="n">
        <v>1</v>
      </c>
      <c r="H201" s="22" t="n">
        <v>13.86</v>
      </c>
      <c r="I201" s="22" t="n">
        <v>13.86</v>
      </c>
    </row>
    <row r="202" ht="15" customHeight="1">
      <c r="A202" s="2" t="n"/>
      <c r="B202" s="2" t="n"/>
      <c r="C202" s="2" t="n"/>
      <c r="D202" s="2" t="n"/>
      <c r="E202" s="2" t="n"/>
      <c r="F202" s="2" t="n"/>
      <c r="G202" s="74" t="inlineStr">
        <is>
          <t>TOTAL Mão de Obra:</t>
        </is>
      </c>
      <c r="H202" s="91" t="n"/>
      <c r="I202" s="23" t="n">
        <v>13.86</v>
      </c>
    </row>
    <row r="203" ht="15" customHeight="1">
      <c r="A203" s="73" t="inlineStr">
        <is>
          <t>Serviço</t>
        </is>
      </c>
      <c r="B203" s="90" t="n"/>
      <c r="C203" s="91" t="n"/>
      <c r="D203" s="64" t="inlineStr">
        <is>
          <t>FONTE</t>
        </is>
      </c>
      <c r="E203" s="91" t="n"/>
      <c r="F203" s="64" t="inlineStr">
        <is>
          <t>UNID</t>
        </is>
      </c>
      <c r="G203" s="64" t="inlineStr">
        <is>
          <t>COEFICIENTE</t>
        </is>
      </c>
      <c r="H203" s="64" t="inlineStr">
        <is>
          <t>PREÇO UNITÁRIO</t>
        </is>
      </c>
      <c r="I203" s="64" t="inlineStr">
        <is>
          <t>TOTAL</t>
        </is>
      </c>
    </row>
    <row r="204" ht="21" customHeight="1">
      <c r="A204" s="78" t="inlineStr">
        <is>
          <t>95316</t>
        </is>
      </c>
      <c r="B204" s="77" t="inlineStr">
        <is>
          <t>CURSO DE CAPACITAÇÃO PARA AUXILIAR DE ELETRICISTA (ENCARGOS COMPLEMENTARES) - HORISTA</t>
        </is>
      </c>
      <c r="C204" s="91" t="n"/>
      <c r="D204" s="78" t="inlineStr">
        <is>
          <t>SINAPI</t>
        </is>
      </c>
      <c r="E204" s="91" t="n"/>
      <c r="F204" s="78" t="inlineStr">
        <is>
          <t>H</t>
        </is>
      </c>
      <c r="G204" s="21" t="n">
        <v>1</v>
      </c>
      <c r="H204" s="22" t="n">
        <v>0.54</v>
      </c>
      <c r="I204" s="22" t="n">
        <v>0.54</v>
      </c>
    </row>
    <row r="205" ht="15" customHeight="1">
      <c r="A205" s="2" t="n"/>
      <c r="B205" s="2" t="n"/>
      <c r="C205" s="2" t="n"/>
      <c r="D205" s="2" t="n"/>
      <c r="E205" s="2" t="n"/>
      <c r="F205" s="2" t="n"/>
      <c r="G205" s="74" t="inlineStr">
        <is>
          <t>TOTAL Serviço:</t>
        </is>
      </c>
      <c r="H205" s="91" t="n"/>
      <c r="I205" s="23" t="n">
        <v>0.54</v>
      </c>
    </row>
    <row r="206" ht="15" customHeight="1">
      <c r="A206" s="2" t="n"/>
      <c r="B206" s="2" t="n"/>
      <c r="C206" s="2" t="n"/>
      <c r="D206" s="2" t="n"/>
      <c r="E206" s="2" t="n"/>
      <c r="F206" s="2" t="n"/>
      <c r="G206" s="75" t="inlineStr">
        <is>
          <t>VALOR:</t>
        </is>
      </c>
      <c r="H206" s="91" t="n"/>
      <c r="I206" s="5" t="n">
        <v>20.02</v>
      </c>
    </row>
    <row r="207" ht="15" customHeight="1">
      <c r="A207" s="2" t="n"/>
      <c r="B207" s="2" t="n"/>
      <c r="C207" s="2" t="n"/>
      <c r="D207" s="2" t="n"/>
      <c r="E207" s="2" t="n"/>
      <c r="F207" s="2" t="n"/>
      <c r="G207" s="75" t="inlineStr">
        <is>
          <t>VALOR BDI (29.27%):</t>
        </is>
      </c>
      <c r="H207" s="91" t="n"/>
      <c r="I207" s="5" t="n">
        <v>5.86</v>
      </c>
    </row>
    <row r="208" ht="15" customHeight="1">
      <c r="A208" s="2" t="n"/>
      <c r="B208" s="2" t="n"/>
      <c r="C208" s="2" t="n"/>
      <c r="D208" s="2" t="n"/>
      <c r="E208" s="2" t="n"/>
      <c r="F208" s="2" t="n"/>
      <c r="G208" s="75" t="inlineStr">
        <is>
          <t>VALOR COM BDI:</t>
        </is>
      </c>
      <c r="H208" s="91" t="n"/>
      <c r="I208" s="5" t="n">
        <v>25.88</v>
      </c>
    </row>
    <row r="209" ht="9.949999999999999" customHeight="1">
      <c r="A209" s="2" t="n"/>
      <c r="B209" s="2" t="n"/>
      <c r="C209" s="2" t="n"/>
      <c r="D209" s="71" t="n"/>
      <c r="G209" s="2" t="n"/>
      <c r="H209" s="2" t="n"/>
      <c r="I209" s="2" t="n"/>
    </row>
    <row r="210" ht="20.1" customHeight="1">
      <c r="A210" s="72" t="inlineStr">
        <is>
          <t>88248 AUXILIAR DE ENCANADOR OU BOMBEIRO HIDRÁULICO COM ENCARGOS COMPLEMENTARES (H)</t>
        </is>
      </c>
      <c r="B210" s="90" t="n"/>
      <c r="C210" s="90" t="n"/>
      <c r="D210" s="90" t="n"/>
      <c r="E210" s="90" t="n"/>
      <c r="F210" s="90" t="n"/>
      <c r="G210" s="90" t="n"/>
      <c r="H210" s="90" t="n"/>
      <c r="I210" s="91" t="n"/>
    </row>
    <row r="211" ht="15" customHeight="1">
      <c r="A211" s="73" t="inlineStr">
        <is>
          <t>Encargos Complementares</t>
        </is>
      </c>
      <c r="B211" s="90" t="n"/>
      <c r="C211" s="91" t="n"/>
      <c r="D211" s="64" t="inlineStr">
        <is>
          <t>FONTE</t>
        </is>
      </c>
      <c r="E211" s="91" t="n"/>
      <c r="F211" s="64" t="inlineStr">
        <is>
          <t>UNID</t>
        </is>
      </c>
      <c r="G211" s="64" t="inlineStr">
        <is>
          <t>COEFICIENTE</t>
        </is>
      </c>
      <c r="H211" s="64" t="inlineStr">
        <is>
          <t>PREÇO UNITÁRIO</t>
        </is>
      </c>
      <c r="I211" s="64" t="inlineStr">
        <is>
          <t>TOTAL</t>
        </is>
      </c>
    </row>
    <row r="212" ht="21" customHeight="1">
      <c r="A212" s="78" t="inlineStr">
        <is>
          <t>00037370</t>
        </is>
      </c>
      <c r="B212" s="77" t="inlineStr">
        <is>
          <t>ALIMENTACAO - HORISTA (COLETADO CAIXA - ENCARGOS COMPLEMENTARES)</t>
        </is>
      </c>
      <c r="C212" s="91" t="n"/>
      <c r="D212" s="78" t="inlineStr">
        <is>
          <t>SINAPI</t>
        </is>
      </c>
      <c r="E212" s="91" t="n"/>
      <c r="F212" s="78" t="inlineStr">
        <is>
          <t>H</t>
        </is>
      </c>
      <c r="G212" s="21" t="n">
        <v>1</v>
      </c>
      <c r="H212" s="22" t="n">
        <v>1.69</v>
      </c>
      <c r="I212" s="22" t="n">
        <v>1.69</v>
      </c>
    </row>
    <row r="213" ht="21" customHeight="1">
      <c r="A213" s="78" t="inlineStr">
        <is>
          <t>00043485</t>
        </is>
      </c>
      <c r="B213" s="77" t="inlineStr">
        <is>
          <t>EPI - FAMILIA ENCANADOR - HORISTA (ENCARGOS COMPLEMENTARES - COLETADO CAIXA)</t>
        </is>
      </c>
      <c r="C213" s="91" t="n"/>
      <c r="D213" s="78" t="inlineStr">
        <is>
          <t>SINAPI</t>
        </is>
      </c>
      <c r="E213" s="91" t="n"/>
      <c r="F213" s="78" t="inlineStr">
        <is>
          <t>H</t>
        </is>
      </c>
      <c r="G213" s="21" t="n">
        <v>1</v>
      </c>
      <c r="H213" s="22" t="n">
        <v>1.01</v>
      </c>
      <c r="I213" s="22" t="n">
        <v>1.01</v>
      </c>
    </row>
    <row r="214" ht="21" customHeight="1">
      <c r="A214" s="78" t="inlineStr">
        <is>
          <t>00037372</t>
        </is>
      </c>
      <c r="B214" s="77" t="inlineStr">
        <is>
          <t>EXAMES - HORISTA (COLETADO CAIXA - ENCARGOS COMPLEMENTARES)</t>
        </is>
      </c>
      <c r="C214" s="91" t="n"/>
      <c r="D214" s="78" t="inlineStr">
        <is>
          <t>SINAPI</t>
        </is>
      </c>
      <c r="E214" s="91" t="n"/>
      <c r="F214" s="78" t="inlineStr">
        <is>
          <t>H</t>
        </is>
      </c>
      <c r="G214" s="21" t="n">
        <v>1</v>
      </c>
      <c r="H214" s="22" t="n">
        <v>1.14</v>
      </c>
      <c r="I214" s="22" t="n">
        <v>1.14</v>
      </c>
    </row>
    <row r="215" ht="21" customHeight="1">
      <c r="A215" s="78" t="inlineStr">
        <is>
          <t>00043461</t>
        </is>
      </c>
      <c r="B215" s="77" t="inlineStr">
        <is>
          <t>FERRAMENTAS - FAMILIA ENCANADOR - HORISTA (ENCARGOS COMPLEMENTARES - COLETADO CAIXA)</t>
        </is>
      </c>
      <c r="C215" s="91" t="n"/>
      <c r="D215" s="78" t="inlineStr">
        <is>
          <t>SINAPI</t>
        </is>
      </c>
      <c r="E215" s="91" t="n"/>
      <c r="F215" s="78" t="inlineStr">
        <is>
          <t>H</t>
        </is>
      </c>
      <c r="G215" s="21" t="n">
        <v>1</v>
      </c>
      <c r="H215" s="22" t="n">
        <v>0.32</v>
      </c>
      <c r="I215" s="22" t="n">
        <v>0.32</v>
      </c>
    </row>
    <row r="216" ht="21" customHeight="1">
      <c r="A216" s="78" t="inlineStr">
        <is>
          <t>00037373</t>
        </is>
      </c>
      <c r="B216" s="77" t="inlineStr">
        <is>
          <t>SEGURO - HORISTA (COLETADO CAIXA - ENCARGOS COMPLEMENTARES)</t>
        </is>
      </c>
      <c r="C216" s="91" t="n"/>
      <c r="D216" s="78" t="inlineStr">
        <is>
          <t>SINAPI</t>
        </is>
      </c>
      <c r="E216" s="91" t="n"/>
      <c r="F216" s="78" t="inlineStr">
        <is>
          <t>H</t>
        </is>
      </c>
      <c r="G216" s="21" t="n">
        <v>1</v>
      </c>
      <c r="H216" s="22" t="n">
        <v>0.07000000000000001</v>
      </c>
      <c r="I216" s="22" t="n">
        <v>0.07000000000000001</v>
      </c>
    </row>
    <row r="217" ht="21" customHeight="1">
      <c r="A217" s="78" t="inlineStr">
        <is>
          <t>00037371</t>
        </is>
      </c>
      <c r="B217" s="77" t="inlineStr">
        <is>
          <t>TRANSPORTE - HORISTA (COLETADO CAIXA - ENCARGOS COMPLEMENTARES)</t>
        </is>
      </c>
      <c r="C217" s="91" t="n"/>
      <c r="D217" s="78" t="inlineStr">
        <is>
          <t>SINAPI</t>
        </is>
      </c>
      <c r="E217" s="91" t="n"/>
      <c r="F217" s="78" t="inlineStr">
        <is>
          <t>H</t>
        </is>
      </c>
      <c r="G217" s="21" t="n">
        <v>1</v>
      </c>
      <c r="H217" s="22" t="n">
        <v>0.72</v>
      </c>
      <c r="I217" s="22" t="n">
        <v>0.72</v>
      </c>
    </row>
    <row r="218" ht="15" customHeight="1">
      <c r="A218" s="2" t="n"/>
      <c r="B218" s="2" t="n"/>
      <c r="C218" s="2" t="n"/>
      <c r="D218" s="2" t="n"/>
      <c r="E218" s="2" t="n"/>
      <c r="F218" s="2" t="n"/>
      <c r="G218" s="74" t="inlineStr">
        <is>
          <t>TOTAL Encargos Complementares:</t>
        </is>
      </c>
      <c r="H218" s="91" t="n"/>
      <c r="I218" s="23" t="n">
        <v>4.95</v>
      </c>
    </row>
    <row r="219" ht="15" customHeight="1">
      <c r="A219" s="73" t="inlineStr">
        <is>
          <t>Mão de Obra</t>
        </is>
      </c>
      <c r="B219" s="90" t="n"/>
      <c r="C219" s="91" t="n"/>
      <c r="D219" s="64" t="inlineStr">
        <is>
          <t>FONTE</t>
        </is>
      </c>
      <c r="E219" s="91" t="n"/>
      <c r="F219" s="64" t="inlineStr">
        <is>
          <t>UNID</t>
        </is>
      </c>
      <c r="G219" s="64" t="inlineStr">
        <is>
          <t>COEFICIENTE</t>
        </is>
      </c>
      <c r="H219" s="64" t="inlineStr">
        <is>
          <t>PREÇO UNITÁRIO</t>
        </is>
      </c>
      <c r="I219" s="64" t="inlineStr">
        <is>
          <t>TOTAL</t>
        </is>
      </c>
    </row>
    <row r="220" ht="21" customHeight="1">
      <c r="A220" s="78" t="inlineStr">
        <is>
          <t>00000246</t>
        </is>
      </c>
      <c r="B220" s="77" t="inlineStr">
        <is>
          <t>AUXILIAR DE ENCANADOR OU BOMBEIRO HIDRAULICO (HORISTA)</t>
        </is>
      </c>
      <c r="C220" s="91" t="n"/>
      <c r="D220" s="78" t="inlineStr">
        <is>
          <t>SINAPI</t>
        </is>
      </c>
      <c r="E220" s="91" t="n"/>
      <c r="F220" s="78" t="inlineStr">
        <is>
          <t>H</t>
        </is>
      </c>
      <c r="G220" s="21" t="n">
        <v>1</v>
      </c>
      <c r="H220" s="22" t="n">
        <v>13.86</v>
      </c>
      <c r="I220" s="22" t="n">
        <v>13.86</v>
      </c>
    </row>
    <row r="221" ht="15" customHeight="1">
      <c r="A221" s="2" t="n"/>
      <c r="B221" s="2" t="n"/>
      <c r="C221" s="2" t="n"/>
      <c r="D221" s="2" t="n"/>
      <c r="E221" s="2" t="n"/>
      <c r="F221" s="2" t="n"/>
      <c r="G221" s="74" t="inlineStr">
        <is>
          <t>TOTAL Mão de Obra:</t>
        </is>
      </c>
      <c r="H221" s="91" t="n"/>
      <c r="I221" s="23" t="n">
        <v>13.86</v>
      </c>
    </row>
    <row r="222" ht="15" customHeight="1">
      <c r="A222" s="73" t="inlineStr">
        <is>
          <t>Serviço</t>
        </is>
      </c>
      <c r="B222" s="90" t="n"/>
      <c r="C222" s="91" t="n"/>
      <c r="D222" s="64" t="inlineStr">
        <is>
          <t>FONTE</t>
        </is>
      </c>
      <c r="E222" s="91" t="n"/>
      <c r="F222" s="64" t="inlineStr">
        <is>
          <t>UNID</t>
        </is>
      </c>
      <c r="G222" s="64" t="inlineStr">
        <is>
          <t>COEFICIENTE</t>
        </is>
      </c>
      <c r="H222" s="64" t="inlineStr">
        <is>
          <t>PREÇO UNITÁRIO</t>
        </is>
      </c>
      <c r="I222" s="64" t="inlineStr">
        <is>
          <t>TOTAL</t>
        </is>
      </c>
    </row>
    <row r="223" ht="29.1" customHeight="1">
      <c r="A223" s="78" t="inlineStr">
        <is>
          <t>95317</t>
        </is>
      </c>
      <c r="B223" s="77" t="inlineStr">
        <is>
          <t>CURSO DE CAPACITAÇÃO PARA AUXILIAR DE ENCANADOR OU BOMBEIRO HIDRÁULICO (ENCARGOS COMPLEMENTARES) - HORISTA</t>
        </is>
      </c>
      <c r="C223" s="91" t="n"/>
      <c r="D223" s="78" t="inlineStr">
        <is>
          <t>SINAPI</t>
        </is>
      </c>
      <c r="E223" s="91" t="n"/>
      <c r="F223" s="78" t="inlineStr">
        <is>
          <t>H</t>
        </is>
      </c>
      <c r="G223" s="21" t="n">
        <v>1</v>
      </c>
      <c r="H223" s="22" t="n">
        <v>0.26</v>
      </c>
      <c r="I223" s="22" t="n">
        <v>0.26</v>
      </c>
    </row>
    <row r="224" ht="15" customHeight="1">
      <c r="A224" s="2" t="n"/>
      <c r="B224" s="2" t="n"/>
      <c r="C224" s="2" t="n"/>
      <c r="D224" s="2" t="n"/>
      <c r="E224" s="2" t="n"/>
      <c r="F224" s="2" t="n"/>
      <c r="G224" s="74" t="inlineStr">
        <is>
          <t>TOTAL Serviço:</t>
        </is>
      </c>
      <c r="H224" s="91" t="n"/>
      <c r="I224" s="23" t="n">
        <v>0.26</v>
      </c>
    </row>
    <row r="225" ht="15" customHeight="1">
      <c r="A225" s="2" t="n"/>
      <c r="B225" s="2" t="n"/>
      <c r="C225" s="2" t="n"/>
      <c r="D225" s="2" t="n"/>
      <c r="E225" s="2" t="n"/>
      <c r="F225" s="2" t="n"/>
      <c r="G225" s="75" t="inlineStr">
        <is>
          <t>VALOR:</t>
        </is>
      </c>
      <c r="H225" s="91" t="n"/>
      <c r="I225" s="5" t="n">
        <v>19.07</v>
      </c>
    </row>
    <row r="226" ht="15" customHeight="1">
      <c r="A226" s="2" t="n"/>
      <c r="B226" s="2" t="n"/>
      <c r="C226" s="2" t="n"/>
      <c r="D226" s="2" t="n"/>
      <c r="E226" s="2" t="n"/>
      <c r="F226" s="2" t="n"/>
      <c r="G226" s="75" t="inlineStr">
        <is>
          <t>VALOR BDI (29.27%):</t>
        </is>
      </c>
      <c r="H226" s="91" t="n"/>
      <c r="I226" s="5" t="n">
        <v>5.58</v>
      </c>
    </row>
    <row r="227" ht="15" customHeight="1">
      <c r="A227" s="2" t="n"/>
      <c r="B227" s="2" t="n"/>
      <c r="C227" s="2" t="n"/>
      <c r="D227" s="2" t="n"/>
      <c r="E227" s="2" t="n"/>
      <c r="F227" s="2" t="n"/>
      <c r="G227" s="75" t="inlineStr">
        <is>
          <t>VALOR COM BDI:</t>
        </is>
      </c>
      <c r="H227" s="91" t="n"/>
      <c r="I227" s="5" t="n">
        <v>24.65</v>
      </c>
    </row>
    <row r="228" ht="9.949999999999999" customHeight="1">
      <c r="A228" s="2" t="n"/>
      <c r="B228" s="2" t="n"/>
      <c r="C228" s="2" t="n"/>
      <c r="D228" s="71" t="n"/>
      <c r="G228" s="2" t="n"/>
      <c r="H228" s="2" t="n"/>
      <c r="I228" s="2" t="n"/>
    </row>
    <row r="229" ht="20.1" customHeight="1">
      <c r="A229" s="72" t="inlineStr">
        <is>
          <t>47.03.03 BANCO 130X40 CM EM MADEIRIT P/ VESTIARIO (UN)</t>
        </is>
      </c>
      <c r="B229" s="90" t="n"/>
      <c r="C229" s="90" t="n"/>
      <c r="D229" s="90" t="n"/>
      <c r="E229" s="90" t="n"/>
      <c r="F229" s="90" t="n"/>
      <c r="G229" s="90" t="n"/>
      <c r="H229" s="90" t="n"/>
      <c r="I229" s="91" t="n"/>
    </row>
    <row r="230" ht="15" customHeight="1">
      <c r="A230" s="73" t="inlineStr">
        <is>
          <t>Material</t>
        </is>
      </c>
      <c r="B230" s="90" t="n"/>
      <c r="C230" s="91" t="n"/>
      <c r="D230" s="64" t="inlineStr">
        <is>
          <t>FONTE</t>
        </is>
      </c>
      <c r="E230" s="91" t="n"/>
      <c r="F230" s="64" t="inlineStr">
        <is>
          <t>UNID</t>
        </is>
      </c>
      <c r="G230" s="64" t="inlineStr">
        <is>
          <t>COEFICIENTE</t>
        </is>
      </c>
      <c r="H230" s="64" t="inlineStr">
        <is>
          <t>PREÇO UNITÁRIO</t>
        </is>
      </c>
      <c r="I230" s="64" t="inlineStr">
        <is>
          <t>TOTAL</t>
        </is>
      </c>
    </row>
    <row r="231" ht="21" customHeight="1">
      <c r="A231" s="78" t="inlineStr">
        <is>
          <t>71.15.03</t>
        </is>
      </c>
      <c r="B231" s="77" t="inlineStr">
        <is>
          <t>CHAPA DE MADEIRA COMPENSADA PLASTIFICADA PARA FORMA DE CONCRETO, DE 2,20 X 1,10 M, E = 12 MM</t>
        </is>
      </c>
      <c r="C231" s="91" t="n"/>
      <c r="D231" s="78" t="inlineStr">
        <is>
          <t>SUDECAP</t>
        </is>
      </c>
      <c r="E231" s="91" t="n"/>
      <c r="F231" s="78" t="inlineStr">
        <is>
          <t>M2</t>
        </is>
      </c>
      <c r="G231" s="21" t="n">
        <v>0.57</v>
      </c>
      <c r="H231" s="22" t="n">
        <v>28.56</v>
      </c>
      <c r="I231" s="22" t="n">
        <v>16.28</v>
      </c>
    </row>
    <row r="232" ht="15" customHeight="1">
      <c r="A232" s="78" t="inlineStr">
        <is>
          <t>71.04.08</t>
        </is>
      </c>
      <c r="B232" s="77" t="inlineStr">
        <is>
          <t>PECA DE MADEIRA DE PINUS 5,5X5,5 CM</t>
        </is>
      </c>
      <c r="C232" s="91" t="n"/>
      <c r="D232" s="78" t="inlineStr">
        <is>
          <t>SUDECAP</t>
        </is>
      </c>
      <c r="E232" s="91" t="n"/>
      <c r="F232" s="78" t="inlineStr">
        <is>
          <t>M</t>
        </is>
      </c>
      <c r="G232" s="21" t="n">
        <v>4.49</v>
      </c>
      <c r="H232" s="22" t="n">
        <v>4</v>
      </c>
      <c r="I232" s="22" t="n">
        <v>17.96</v>
      </c>
    </row>
    <row r="233" ht="15" customHeight="1">
      <c r="A233" s="78" t="inlineStr">
        <is>
          <t>77.05.51</t>
        </is>
      </c>
      <c r="B233" s="77" t="inlineStr">
        <is>
          <t>PREGO DE ACO POLIDO COM CABECA 18 X 30 (2 3/4 X 10)</t>
        </is>
      </c>
      <c r="C233" s="91" t="n"/>
      <c r="D233" s="78" t="inlineStr">
        <is>
          <t>SUDECAP</t>
        </is>
      </c>
      <c r="E233" s="91" t="n"/>
      <c r="F233" s="78" t="inlineStr">
        <is>
          <t>KG</t>
        </is>
      </c>
      <c r="G233" s="21" t="n">
        <v>0.02</v>
      </c>
      <c r="H233" s="22" t="n">
        <v>14.17</v>
      </c>
      <c r="I233" s="22" t="n">
        <v>0.28</v>
      </c>
    </row>
    <row r="234" ht="15" customHeight="1">
      <c r="A234" s="2" t="n"/>
      <c r="B234" s="2" t="n"/>
      <c r="C234" s="2" t="n"/>
      <c r="D234" s="2" t="n"/>
      <c r="E234" s="2" t="n"/>
      <c r="F234" s="2" t="n"/>
      <c r="G234" s="74" t="inlineStr">
        <is>
          <t>TOTAL Material:</t>
        </is>
      </c>
      <c r="H234" s="91" t="n"/>
      <c r="I234" s="23" t="n">
        <v>34.52</v>
      </c>
    </row>
    <row r="235" ht="15" customHeight="1">
      <c r="A235" s="73" t="inlineStr">
        <is>
          <t>Mão de Obra</t>
        </is>
      </c>
      <c r="B235" s="90" t="n"/>
      <c r="C235" s="91" t="n"/>
      <c r="D235" s="64" t="inlineStr">
        <is>
          <t>FONTE</t>
        </is>
      </c>
      <c r="E235" s="91" t="n"/>
      <c r="F235" s="64" t="inlineStr">
        <is>
          <t>UNID</t>
        </is>
      </c>
      <c r="G235" s="64" t="inlineStr">
        <is>
          <t>COEFICIENTE</t>
        </is>
      </c>
      <c r="H235" s="64" t="inlineStr">
        <is>
          <t>PREÇO UNITÁRIO</t>
        </is>
      </c>
      <c r="I235" s="64" t="inlineStr">
        <is>
          <t>TOTAL</t>
        </is>
      </c>
    </row>
    <row r="236" ht="15" customHeight="1">
      <c r="A236" s="78" t="inlineStr">
        <is>
          <t>55.10.50</t>
        </is>
      </c>
      <c r="B236" s="77" t="inlineStr">
        <is>
          <t>CARPINTEIRO</t>
        </is>
      </c>
      <c r="C236" s="91" t="n"/>
      <c r="D236" s="78" t="inlineStr">
        <is>
          <t>SUDECAP</t>
        </is>
      </c>
      <c r="E236" s="91" t="n"/>
      <c r="F236" s="78" t="inlineStr">
        <is>
          <t>H</t>
        </is>
      </c>
      <c r="G236" s="21" t="n">
        <v>1.5</v>
      </c>
      <c r="H236" s="22" t="n">
        <v>21.08</v>
      </c>
      <c r="I236" s="22" t="n">
        <v>31.62</v>
      </c>
    </row>
    <row r="237" ht="15" customHeight="1">
      <c r="A237" s="78" t="inlineStr">
        <is>
          <t>55.10.88</t>
        </is>
      </c>
      <c r="B237" s="77" t="inlineStr">
        <is>
          <t>SERVENTE</t>
        </is>
      </c>
      <c r="C237" s="91" t="n"/>
      <c r="D237" s="78" t="inlineStr">
        <is>
          <t>SUDECAP</t>
        </is>
      </c>
      <c r="E237" s="91" t="n"/>
      <c r="F237" s="78" t="inlineStr">
        <is>
          <t>H</t>
        </is>
      </c>
      <c r="G237" s="21" t="n">
        <v>1.5</v>
      </c>
      <c r="H237" s="22" t="n">
        <v>14.9</v>
      </c>
      <c r="I237" s="22" t="n">
        <v>22.35</v>
      </c>
    </row>
    <row r="238" ht="15" customHeight="1">
      <c r="A238" s="2" t="n"/>
      <c r="B238" s="2" t="n"/>
      <c r="C238" s="2" t="n"/>
      <c r="D238" s="2" t="n"/>
      <c r="E238" s="2" t="n"/>
      <c r="F238" s="2" t="n"/>
      <c r="G238" s="74" t="inlineStr">
        <is>
          <t>TOTAL Mão de Obra:</t>
        </is>
      </c>
      <c r="H238" s="91" t="n"/>
      <c r="I238" s="23" t="n">
        <v>53.97</v>
      </c>
    </row>
    <row r="239" ht="15" customHeight="1">
      <c r="A239" s="2" t="n"/>
      <c r="B239" s="2" t="n"/>
      <c r="C239" s="2" t="n"/>
      <c r="D239" s="2" t="n"/>
      <c r="E239" s="2" t="n"/>
      <c r="F239" s="2" t="n"/>
      <c r="G239" s="75" t="inlineStr">
        <is>
          <t>VALOR:</t>
        </is>
      </c>
      <c r="H239" s="91" t="n"/>
      <c r="I239" s="5" t="n">
        <v>88.48999999999999</v>
      </c>
    </row>
    <row r="240" ht="15" customHeight="1">
      <c r="A240" s="2" t="n"/>
      <c r="B240" s="2" t="n"/>
      <c r="C240" s="2" t="n"/>
      <c r="D240" s="2" t="n"/>
      <c r="E240" s="2" t="n"/>
      <c r="F240" s="2" t="n"/>
      <c r="G240" s="75" t="inlineStr">
        <is>
          <t>VALOR BDI (29.27%):</t>
        </is>
      </c>
      <c r="H240" s="91" t="n"/>
      <c r="I240" s="5" t="n">
        <v>25.9</v>
      </c>
    </row>
    <row r="241" ht="15" customHeight="1">
      <c r="A241" s="2" t="n"/>
      <c r="B241" s="2" t="n"/>
      <c r="C241" s="2" t="n"/>
      <c r="D241" s="2" t="n"/>
      <c r="E241" s="2" t="n"/>
      <c r="F241" s="2" t="n"/>
      <c r="G241" s="75" t="inlineStr">
        <is>
          <t>VALOR COM BDI:</t>
        </is>
      </c>
      <c r="H241" s="91" t="n"/>
      <c r="I241" s="5" t="n">
        <v>114.39</v>
      </c>
    </row>
    <row r="242" ht="9.949999999999999" customHeight="1">
      <c r="A242" s="2" t="n"/>
      <c r="B242" s="2" t="n"/>
      <c r="C242" s="2" t="n"/>
      <c r="D242" s="71" t="n"/>
      <c r="G242" s="2" t="n"/>
      <c r="H242" s="2" t="n"/>
      <c r="I242" s="2" t="n"/>
    </row>
    <row r="243" ht="20.1" customHeight="1">
      <c r="A243" s="72" t="inlineStr">
        <is>
          <t>ED-20176 BARRA CHATA (MATERIAL: AÇO|LARGURA: 3/4" OU 19,05MM|ESPESSURA: 1/8" OU 3,18MM|MASSA LINEAR: 0,48KG/M) - FORNECIMENTO, EXCLUSIVE SERVIÇO DE MONTAGEM/INSTALAÇÃO (m)</t>
        </is>
      </c>
      <c r="B243" s="90" t="n"/>
      <c r="C243" s="90" t="n"/>
      <c r="D243" s="90" t="n"/>
      <c r="E243" s="90" t="n"/>
      <c r="F243" s="90" t="n"/>
      <c r="G243" s="90" t="n"/>
      <c r="H243" s="90" t="n"/>
      <c r="I243" s="91" t="n"/>
    </row>
    <row r="244" ht="20.1" customHeight="1">
      <c r="A244" s="76" t="inlineStr">
        <is>
          <t>MATERIAIS</t>
        </is>
      </c>
      <c r="B244" s="90" t="n"/>
      <c r="C244" s="90" t="n"/>
      <c r="D244" s="90" t="n"/>
      <c r="E244" s="91" t="n"/>
      <c r="F244" s="63" t="inlineStr">
        <is>
          <t>UNID</t>
        </is>
      </c>
      <c r="G244" s="63" t="inlineStr">
        <is>
          <t>CONSUMO</t>
        </is>
      </c>
      <c r="H244" s="63" t="inlineStr">
        <is>
          <t>VALOR UNITÁRIO</t>
        </is>
      </c>
      <c r="I244" s="63" t="inlineStr">
        <is>
          <t>CUSTO UNITÁRIO</t>
        </is>
      </c>
    </row>
    <row r="245" ht="15" customHeight="1">
      <c r="A245" s="66" t="inlineStr">
        <is>
          <t>MATED-20139</t>
        </is>
      </c>
      <c r="B245" s="65" t="inlineStr">
        <is>
          <t>AÇO (APLICAÇÃO: USO GERAL|NORMAS: ASTM A-36/ A-572)   Kg</t>
        </is>
      </c>
      <c r="C245" s="90" t="n"/>
      <c r="D245" s="90" t="n"/>
      <c r="E245" s="91" t="n"/>
      <c r="F245" s="66" t="inlineStr">
        <is>
          <t>Kg</t>
        </is>
      </c>
      <c r="G245" s="82" t="n">
        <v>0.481584</v>
      </c>
      <c r="H245" s="68" t="n">
        <v>9.199999999999999</v>
      </c>
      <c r="I245" s="68" t="n">
        <v>4.43</v>
      </c>
    </row>
    <row r="246" ht="15" customHeight="1">
      <c r="A246" s="58" t="n"/>
      <c r="B246" s="58" t="n"/>
      <c r="C246" s="58" t="n"/>
      <c r="D246" s="58" t="n"/>
      <c r="E246" s="58" t="n"/>
      <c r="F246" s="58" t="n"/>
      <c r="G246" s="69" t="inlineStr">
        <is>
          <t>TOTAL MATERIAIS:</t>
        </is>
      </c>
      <c r="H246" s="91" t="n"/>
      <c r="I246" s="5" t="n">
        <v>4.43</v>
      </c>
    </row>
    <row r="247" ht="15" customHeight="1">
      <c r="A247" s="2" t="n"/>
      <c r="B247" s="2" t="n"/>
      <c r="C247" s="2" t="n"/>
      <c r="D247" s="2" t="n"/>
      <c r="E247" s="2" t="n"/>
      <c r="F247" s="2" t="n"/>
      <c r="G247" s="75" t="inlineStr">
        <is>
          <t>Custo Direto Total:</t>
        </is>
      </c>
      <c r="H247" s="91" t="n"/>
      <c r="I247" s="68" t="n">
        <v>4.43</v>
      </c>
    </row>
    <row r="248" ht="15" customHeight="1">
      <c r="A248" s="2" t="n"/>
      <c r="B248" s="2" t="n"/>
      <c r="C248" s="2" t="n"/>
      <c r="D248" s="2" t="n"/>
      <c r="E248" s="2" t="n"/>
      <c r="F248" s="2" t="n"/>
      <c r="G248" s="75" t="inlineStr">
        <is>
          <t>VALOR:</t>
        </is>
      </c>
      <c r="H248" s="91" t="n"/>
      <c r="I248" s="5" t="n">
        <v>4.43</v>
      </c>
    </row>
    <row r="249" ht="15" customHeight="1">
      <c r="A249" s="2" t="n"/>
      <c r="B249" s="2" t="n"/>
      <c r="C249" s="2" t="n"/>
      <c r="D249" s="2" t="n"/>
      <c r="E249" s="2" t="n"/>
      <c r="F249" s="2" t="n"/>
      <c r="G249" s="75" t="inlineStr">
        <is>
          <t>VALOR BDI (29.27%):</t>
        </is>
      </c>
      <c r="H249" s="91" t="n"/>
      <c r="I249" s="5" t="n">
        <v>1.3</v>
      </c>
    </row>
    <row r="250" ht="15" customHeight="1">
      <c r="A250" s="2" t="n"/>
      <c r="B250" s="2" t="n"/>
      <c r="C250" s="2" t="n"/>
      <c r="D250" s="2" t="n"/>
      <c r="E250" s="2" t="n"/>
      <c r="F250" s="2" t="n"/>
      <c r="G250" s="75" t="inlineStr">
        <is>
          <t>VALOR COM BDI:</t>
        </is>
      </c>
      <c r="H250" s="91" t="n"/>
      <c r="I250" s="5" t="n">
        <v>5.73</v>
      </c>
    </row>
    <row r="251" ht="9.949999999999999" customHeight="1">
      <c r="A251" s="2" t="n"/>
      <c r="B251" s="2" t="n"/>
      <c r="C251" s="2" t="n"/>
      <c r="D251" s="71" t="n"/>
      <c r="G251" s="2" t="n"/>
      <c r="H251" s="2" t="n"/>
      <c r="I251" s="2" t="n"/>
    </row>
    <row r="252" ht="20.1" customHeight="1">
      <c r="A252" s="72" t="inlineStr">
        <is>
          <t>ED-20306 CANTONEIRA COM ABAS IGUAIS (SÉRIE: POLEGADAS| MATERIAL: AÇO|LARGURA: 7/ 8" OU 22,23MM|ESPESSURA: 1/8" OU 3,17MM|MASSA LINEAR: 1,04KG/M) - FORNECIMENTO, EXCLUSIVE SERVIÇO DE MONTAGEM/ INSTALAÇÃO (m)</t>
        </is>
      </c>
      <c r="B252" s="90" t="n"/>
      <c r="C252" s="90" t="n"/>
      <c r="D252" s="90" t="n"/>
      <c r="E252" s="90" t="n"/>
      <c r="F252" s="90" t="n"/>
      <c r="G252" s="90" t="n"/>
      <c r="H252" s="90" t="n"/>
      <c r="I252" s="91" t="n"/>
    </row>
    <row r="253" ht="20.1" customHeight="1">
      <c r="A253" s="76" t="inlineStr">
        <is>
          <t>MATERIAIS</t>
        </is>
      </c>
      <c r="B253" s="90" t="n"/>
      <c r="C253" s="90" t="n"/>
      <c r="D253" s="90" t="n"/>
      <c r="E253" s="91" t="n"/>
      <c r="F253" s="63" t="inlineStr">
        <is>
          <t>UNID</t>
        </is>
      </c>
      <c r="G253" s="63" t="inlineStr">
        <is>
          <t>CONSUMO</t>
        </is>
      </c>
      <c r="H253" s="63" t="inlineStr">
        <is>
          <t>VALOR UNITÁRIO</t>
        </is>
      </c>
      <c r="I253" s="63" t="inlineStr">
        <is>
          <t>CUSTO UNITÁRIO</t>
        </is>
      </c>
    </row>
    <row r="254" ht="15" customHeight="1">
      <c r="A254" s="66" t="inlineStr">
        <is>
          <t>MATED-20139</t>
        </is>
      </c>
      <c r="B254" s="65" t="inlineStr">
        <is>
          <t>AÇO (APLICAÇÃO: USO GERAL|NORMAS: ASTM A-36/ A-572)   Kg</t>
        </is>
      </c>
      <c r="C254" s="90" t="n"/>
      <c r="D254" s="90" t="n"/>
      <c r="E254" s="91" t="n"/>
      <c r="F254" s="66" t="inlineStr">
        <is>
          <t>Kg</t>
        </is>
      </c>
      <c r="G254" s="82" t="n">
        <v>1.043432</v>
      </c>
      <c r="H254" s="68" t="n">
        <v>9.199999999999999</v>
      </c>
      <c r="I254" s="68" t="n">
        <v>9.59</v>
      </c>
    </row>
    <row r="255" ht="15" customHeight="1">
      <c r="A255" s="58" t="n"/>
      <c r="B255" s="58" t="n"/>
      <c r="C255" s="58" t="n"/>
      <c r="D255" s="58" t="n"/>
      <c r="E255" s="58" t="n"/>
      <c r="F255" s="58" t="n"/>
      <c r="G255" s="69" t="inlineStr">
        <is>
          <t>TOTAL MATERIAIS:</t>
        </is>
      </c>
      <c r="H255" s="91" t="n"/>
      <c r="I255" s="5" t="n">
        <v>9.59</v>
      </c>
    </row>
    <row r="256" ht="15" customHeight="1">
      <c r="A256" s="2" t="n"/>
      <c r="B256" s="2" t="n"/>
      <c r="C256" s="2" t="n"/>
      <c r="D256" s="2" t="n"/>
      <c r="E256" s="2" t="n"/>
      <c r="F256" s="2" t="n"/>
      <c r="G256" s="75" t="inlineStr">
        <is>
          <t>Custo Direto Total:</t>
        </is>
      </c>
      <c r="H256" s="91" t="n"/>
      <c r="I256" s="68" t="n">
        <v>9.59</v>
      </c>
    </row>
    <row r="257" ht="15" customHeight="1">
      <c r="A257" s="2" t="n"/>
      <c r="B257" s="2" t="n"/>
      <c r="C257" s="2" t="n"/>
      <c r="D257" s="2" t="n"/>
      <c r="E257" s="2" t="n"/>
      <c r="F257" s="2" t="n"/>
      <c r="G257" s="75" t="inlineStr">
        <is>
          <t>VALOR:</t>
        </is>
      </c>
      <c r="H257" s="91" t="n"/>
      <c r="I257" s="5" t="n">
        <v>9.59</v>
      </c>
    </row>
    <row r="258" ht="15" customHeight="1">
      <c r="A258" s="2" t="n"/>
      <c r="B258" s="2" t="n"/>
      <c r="C258" s="2" t="n"/>
      <c r="D258" s="2" t="n"/>
      <c r="E258" s="2" t="n"/>
      <c r="F258" s="2" t="n"/>
      <c r="G258" s="75" t="inlineStr">
        <is>
          <t>VALOR BDI (29.27%):</t>
        </is>
      </c>
      <c r="H258" s="91" t="n"/>
      <c r="I258" s="5" t="n">
        <v>2.81</v>
      </c>
    </row>
    <row r="259" ht="15" customHeight="1">
      <c r="A259" s="2" t="n"/>
      <c r="B259" s="2" t="n"/>
      <c r="C259" s="2" t="n"/>
      <c r="D259" s="2" t="n"/>
      <c r="E259" s="2" t="n"/>
      <c r="F259" s="2" t="n"/>
      <c r="G259" s="75" t="inlineStr">
        <is>
          <t>VALOR COM BDI:</t>
        </is>
      </c>
      <c r="H259" s="91" t="n"/>
      <c r="I259" s="5" t="n">
        <v>12.4</v>
      </c>
    </row>
    <row r="260" ht="9.949999999999999" customHeight="1">
      <c r="A260" s="2" t="n"/>
      <c r="B260" s="2" t="n"/>
      <c r="C260" s="2" t="n"/>
      <c r="D260" s="71" t="n"/>
      <c r="G260" s="2" t="n"/>
      <c r="H260" s="2" t="n"/>
      <c r="I260" s="2" t="n"/>
    </row>
    <row r="261" ht="20.1" customHeight="1">
      <c r="A261" s="72" t="inlineStr">
        <is>
          <t>40.31.02 CHAPISCO COM ARGAMASSA 1:3, A COLHER (M2)</t>
        </is>
      </c>
      <c r="B261" s="90" t="n"/>
      <c r="C261" s="90" t="n"/>
      <c r="D261" s="90" t="n"/>
      <c r="E261" s="90" t="n"/>
      <c r="F261" s="90" t="n"/>
      <c r="G261" s="90" t="n"/>
      <c r="H261" s="90" t="n"/>
      <c r="I261" s="91" t="n"/>
    </row>
    <row r="262" ht="15" customHeight="1">
      <c r="A262" s="73" t="inlineStr">
        <is>
          <t>Mão de Obra</t>
        </is>
      </c>
      <c r="B262" s="90" t="n"/>
      <c r="C262" s="91" t="n"/>
      <c r="D262" s="64" t="inlineStr">
        <is>
          <t>FONTE</t>
        </is>
      </c>
      <c r="E262" s="91" t="n"/>
      <c r="F262" s="64" t="inlineStr">
        <is>
          <t>UNID</t>
        </is>
      </c>
      <c r="G262" s="64" t="inlineStr">
        <is>
          <t>COEFICIENTE</t>
        </is>
      </c>
      <c r="H262" s="64" t="inlineStr">
        <is>
          <t>PREÇO UNITÁRIO</t>
        </is>
      </c>
      <c r="I262" s="64" t="inlineStr">
        <is>
          <t>TOTAL</t>
        </is>
      </c>
    </row>
    <row r="263" ht="15" customHeight="1">
      <c r="A263" s="78" t="inlineStr">
        <is>
          <t>55.10.75</t>
        </is>
      </c>
      <c r="B263" s="77" t="inlineStr">
        <is>
          <t>PEDREIRO</t>
        </is>
      </c>
      <c r="C263" s="91" t="n"/>
      <c r="D263" s="78" t="inlineStr">
        <is>
          <t>SUDECAP</t>
        </is>
      </c>
      <c r="E263" s="91" t="n"/>
      <c r="F263" s="78" t="inlineStr">
        <is>
          <t>H</t>
        </is>
      </c>
      <c r="G263" s="21" t="n">
        <v>0.1</v>
      </c>
      <c r="H263" s="22" t="n">
        <v>21.08</v>
      </c>
      <c r="I263" s="22" t="n">
        <v>2.11</v>
      </c>
    </row>
    <row r="264" ht="15" customHeight="1">
      <c r="A264" s="78" t="inlineStr">
        <is>
          <t>55.10.88</t>
        </is>
      </c>
      <c r="B264" s="77" t="inlineStr">
        <is>
          <t>SERVENTE</t>
        </is>
      </c>
      <c r="C264" s="91" t="n"/>
      <c r="D264" s="78" t="inlineStr">
        <is>
          <t>SUDECAP</t>
        </is>
      </c>
      <c r="E264" s="91" t="n"/>
      <c r="F264" s="78" t="inlineStr">
        <is>
          <t>H</t>
        </is>
      </c>
      <c r="G264" s="21" t="n">
        <v>0.17</v>
      </c>
      <c r="H264" s="22" t="n">
        <v>14.9</v>
      </c>
      <c r="I264" s="22" t="n">
        <v>2.53</v>
      </c>
    </row>
    <row r="265" ht="15" customHeight="1">
      <c r="A265" s="2" t="n"/>
      <c r="B265" s="2" t="n"/>
      <c r="C265" s="2" t="n"/>
      <c r="D265" s="2" t="n"/>
      <c r="E265" s="2" t="n"/>
      <c r="F265" s="2" t="n"/>
      <c r="G265" s="74" t="inlineStr">
        <is>
          <t>TOTAL Mão de Obra:</t>
        </is>
      </c>
      <c r="H265" s="91" t="n"/>
      <c r="I265" s="23" t="n">
        <v>4.64</v>
      </c>
    </row>
    <row r="266" ht="15" customHeight="1">
      <c r="A266" s="73" t="inlineStr">
        <is>
          <t>Serviço</t>
        </is>
      </c>
      <c r="B266" s="90" t="n"/>
      <c r="C266" s="91" t="n"/>
      <c r="D266" s="64" t="inlineStr">
        <is>
          <t>FONTE</t>
        </is>
      </c>
      <c r="E266" s="91" t="n"/>
      <c r="F266" s="64" t="inlineStr">
        <is>
          <t>UNID</t>
        </is>
      </c>
      <c r="G266" s="64" t="inlineStr">
        <is>
          <t>COEFICIENTE</t>
        </is>
      </c>
      <c r="H266" s="64" t="inlineStr">
        <is>
          <t>PREÇO UNITÁRIO</t>
        </is>
      </c>
      <c r="I266" s="64" t="inlineStr">
        <is>
          <t>TOTAL</t>
        </is>
      </c>
    </row>
    <row r="267" ht="15" customHeight="1">
      <c r="A267" s="78" t="inlineStr">
        <is>
          <t>40.24.15</t>
        </is>
      </c>
      <c r="B267" s="77" t="inlineStr">
        <is>
          <t>ARGAMASSA DE CIMENTO E AREIA 1:3</t>
        </is>
      </c>
      <c r="C267" s="91" t="n"/>
      <c r="D267" s="78" t="inlineStr">
        <is>
          <t>SUDECAP</t>
        </is>
      </c>
      <c r="E267" s="91" t="n"/>
      <c r="F267" s="78" t="inlineStr">
        <is>
          <t>M3</t>
        </is>
      </c>
      <c r="G267" s="21" t="n">
        <v>0.005</v>
      </c>
      <c r="H267" s="22" t="n">
        <v>599.9299999999999</v>
      </c>
      <c r="I267" s="22" t="n">
        <v>3</v>
      </c>
    </row>
    <row r="268" ht="15" customHeight="1">
      <c r="A268" s="2" t="n"/>
      <c r="B268" s="2" t="n"/>
      <c r="C268" s="2" t="n"/>
      <c r="D268" s="2" t="n"/>
      <c r="E268" s="2" t="n"/>
      <c r="F268" s="2" t="n"/>
      <c r="G268" s="74" t="inlineStr">
        <is>
          <t>TOTAL Serviço:</t>
        </is>
      </c>
      <c r="H268" s="91" t="n"/>
      <c r="I268" s="23" t="n">
        <v>3</v>
      </c>
    </row>
    <row r="269" ht="15" customHeight="1">
      <c r="A269" s="2" t="n"/>
      <c r="B269" s="2" t="n"/>
      <c r="C269" s="2" t="n"/>
      <c r="D269" s="2" t="n"/>
      <c r="E269" s="2" t="n"/>
      <c r="F269" s="2" t="n"/>
      <c r="G269" s="75" t="inlineStr">
        <is>
          <t>VALOR:</t>
        </is>
      </c>
      <c r="H269" s="91" t="n"/>
      <c r="I269" s="5" t="n">
        <v>7.64</v>
      </c>
    </row>
    <row r="270" ht="15" customHeight="1">
      <c r="A270" s="2" t="n"/>
      <c r="B270" s="2" t="n"/>
      <c r="C270" s="2" t="n"/>
      <c r="D270" s="2" t="n"/>
      <c r="E270" s="2" t="n"/>
      <c r="F270" s="2" t="n"/>
      <c r="G270" s="75" t="inlineStr">
        <is>
          <t>VALOR BDI (29.27%):</t>
        </is>
      </c>
      <c r="H270" s="91" t="n"/>
      <c r="I270" s="5" t="n">
        <v>2.24</v>
      </c>
    </row>
    <row r="271" ht="15" customHeight="1">
      <c r="A271" s="2" t="n"/>
      <c r="B271" s="2" t="n"/>
      <c r="C271" s="2" t="n"/>
      <c r="D271" s="2" t="n"/>
      <c r="E271" s="2" t="n"/>
      <c r="F271" s="2" t="n"/>
      <c r="G271" s="75" t="inlineStr">
        <is>
          <t>VALOR COM BDI:</t>
        </is>
      </c>
      <c r="H271" s="91" t="n"/>
      <c r="I271" s="5" t="n">
        <v>9.880000000000001</v>
      </c>
    </row>
    <row r="272" ht="9.949999999999999" customHeight="1">
      <c r="A272" s="2" t="n"/>
      <c r="B272" s="2" t="n"/>
      <c r="C272" s="2" t="n"/>
      <c r="D272" s="71" t="n"/>
      <c r="G272" s="2" t="n"/>
      <c r="H272" s="2" t="n"/>
      <c r="I272" s="2" t="n"/>
    </row>
    <row r="273" ht="20.1" customHeight="1">
      <c r="A273" s="72" t="inlineStr">
        <is>
          <t>50.05.11 CHI/BETONEIRA 400 L, SEM CARREGADOR (H)</t>
        </is>
      </c>
      <c r="B273" s="90" t="n"/>
      <c r="C273" s="90" t="n"/>
      <c r="D273" s="90" t="n"/>
      <c r="E273" s="90" t="n"/>
      <c r="F273" s="90" t="n"/>
      <c r="G273" s="90" t="n"/>
      <c r="H273" s="90" t="n"/>
      <c r="I273" s="91" t="n"/>
    </row>
    <row r="274" ht="15" customHeight="1">
      <c r="A274" s="73" t="inlineStr">
        <is>
          <t>Equipamento</t>
        </is>
      </c>
      <c r="B274" s="90" t="n"/>
      <c r="C274" s="91" t="n"/>
      <c r="D274" s="64" t="inlineStr">
        <is>
          <t>FONTE</t>
        </is>
      </c>
      <c r="E274" s="91" t="n"/>
      <c r="F274" s="64" t="inlineStr">
        <is>
          <t>UNID</t>
        </is>
      </c>
      <c r="G274" s="64" t="inlineStr">
        <is>
          <t>COEFICIENTE</t>
        </is>
      </c>
      <c r="H274" s="64" t="inlineStr">
        <is>
          <t>PREÇO UNITÁRIO</t>
        </is>
      </c>
      <c r="I274" s="64" t="inlineStr">
        <is>
          <t>TOTAL</t>
        </is>
      </c>
    </row>
    <row r="275" ht="29.1" customHeight="1">
      <c r="A275" s="78" t="inlineStr">
        <is>
          <t>54.05.10</t>
        </is>
      </c>
      <c r="B275" s="77" t="inlineStr">
        <is>
          <t>BETONEIRA CAPACIDADE NOMINAL 400 L, CAPACIDADE DE MISTURA  280 L, MOTOR ELETRICO TRIFASICO 220/380 V POTENCIA 2 CV, SEM CARREGADOR</t>
        </is>
      </c>
      <c r="C275" s="91" t="n"/>
      <c r="D275" s="78" t="inlineStr">
        <is>
          <t>SUDECAP</t>
        </is>
      </c>
      <c r="E275" s="91" t="n"/>
      <c r="F275" s="78" t="inlineStr">
        <is>
          <t>UN</t>
        </is>
      </c>
      <c r="G275" s="21" t="n">
        <v>0.00017</v>
      </c>
      <c r="H275" s="22" t="n">
        <v>4199</v>
      </c>
      <c r="I275" s="22" t="n">
        <v>0.71</v>
      </c>
    </row>
    <row r="276" ht="15" customHeight="1">
      <c r="A276" s="2" t="n"/>
      <c r="B276" s="2" t="n"/>
      <c r="C276" s="2" t="n"/>
      <c r="D276" s="2" t="n"/>
      <c r="E276" s="2" t="n"/>
      <c r="F276" s="2" t="n"/>
      <c r="G276" s="74" t="inlineStr">
        <is>
          <t>TOTAL Equipamento:</t>
        </is>
      </c>
      <c r="H276" s="91" t="n"/>
      <c r="I276" s="23" t="n">
        <v>0.71</v>
      </c>
    </row>
    <row r="277" ht="15" customHeight="1">
      <c r="A277" s="2" t="n"/>
      <c r="B277" s="2" t="n"/>
      <c r="C277" s="2" t="n"/>
      <c r="D277" s="2" t="n"/>
      <c r="E277" s="2" t="n"/>
      <c r="F277" s="2" t="n"/>
      <c r="G277" s="75" t="inlineStr">
        <is>
          <t>VALOR:</t>
        </is>
      </c>
      <c r="H277" s="91" t="n"/>
      <c r="I277" s="5" t="n">
        <v>0.71</v>
      </c>
    </row>
    <row r="278" ht="15" customHeight="1">
      <c r="A278" s="2" t="n"/>
      <c r="B278" s="2" t="n"/>
      <c r="C278" s="2" t="n"/>
      <c r="D278" s="2" t="n"/>
      <c r="E278" s="2" t="n"/>
      <c r="F278" s="2" t="n"/>
      <c r="G278" s="75" t="inlineStr">
        <is>
          <t>VALOR BDI (29.27%):</t>
        </is>
      </c>
      <c r="H278" s="91" t="n"/>
      <c r="I278" s="5" t="n">
        <v>0.21</v>
      </c>
    </row>
    <row r="279" ht="15" customHeight="1">
      <c r="A279" s="2" t="n"/>
      <c r="B279" s="2" t="n"/>
      <c r="C279" s="2" t="n"/>
      <c r="D279" s="2" t="n"/>
      <c r="E279" s="2" t="n"/>
      <c r="F279" s="2" t="n"/>
      <c r="G279" s="75" t="inlineStr">
        <is>
          <t>VALOR COM BDI:</t>
        </is>
      </c>
      <c r="H279" s="91" t="n"/>
      <c r="I279" s="5" t="n">
        <v>0.92</v>
      </c>
    </row>
    <row r="280" ht="9.949999999999999" customHeight="1">
      <c r="A280" s="2" t="n"/>
      <c r="B280" s="2" t="n"/>
      <c r="C280" s="2" t="n"/>
      <c r="D280" s="71" t="n"/>
      <c r="G280" s="2" t="n"/>
      <c r="H280" s="2" t="n"/>
      <c r="I280" s="2" t="n"/>
    </row>
    <row r="281" ht="20.1" customHeight="1">
      <c r="A281" s="72" t="inlineStr">
        <is>
          <t>50.10.09 CHI/CAMINHAO BASCULANTE FORD 1317 WE (H)</t>
        </is>
      </c>
      <c r="B281" s="90" t="n"/>
      <c r="C281" s="90" t="n"/>
      <c r="D281" s="90" t="n"/>
      <c r="E281" s="90" t="n"/>
      <c r="F281" s="90" t="n"/>
      <c r="G281" s="90" t="n"/>
      <c r="H281" s="90" t="n"/>
      <c r="I281" s="91" t="n"/>
    </row>
    <row r="282" ht="15" customHeight="1">
      <c r="A282" s="73" t="inlineStr">
        <is>
          <t>Equipamento</t>
        </is>
      </c>
      <c r="B282" s="90" t="n"/>
      <c r="C282" s="91" t="n"/>
      <c r="D282" s="64" t="inlineStr">
        <is>
          <t>FONTE</t>
        </is>
      </c>
      <c r="E282" s="91" t="n"/>
      <c r="F282" s="64" t="inlineStr">
        <is>
          <t>UNID</t>
        </is>
      </c>
      <c r="G282" s="64" t="inlineStr">
        <is>
          <t>COEFICIENTE</t>
        </is>
      </c>
      <c r="H282" s="64" t="inlineStr">
        <is>
          <t>PREÇO UNITÁRIO</t>
        </is>
      </c>
      <c r="I282" s="64" t="inlineStr">
        <is>
          <t>TOTAL</t>
        </is>
      </c>
    </row>
    <row r="283" ht="38.1" customHeight="1">
      <c r="A283" s="78" t="inlineStr">
        <is>
          <t>54.10.10</t>
        </is>
      </c>
      <c r="B283" s="77" t="inlineStr">
        <is>
          <t>CAMINHAO TOCO, PESO BRUTO TOTAL 10000 KG, CARGA UTIL MAXIMA 7200 KG, DISTANCIA ENTRE EIXOS 4,50 M, POTENCIA 190 CV (INCLUI CABINE E CHASSI, NAO INCLUI CARROCERIA) OU EQUIVALENTE</t>
        </is>
      </c>
      <c r="C283" s="91" t="n"/>
      <c r="D283" s="78" t="inlineStr">
        <is>
          <t>SUDECAP</t>
        </is>
      </c>
      <c r="E283" s="91" t="n"/>
      <c r="F283" s="78" t="inlineStr">
        <is>
          <t>UN</t>
        </is>
      </c>
      <c r="G283" s="21" t="n">
        <v>9.000000000000001e-05</v>
      </c>
      <c r="H283" s="22" t="n">
        <v>429394.8</v>
      </c>
      <c r="I283" s="22" t="n">
        <v>38.65</v>
      </c>
    </row>
    <row r="284" ht="15" customHeight="1">
      <c r="A284" s="2" t="n"/>
      <c r="B284" s="2" t="n"/>
      <c r="C284" s="2" t="n"/>
      <c r="D284" s="2" t="n"/>
      <c r="E284" s="2" t="n"/>
      <c r="F284" s="2" t="n"/>
      <c r="G284" s="74" t="inlineStr">
        <is>
          <t>TOTAL Equipamento:</t>
        </is>
      </c>
      <c r="H284" s="91" t="n"/>
      <c r="I284" s="23" t="n">
        <v>38.65</v>
      </c>
    </row>
    <row r="285" ht="15" customHeight="1">
      <c r="A285" s="73" t="inlineStr">
        <is>
          <t>Material</t>
        </is>
      </c>
      <c r="B285" s="90" t="n"/>
      <c r="C285" s="91" t="n"/>
      <c r="D285" s="64" t="inlineStr">
        <is>
          <t>FONTE</t>
        </is>
      </c>
      <c r="E285" s="91" t="n"/>
      <c r="F285" s="64" t="inlineStr">
        <is>
          <t>UNID</t>
        </is>
      </c>
      <c r="G285" s="64" t="inlineStr">
        <is>
          <t>COEFICIENTE</t>
        </is>
      </c>
      <c r="H285" s="64" t="inlineStr">
        <is>
          <t>PREÇO UNITÁRIO</t>
        </is>
      </c>
      <c r="I285" s="64" t="inlineStr">
        <is>
          <t>TOTAL</t>
        </is>
      </c>
    </row>
    <row r="286" ht="15" customHeight="1">
      <c r="A286" s="78" t="inlineStr">
        <is>
          <t>83.30.01</t>
        </is>
      </c>
      <c r="B286" s="77" t="inlineStr">
        <is>
          <t>BASCULA P/ CAMINHÃO FORD CARGO 1519 OU 1319</t>
        </is>
      </c>
      <c r="C286" s="91" t="n"/>
      <c r="D286" s="78" t="inlineStr">
        <is>
          <t>SUDECAP</t>
        </is>
      </c>
      <c r="E286" s="91" t="n"/>
      <c r="F286" s="78" t="inlineStr">
        <is>
          <t>UN</t>
        </is>
      </c>
      <c r="G286" s="21" t="n">
        <v>9.000000000000001e-05</v>
      </c>
      <c r="H286" s="22" t="n">
        <v>66583.64999999999</v>
      </c>
      <c r="I286" s="22" t="n">
        <v>5.99</v>
      </c>
    </row>
    <row r="287" ht="15" customHeight="1">
      <c r="A287" s="2" t="n"/>
      <c r="B287" s="2" t="n"/>
      <c r="C287" s="2" t="n"/>
      <c r="D287" s="2" t="n"/>
      <c r="E287" s="2" t="n"/>
      <c r="F287" s="2" t="n"/>
      <c r="G287" s="74" t="inlineStr">
        <is>
          <t>TOTAL Material:</t>
        </is>
      </c>
      <c r="H287" s="91" t="n"/>
      <c r="I287" s="23" t="n">
        <v>5.99</v>
      </c>
    </row>
    <row r="288" ht="15" customHeight="1">
      <c r="A288" s="73" t="inlineStr">
        <is>
          <t>Mão de Obra</t>
        </is>
      </c>
      <c r="B288" s="90" t="n"/>
      <c r="C288" s="91" t="n"/>
      <c r="D288" s="64" t="inlineStr">
        <is>
          <t>FONTE</t>
        </is>
      </c>
      <c r="E288" s="91" t="n"/>
      <c r="F288" s="64" t="inlineStr">
        <is>
          <t>UNID</t>
        </is>
      </c>
      <c r="G288" s="64" t="inlineStr">
        <is>
          <t>COEFICIENTE</t>
        </is>
      </c>
      <c r="H288" s="64" t="inlineStr">
        <is>
          <t>PREÇO UNITÁRIO</t>
        </is>
      </c>
      <c r="I288" s="64" t="inlineStr">
        <is>
          <t>TOTAL</t>
        </is>
      </c>
    </row>
    <row r="289" ht="15" customHeight="1">
      <c r="A289" s="78" t="inlineStr">
        <is>
          <t>55.05.36</t>
        </is>
      </c>
      <c r="B289" s="77" t="inlineStr">
        <is>
          <t>MOTORISTA DE VEICULO PESADO</t>
        </is>
      </c>
      <c r="C289" s="91" t="n"/>
      <c r="D289" s="78" t="inlineStr">
        <is>
          <t>SUDECAP</t>
        </is>
      </c>
      <c r="E289" s="91" t="n"/>
      <c r="F289" s="78" t="inlineStr">
        <is>
          <t>H</t>
        </is>
      </c>
      <c r="G289" s="21" t="n">
        <v>1</v>
      </c>
      <c r="H289" s="22" t="n">
        <v>22.55</v>
      </c>
      <c r="I289" s="22" t="n">
        <v>22.55</v>
      </c>
    </row>
    <row r="290" ht="15" customHeight="1">
      <c r="A290" s="2" t="n"/>
      <c r="B290" s="2" t="n"/>
      <c r="C290" s="2" t="n"/>
      <c r="D290" s="2" t="n"/>
      <c r="E290" s="2" t="n"/>
      <c r="F290" s="2" t="n"/>
      <c r="G290" s="74" t="inlineStr">
        <is>
          <t>TOTAL Mão de Obra:</t>
        </is>
      </c>
      <c r="H290" s="91" t="n"/>
      <c r="I290" s="23" t="n">
        <v>22.55</v>
      </c>
    </row>
    <row r="291" ht="15" customHeight="1">
      <c r="A291" s="2" t="n"/>
      <c r="B291" s="2" t="n"/>
      <c r="C291" s="2" t="n"/>
      <c r="D291" s="2" t="n"/>
      <c r="E291" s="2" t="n"/>
      <c r="F291" s="2" t="n"/>
      <c r="G291" s="75" t="inlineStr">
        <is>
          <t>VALOR:</t>
        </is>
      </c>
      <c r="H291" s="91" t="n"/>
      <c r="I291" s="5" t="n">
        <v>67.19</v>
      </c>
    </row>
    <row r="292" ht="15" customHeight="1">
      <c r="A292" s="2" t="n"/>
      <c r="B292" s="2" t="n"/>
      <c r="C292" s="2" t="n"/>
      <c r="D292" s="2" t="n"/>
      <c r="E292" s="2" t="n"/>
      <c r="F292" s="2" t="n"/>
      <c r="G292" s="75" t="inlineStr">
        <is>
          <t>VALOR BDI (29.27%):</t>
        </is>
      </c>
      <c r="H292" s="91" t="n"/>
      <c r="I292" s="5" t="n">
        <v>19.67</v>
      </c>
    </row>
    <row r="293" ht="15" customHeight="1">
      <c r="A293" s="2" t="n"/>
      <c r="B293" s="2" t="n"/>
      <c r="C293" s="2" t="n"/>
      <c r="D293" s="2" t="n"/>
      <c r="E293" s="2" t="n"/>
      <c r="F293" s="2" t="n"/>
      <c r="G293" s="75" t="inlineStr">
        <is>
          <t>VALOR COM BDI:</t>
        </is>
      </c>
      <c r="H293" s="91" t="n"/>
      <c r="I293" s="5" t="n">
        <v>86.86</v>
      </c>
    </row>
    <row r="294" ht="9.949999999999999" customHeight="1">
      <c r="A294" s="2" t="n"/>
      <c r="B294" s="2" t="n"/>
      <c r="C294" s="2" t="n"/>
      <c r="D294" s="71" t="n"/>
      <c r="G294" s="2" t="n"/>
      <c r="H294" s="2" t="n"/>
      <c r="I294" s="2" t="n"/>
    </row>
    <row r="295" ht="20.1" customHeight="1">
      <c r="A295" s="72" t="inlineStr">
        <is>
          <t>50.10.51 CHI/CAMINHAO TANQUE FORD 1317 WE TRUCADO, 10000 L (H)</t>
        </is>
      </c>
      <c r="B295" s="90" t="n"/>
      <c r="C295" s="90" t="n"/>
      <c r="D295" s="90" t="n"/>
      <c r="E295" s="90" t="n"/>
      <c r="F295" s="90" t="n"/>
      <c r="G295" s="90" t="n"/>
      <c r="H295" s="90" t="n"/>
      <c r="I295" s="91" t="n"/>
    </row>
    <row r="296" ht="15" customHeight="1">
      <c r="A296" s="73" t="inlineStr">
        <is>
          <t>Equipamento</t>
        </is>
      </c>
      <c r="B296" s="90" t="n"/>
      <c r="C296" s="91" t="n"/>
      <c r="D296" s="64" t="inlineStr">
        <is>
          <t>FONTE</t>
        </is>
      </c>
      <c r="E296" s="91" t="n"/>
      <c r="F296" s="64" t="inlineStr">
        <is>
          <t>UNID</t>
        </is>
      </c>
      <c r="G296" s="64" t="inlineStr">
        <is>
          <t>COEFICIENTE</t>
        </is>
      </c>
      <c r="H296" s="64" t="inlineStr">
        <is>
          <t>PREÇO UNITÁRIO</t>
        </is>
      </c>
      <c r="I296" s="64" t="inlineStr">
        <is>
          <t>TOTAL</t>
        </is>
      </c>
    </row>
    <row r="297" ht="38.1" customHeight="1">
      <c r="A297" s="78" t="inlineStr">
        <is>
          <t>54.10.10</t>
        </is>
      </c>
      <c r="B297" s="77" t="inlineStr">
        <is>
          <t>CAMINHAO TOCO, PESO BRUTO TOTAL 10000 KG, CARGA UTIL MAXIMA 7200 KG, DISTANCIA ENTRE EIXOS 4,50 M, POTENCIA 190 CV (INCLUI CABINE E CHASSI, NAO INCLUI CARROCERIA) OU EQUIVALENTE</t>
        </is>
      </c>
      <c r="C297" s="91" t="n"/>
      <c r="D297" s="78" t="inlineStr">
        <is>
          <t>SUDECAP</t>
        </is>
      </c>
      <c r="E297" s="91" t="n"/>
      <c r="F297" s="78" t="inlineStr">
        <is>
          <t>UN</t>
        </is>
      </c>
      <c r="G297" s="21" t="n">
        <v>9.000000000000001e-05</v>
      </c>
      <c r="H297" s="22" t="n">
        <v>429394.8</v>
      </c>
      <c r="I297" s="22" t="n">
        <v>38.65</v>
      </c>
    </row>
    <row r="298" ht="15" customHeight="1">
      <c r="A298" s="2" t="n"/>
      <c r="B298" s="2" t="n"/>
      <c r="C298" s="2" t="n"/>
      <c r="D298" s="2" t="n"/>
      <c r="E298" s="2" t="n"/>
      <c r="F298" s="2" t="n"/>
      <c r="G298" s="74" t="inlineStr">
        <is>
          <t>TOTAL Equipamento:</t>
        </is>
      </c>
      <c r="H298" s="91" t="n"/>
      <c r="I298" s="23" t="n">
        <v>38.65</v>
      </c>
    </row>
    <row r="299" ht="15" customHeight="1">
      <c r="A299" s="73" t="inlineStr">
        <is>
          <t>Material</t>
        </is>
      </c>
      <c r="B299" s="90" t="n"/>
      <c r="C299" s="91" t="n"/>
      <c r="D299" s="64" t="inlineStr">
        <is>
          <t>FONTE</t>
        </is>
      </c>
      <c r="E299" s="91" t="n"/>
      <c r="F299" s="64" t="inlineStr">
        <is>
          <t>UNID</t>
        </is>
      </c>
      <c r="G299" s="64" t="inlineStr">
        <is>
          <t>COEFICIENTE</t>
        </is>
      </c>
      <c r="H299" s="64" t="inlineStr">
        <is>
          <t>PREÇO UNITÁRIO</t>
        </is>
      </c>
      <c r="I299" s="64" t="inlineStr">
        <is>
          <t>TOTAL</t>
        </is>
      </c>
    </row>
    <row r="300" ht="15" customHeight="1">
      <c r="A300" s="78" t="inlineStr">
        <is>
          <t>83.30.03</t>
        </is>
      </c>
      <c r="B300" s="77" t="inlineStr">
        <is>
          <t>TANQUE 10000L P/ CAMINHAO PIPA</t>
        </is>
      </c>
      <c r="C300" s="91" t="n"/>
      <c r="D300" s="78" t="inlineStr">
        <is>
          <t>SUDECAP</t>
        </is>
      </c>
      <c r="E300" s="91" t="n"/>
      <c r="F300" s="78" t="inlineStr">
        <is>
          <t>UN</t>
        </is>
      </c>
      <c r="G300" s="21" t="n">
        <v>9.000000000000001e-05</v>
      </c>
      <c r="H300" s="22" t="n">
        <v>107321</v>
      </c>
      <c r="I300" s="22" t="n">
        <v>9.66</v>
      </c>
    </row>
    <row r="301" ht="15" customHeight="1">
      <c r="A301" s="2" t="n"/>
      <c r="B301" s="2" t="n"/>
      <c r="C301" s="2" t="n"/>
      <c r="D301" s="2" t="n"/>
      <c r="E301" s="2" t="n"/>
      <c r="F301" s="2" t="n"/>
      <c r="G301" s="74" t="inlineStr">
        <is>
          <t>TOTAL Material:</t>
        </is>
      </c>
      <c r="H301" s="91" t="n"/>
      <c r="I301" s="23" t="n">
        <v>9.66</v>
      </c>
    </row>
    <row r="302" ht="15" customHeight="1">
      <c r="A302" s="73" t="inlineStr">
        <is>
          <t>Mão de Obra</t>
        </is>
      </c>
      <c r="B302" s="90" t="n"/>
      <c r="C302" s="91" t="n"/>
      <c r="D302" s="64" t="inlineStr">
        <is>
          <t>FONTE</t>
        </is>
      </c>
      <c r="E302" s="91" t="n"/>
      <c r="F302" s="64" t="inlineStr">
        <is>
          <t>UNID</t>
        </is>
      </c>
      <c r="G302" s="64" t="inlineStr">
        <is>
          <t>COEFICIENTE</t>
        </is>
      </c>
      <c r="H302" s="64" t="inlineStr">
        <is>
          <t>PREÇO UNITÁRIO</t>
        </is>
      </c>
      <c r="I302" s="64" t="inlineStr">
        <is>
          <t>TOTAL</t>
        </is>
      </c>
    </row>
    <row r="303" ht="15" customHeight="1">
      <c r="A303" s="78" t="inlineStr">
        <is>
          <t>55.05.36</t>
        </is>
      </c>
      <c r="B303" s="77" t="inlineStr">
        <is>
          <t>MOTORISTA DE VEICULO PESADO</t>
        </is>
      </c>
      <c r="C303" s="91" t="n"/>
      <c r="D303" s="78" t="inlineStr">
        <is>
          <t>SUDECAP</t>
        </is>
      </c>
      <c r="E303" s="91" t="n"/>
      <c r="F303" s="78" t="inlineStr">
        <is>
          <t>H</t>
        </is>
      </c>
      <c r="G303" s="21" t="n">
        <v>1</v>
      </c>
      <c r="H303" s="22" t="n">
        <v>22.55</v>
      </c>
      <c r="I303" s="22" t="n">
        <v>22.55</v>
      </c>
    </row>
    <row r="304" ht="15" customHeight="1">
      <c r="A304" s="2" t="n"/>
      <c r="B304" s="2" t="n"/>
      <c r="C304" s="2" t="n"/>
      <c r="D304" s="2" t="n"/>
      <c r="E304" s="2" t="n"/>
      <c r="F304" s="2" t="n"/>
      <c r="G304" s="74" t="inlineStr">
        <is>
          <t>TOTAL Mão de Obra:</t>
        </is>
      </c>
      <c r="H304" s="91" t="n"/>
      <c r="I304" s="23" t="n">
        <v>22.55</v>
      </c>
    </row>
    <row r="305" ht="15" customHeight="1">
      <c r="A305" s="2" t="n"/>
      <c r="B305" s="2" t="n"/>
      <c r="C305" s="2" t="n"/>
      <c r="D305" s="2" t="n"/>
      <c r="E305" s="2" t="n"/>
      <c r="F305" s="2" t="n"/>
      <c r="G305" s="75" t="inlineStr">
        <is>
          <t>VALOR:</t>
        </is>
      </c>
      <c r="H305" s="91" t="n"/>
      <c r="I305" s="5" t="n">
        <v>70.86</v>
      </c>
    </row>
    <row r="306" ht="15" customHeight="1">
      <c r="A306" s="2" t="n"/>
      <c r="B306" s="2" t="n"/>
      <c r="C306" s="2" t="n"/>
      <c r="D306" s="2" t="n"/>
      <c r="E306" s="2" t="n"/>
      <c r="F306" s="2" t="n"/>
      <c r="G306" s="75" t="inlineStr">
        <is>
          <t>VALOR BDI (29.27%):</t>
        </is>
      </c>
      <c r="H306" s="91" t="n"/>
      <c r="I306" s="5" t="n">
        <v>20.74</v>
      </c>
    </row>
    <row r="307" ht="15" customHeight="1">
      <c r="A307" s="2" t="n"/>
      <c r="B307" s="2" t="n"/>
      <c r="C307" s="2" t="n"/>
      <c r="D307" s="2" t="n"/>
      <c r="E307" s="2" t="n"/>
      <c r="F307" s="2" t="n"/>
      <c r="G307" s="75" t="inlineStr">
        <is>
          <t>VALOR COM BDI:</t>
        </is>
      </c>
      <c r="H307" s="91" t="n"/>
      <c r="I307" s="5" t="n">
        <v>91.59999999999999</v>
      </c>
    </row>
    <row r="308" ht="9.949999999999999" customHeight="1">
      <c r="A308" s="2" t="n"/>
      <c r="B308" s="2" t="n"/>
      <c r="C308" s="2" t="n"/>
      <c r="D308" s="71" t="n"/>
      <c r="G308" s="2" t="n"/>
      <c r="H308" s="2" t="n"/>
      <c r="I308" s="2" t="n"/>
    </row>
    <row r="309" ht="20.1" customHeight="1">
      <c r="A309" s="72" t="inlineStr">
        <is>
          <t>50.13.75 CHI/COMPACTADOR VIBRATÓRIO DE PLACA 9,0 HP DIESEL OU EQUIVALENTE (H)</t>
        </is>
      </c>
      <c r="B309" s="90" t="n"/>
      <c r="C309" s="90" t="n"/>
      <c r="D309" s="90" t="n"/>
      <c r="E309" s="90" t="n"/>
      <c r="F309" s="90" t="n"/>
      <c r="G309" s="90" t="n"/>
      <c r="H309" s="90" t="n"/>
      <c r="I309" s="91" t="n"/>
    </row>
    <row r="310" ht="15" customHeight="1">
      <c r="A310" s="73" t="inlineStr">
        <is>
          <t>Equipamento</t>
        </is>
      </c>
      <c r="B310" s="90" t="n"/>
      <c r="C310" s="91" t="n"/>
      <c r="D310" s="64" t="inlineStr">
        <is>
          <t>FONTE</t>
        </is>
      </c>
      <c r="E310" s="91" t="n"/>
      <c r="F310" s="64" t="inlineStr">
        <is>
          <t>UNID</t>
        </is>
      </c>
      <c r="G310" s="64" t="inlineStr">
        <is>
          <t>COEFICIENTE</t>
        </is>
      </c>
      <c r="H310" s="64" t="inlineStr">
        <is>
          <t>PREÇO UNITÁRIO</t>
        </is>
      </c>
      <c r="I310" s="64" t="inlineStr">
        <is>
          <t>TOTAL</t>
        </is>
      </c>
    </row>
    <row r="311" ht="21" customHeight="1">
      <c r="A311" s="78" t="inlineStr">
        <is>
          <t>54.13.74</t>
        </is>
      </c>
      <c r="B311" s="77" t="inlineStr">
        <is>
          <t>COMPACTADOR VIBRATÓRIO DE PLACA 9,0 HP DIESEL OU EQUIVALENTE</t>
        </is>
      </c>
      <c r="C311" s="91" t="n"/>
      <c r="D311" s="78" t="inlineStr">
        <is>
          <t>SUDECAP</t>
        </is>
      </c>
      <c r="E311" s="91" t="n"/>
      <c r="F311" s="78" t="inlineStr">
        <is>
          <t>UN</t>
        </is>
      </c>
      <c r="G311" s="21" t="n">
        <v>0.00021</v>
      </c>
      <c r="H311" s="22" t="n">
        <v>17486.08</v>
      </c>
      <c r="I311" s="22" t="n">
        <v>3.67</v>
      </c>
    </row>
    <row r="312" ht="15" customHeight="1">
      <c r="A312" s="2" t="n"/>
      <c r="B312" s="2" t="n"/>
      <c r="C312" s="2" t="n"/>
      <c r="D312" s="2" t="n"/>
      <c r="E312" s="2" t="n"/>
      <c r="F312" s="2" t="n"/>
      <c r="G312" s="74" t="inlineStr">
        <is>
          <t>TOTAL Equipamento:</t>
        </is>
      </c>
      <c r="H312" s="91" t="n"/>
      <c r="I312" s="23" t="n">
        <v>3.67</v>
      </c>
    </row>
    <row r="313" ht="15" customHeight="1">
      <c r="A313" s="2" t="n"/>
      <c r="B313" s="2" t="n"/>
      <c r="C313" s="2" t="n"/>
      <c r="D313" s="2" t="n"/>
      <c r="E313" s="2" t="n"/>
      <c r="F313" s="2" t="n"/>
      <c r="G313" s="75" t="inlineStr">
        <is>
          <t>VALOR:</t>
        </is>
      </c>
      <c r="H313" s="91" t="n"/>
      <c r="I313" s="5" t="n">
        <v>3.67</v>
      </c>
    </row>
    <row r="314" ht="15" customHeight="1">
      <c r="A314" s="2" t="n"/>
      <c r="B314" s="2" t="n"/>
      <c r="C314" s="2" t="n"/>
      <c r="D314" s="2" t="n"/>
      <c r="E314" s="2" t="n"/>
      <c r="F314" s="2" t="n"/>
      <c r="G314" s="75" t="inlineStr">
        <is>
          <t>VALOR BDI (29.27%):</t>
        </is>
      </c>
      <c r="H314" s="91" t="n"/>
      <c r="I314" s="5" t="n">
        <v>1.07</v>
      </c>
    </row>
    <row r="315" ht="15" customHeight="1">
      <c r="A315" s="2" t="n"/>
      <c r="B315" s="2" t="n"/>
      <c r="C315" s="2" t="n"/>
      <c r="D315" s="2" t="n"/>
      <c r="E315" s="2" t="n"/>
      <c r="F315" s="2" t="n"/>
      <c r="G315" s="75" t="inlineStr">
        <is>
          <t>VALOR COM BDI:</t>
        </is>
      </c>
      <c r="H315" s="91" t="n"/>
      <c r="I315" s="5" t="n">
        <v>4.74</v>
      </c>
    </row>
    <row r="316" ht="9.949999999999999" customHeight="1">
      <c r="A316" s="2" t="n"/>
      <c r="B316" s="2" t="n"/>
      <c r="C316" s="2" t="n"/>
      <c r="D316" s="71" t="n"/>
      <c r="G316" s="2" t="n"/>
      <c r="H316" s="2" t="n"/>
      <c r="I316" s="2" t="n"/>
    </row>
    <row r="317" ht="20.1" customHeight="1">
      <c r="A317" s="72" t="inlineStr">
        <is>
          <t>50.20.19 CHI/ESCAVADEIRA HIDRAULICA SOBRE ESTEIRAS, CACAMBA 0,98M3, PESO OPERACIONAL 17T, POTENCIA BRUTA 119HP, OU EQUIVALENTE (H)</t>
        </is>
      </c>
      <c r="B317" s="90" t="n"/>
      <c r="C317" s="90" t="n"/>
      <c r="D317" s="90" t="n"/>
      <c r="E317" s="90" t="n"/>
      <c r="F317" s="90" t="n"/>
      <c r="G317" s="90" t="n"/>
      <c r="H317" s="90" t="n"/>
      <c r="I317" s="91" t="n"/>
    </row>
    <row r="318" ht="15" customHeight="1">
      <c r="A318" s="73" t="inlineStr">
        <is>
          <t>Equipamento</t>
        </is>
      </c>
      <c r="B318" s="90" t="n"/>
      <c r="C318" s="91" t="n"/>
      <c r="D318" s="64" t="inlineStr">
        <is>
          <t>FONTE</t>
        </is>
      </c>
      <c r="E318" s="91" t="n"/>
      <c r="F318" s="64" t="inlineStr">
        <is>
          <t>UNID</t>
        </is>
      </c>
      <c r="G318" s="64" t="inlineStr">
        <is>
          <t>COEFICIENTE</t>
        </is>
      </c>
      <c r="H318" s="64" t="inlineStr">
        <is>
          <t>PREÇO UNITÁRIO</t>
        </is>
      </c>
      <c r="I318" s="64" t="inlineStr">
        <is>
          <t>TOTAL</t>
        </is>
      </c>
    </row>
    <row r="319" ht="29.1" customHeight="1">
      <c r="A319" s="78" t="inlineStr">
        <is>
          <t>54.20.18</t>
        </is>
      </c>
      <c r="B319" s="77" t="inlineStr">
        <is>
          <t>ESCAVADEIRA HIDRAULICA SOBRE ESTEIRAS, CACAMBA 0,98M3, PESO OPERACIONAL 17T, POTENCIA BRUTA 119HP, OU EQUIVALENTE</t>
        </is>
      </c>
      <c r="C319" s="91" t="n"/>
      <c r="D319" s="78" t="inlineStr">
        <is>
          <t>SUDECAP</t>
        </is>
      </c>
      <c r="E319" s="91" t="n"/>
      <c r="F319" s="78" t="inlineStr">
        <is>
          <t>UN</t>
        </is>
      </c>
      <c r="G319" s="21" t="n">
        <v>8.000000000000001e-05</v>
      </c>
      <c r="H319" s="22" t="n">
        <v>917755.26</v>
      </c>
      <c r="I319" s="22" t="n">
        <v>73.42</v>
      </c>
    </row>
    <row r="320" ht="15" customHeight="1">
      <c r="A320" s="2" t="n"/>
      <c r="B320" s="2" t="n"/>
      <c r="C320" s="2" t="n"/>
      <c r="D320" s="2" t="n"/>
      <c r="E320" s="2" t="n"/>
      <c r="F320" s="2" t="n"/>
      <c r="G320" s="74" t="inlineStr">
        <is>
          <t>TOTAL Equipamento:</t>
        </is>
      </c>
      <c r="H320" s="91" t="n"/>
      <c r="I320" s="23" t="n">
        <v>73.42</v>
      </c>
    </row>
    <row r="321" ht="15" customHeight="1">
      <c r="A321" s="73" t="inlineStr">
        <is>
          <t>Mão de Obra</t>
        </is>
      </c>
      <c r="B321" s="90" t="n"/>
      <c r="C321" s="91" t="n"/>
      <c r="D321" s="64" t="inlineStr">
        <is>
          <t>FONTE</t>
        </is>
      </c>
      <c r="E321" s="91" t="n"/>
      <c r="F321" s="64" t="inlineStr">
        <is>
          <t>UNID</t>
        </is>
      </c>
      <c r="G321" s="64" t="inlineStr">
        <is>
          <t>COEFICIENTE</t>
        </is>
      </c>
      <c r="H321" s="64" t="inlineStr">
        <is>
          <t>PREÇO UNITÁRIO</t>
        </is>
      </c>
      <c r="I321" s="64" t="inlineStr">
        <is>
          <t>TOTAL</t>
        </is>
      </c>
    </row>
    <row r="322" ht="15" customHeight="1">
      <c r="A322" s="78" t="inlineStr">
        <is>
          <t>55.05.64</t>
        </is>
      </c>
      <c r="B322" s="77" t="inlineStr">
        <is>
          <t>OPERADOR DE ESCAVADEIRA HIDRAULICA</t>
        </is>
      </c>
      <c r="C322" s="91" t="n"/>
      <c r="D322" s="78" t="inlineStr">
        <is>
          <t>SUDECAP</t>
        </is>
      </c>
      <c r="E322" s="91" t="n"/>
      <c r="F322" s="78" t="inlineStr">
        <is>
          <t>H</t>
        </is>
      </c>
      <c r="G322" s="21" t="n">
        <v>1</v>
      </c>
      <c r="H322" s="22" t="n">
        <v>23.5</v>
      </c>
      <c r="I322" s="22" t="n">
        <v>23.5</v>
      </c>
    </row>
    <row r="323" ht="15" customHeight="1">
      <c r="A323" s="2" t="n"/>
      <c r="B323" s="2" t="n"/>
      <c r="C323" s="2" t="n"/>
      <c r="D323" s="2" t="n"/>
      <c r="E323" s="2" t="n"/>
      <c r="F323" s="2" t="n"/>
      <c r="G323" s="74" t="inlineStr">
        <is>
          <t>TOTAL Mão de Obra:</t>
        </is>
      </c>
      <c r="H323" s="91" t="n"/>
      <c r="I323" s="23" t="n">
        <v>23.5</v>
      </c>
    </row>
    <row r="324" ht="15" customHeight="1">
      <c r="A324" s="2" t="n"/>
      <c r="B324" s="2" t="n"/>
      <c r="C324" s="2" t="n"/>
      <c r="D324" s="2" t="n"/>
      <c r="E324" s="2" t="n"/>
      <c r="F324" s="2" t="n"/>
      <c r="G324" s="75" t="inlineStr">
        <is>
          <t>VALOR:</t>
        </is>
      </c>
      <c r="H324" s="91" t="n"/>
      <c r="I324" s="5" t="n">
        <v>96.92</v>
      </c>
    </row>
    <row r="325" ht="15" customHeight="1">
      <c r="A325" s="2" t="n"/>
      <c r="B325" s="2" t="n"/>
      <c r="C325" s="2" t="n"/>
      <c r="D325" s="2" t="n"/>
      <c r="E325" s="2" t="n"/>
      <c r="F325" s="2" t="n"/>
      <c r="G325" s="75" t="inlineStr">
        <is>
          <t>VALOR BDI (29.27%):</t>
        </is>
      </c>
      <c r="H325" s="91" t="n"/>
      <c r="I325" s="5" t="n">
        <v>28.37</v>
      </c>
    </row>
    <row r="326" ht="15" customHeight="1">
      <c r="A326" s="2" t="n"/>
      <c r="B326" s="2" t="n"/>
      <c r="C326" s="2" t="n"/>
      <c r="D326" s="2" t="n"/>
      <c r="E326" s="2" t="n"/>
      <c r="F326" s="2" t="n"/>
      <c r="G326" s="75" t="inlineStr">
        <is>
          <t>VALOR COM BDI:</t>
        </is>
      </c>
      <c r="H326" s="91" t="n"/>
      <c r="I326" s="5" t="n">
        <v>125.29</v>
      </c>
    </row>
    <row r="327" ht="9.949999999999999" customHeight="1">
      <c r="A327" s="2" t="n"/>
      <c r="B327" s="2" t="n"/>
      <c r="C327" s="2" t="n"/>
      <c r="D327" s="71" t="n"/>
      <c r="G327" s="2" t="n"/>
      <c r="H327" s="2" t="n"/>
      <c r="I327" s="2" t="n"/>
    </row>
    <row r="328" ht="20.1" customHeight="1">
      <c r="A328" s="72" t="inlineStr">
        <is>
          <t>50.25.09 CHI/GRADE DE DISCOS MECANICA 20X24" COM 20 DISCOS 24" X 6MM  COM PNEUS PARA TRANSPORTE (H)</t>
        </is>
      </c>
      <c r="B328" s="90" t="n"/>
      <c r="C328" s="90" t="n"/>
      <c r="D328" s="90" t="n"/>
      <c r="E328" s="90" t="n"/>
      <c r="F328" s="90" t="n"/>
      <c r="G328" s="90" t="n"/>
      <c r="H328" s="90" t="n"/>
      <c r="I328" s="91" t="n"/>
    </row>
    <row r="329" ht="15" customHeight="1">
      <c r="A329" s="73" t="inlineStr">
        <is>
          <t>Equipamento</t>
        </is>
      </c>
      <c r="B329" s="90" t="n"/>
      <c r="C329" s="91" t="n"/>
      <c r="D329" s="64" t="inlineStr">
        <is>
          <t>FONTE</t>
        </is>
      </c>
      <c r="E329" s="91" t="n"/>
      <c r="F329" s="64" t="inlineStr">
        <is>
          <t>UNID</t>
        </is>
      </c>
      <c r="G329" s="64" t="inlineStr">
        <is>
          <t>COEFICIENTE</t>
        </is>
      </c>
      <c r="H329" s="64" t="inlineStr">
        <is>
          <t>PREÇO UNITÁRIO</t>
        </is>
      </c>
      <c r="I329" s="64" t="inlineStr">
        <is>
          <t>TOTAL</t>
        </is>
      </c>
    </row>
    <row r="330" ht="21" customHeight="1">
      <c r="A330" s="78" t="inlineStr">
        <is>
          <t>54.25.08</t>
        </is>
      </c>
      <c r="B330" s="77" t="inlineStr">
        <is>
          <t>GRADE DE DISCOS MECANICA COM PNEUS PARA TRANSPORTE, 20X24", COM 20 DISCOS 24" X 6MM, OU EQUIVALENTE</t>
        </is>
      </c>
      <c r="C330" s="91" t="n"/>
      <c r="D330" s="78" t="inlineStr">
        <is>
          <t>SUDECAP</t>
        </is>
      </c>
      <c r="E330" s="91" t="n"/>
      <c r="F330" s="78" t="inlineStr">
        <is>
          <t>UN</t>
        </is>
      </c>
      <c r="G330" s="21" t="n">
        <v>0.00018</v>
      </c>
      <c r="H330" s="22" t="n">
        <v>40672.3</v>
      </c>
      <c r="I330" s="22" t="n">
        <v>7.32</v>
      </c>
    </row>
    <row r="331" ht="15" customHeight="1">
      <c r="A331" s="2" t="n"/>
      <c r="B331" s="2" t="n"/>
      <c r="C331" s="2" t="n"/>
      <c r="D331" s="2" t="n"/>
      <c r="E331" s="2" t="n"/>
      <c r="F331" s="2" t="n"/>
      <c r="G331" s="74" t="inlineStr">
        <is>
          <t>TOTAL Equipamento:</t>
        </is>
      </c>
      <c r="H331" s="91" t="n"/>
      <c r="I331" s="23" t="n">
        <v>7.32</v>
      </c>
    </row>
    <row r="332" ht="15" customHeight="1">
      <c r="A332" s="2" t="n"/>
      <c r="B332" s="2" t="n"/>
      <c r="C332" s="2" t="n"/>
      <c r="D332" s="2" t="n"/>
      <c r="E332" s="2" t="n"/>
      <c r="F332" s="2" t="n"/>
      <c r="G332" s="75" t="inlineStr">
        <is>
          <t>VALOR:</t>
        </is>
      </c>
      <c r="H332" s="91" t="n"/>
      <c r="I332" s="5" t="n">
        <v>7.32</v>
      </c>
    </row>
    <row r="333" ht="15" customHeight="1">
      <c r="A333" s="2" t="n"/>
      <c r="B333" s="2" t="n"/>
      <c r="C333" s="2" t="n"/>
      <c r="D333" s="2" t="n"/>
      <c r="E333" s="2" t="n"/>
      <c r="F333" s="2" t="n"/>
      <c r="G333" s="75" t="inlineStr">
        <is>
          <t>VALOR BDI (29.27%):</t>
        </is>
      </c>
      <c r="H333" s="91" t="n"/>
      <c r="I333" s="5" t="n">
        <v>2.14</v>
      </c>
    </row>
    <row r="334" ht="15" customHeight="1">
      <c r="A334" s="2" t="n"/>
      <c r="B334" s="2" t="n"/>
      <c r="C334" s="2" t="n"/>
      <c r="D334" s="2" t="n"/>
      <c r="E334" s="2" t="n"/>
      <c r="F334" s="2" t="n"/>
      <c r="G334" s="75" t="inlineStr">
        <is>
          <t>VALOR COM BDI:</t>
        </is>
      </c>
      <c r="H334" s="91" t="n"/>
      <c r="I334" s="5" t="n">
        <v>9.460000000000001</v>
      </c>
    </row>
    <row r="335" ht="9.949999999999999" customHeight="1">
      <c r="A335" s="2" t="n"/>
      <c r="B335" s="2" t="n"/>
      <c r="C335" s="2" t="n"/>
      <c r="D335" s="71" t="n"/>
      <c r="G335" s="2" t="n"/>
      <c r="H335" s="2" t="n"/>
      <c r="I335" s="2" t="n"/>
    </row>
    <row r="336" ht="20.1" customHeight="1">
      <c r="A336" s="72" t="inlineStr">
        <is>
          <t>50.32.09 CHI/MOTONIVELADORA POTENCIA BASICA LIQUIDA (PRIMEIRA MARCHA) 125HP/93KW , PESO BRUTO 16T, LARGURA DA LAMINA DE 3,7 M, OU EQUIVALENTE (H)</t>
        </is>
      </c>
      <c r="B336" s="90" t="n"/>
      <c r="C336" s="90" t="n"/>
      <c r="D336" s="90" t="n"/>
      <c r="E336" s="90" t="n"/>
      <c r="F336" s="90" t="n"/>
      <c r="G336" s="90" t="n"/>
      <c r="H336" s="90" t="n"/>
      <c r="I336" s="91" t="n"/>
    </row>
    <row r="337" ht="15" customHeight="1">
      <c r="A337" s="73" t="inlineStr">
        <is>
          <t>Equipamento</t>
        </is>
      </c>
      <c r="B337" s="90" t="n"/>
      <c r="C337" s="91" t="n"/>
      <c r="D337" s="64" t="inlineStr">
        <is>
          <t>FONTE</t>
        </is>
      </c>
      <c r="E337" s="91" t="n"/>
      <c r="F337" s="64" t="inlineStr">
        <is>
          <t>UNID</t>
        </is>
      </c>
      <c r="G337" s="64" t="inlineStr">
        <is>
          <t>COEFICIENTE</t>
        </is>
      </c>
      <c r="H337" s="64" t="inlineStr">
        <is>
          <t>PREÇO UNITÁRIO</t>
        </is>
      </c>
      <c r="I337" s="64" t="inlineStr">
        <is>
          <t>TOTAL</t>
        </is>
      </c>
    </row>
    <row r="338" ht="29.1" customHeight="1">
      <c r="A338" s="78" t="inlineStr">
        <is>
          <t>54.32.08</t>
        </is>
      </c>
      <c r="B338" s="77" t="inlineStr">
        <is>
          <t>MOTONIVELADORA POTENCIA BASICA LIQUIDA (PRIMEIRA MARCHA) 125HP/93KW , PESO BRUTO 16T, LARGURA DA LAMINA DE 3,7 M, OU EQUIVALENTE</t>
        </is>
      </c>
      <c r="C338" s="91" t="n"/>
      <c r="D338" s="78" t="inlineStr">
        <is>
          <t>SUDECAP</t>
        </is>
      </c>
      <c r="E338" s="91" t="n"/>
      <c r="F338" s="78" t="inlineStr">
        <is>
          <t>UN</t>
        </is>
      </c>
      <c r="G338" s="21" t="n">
        <v>9.000000000000001e-05</v>
      </c>
      <c r="H338" s="22" t="n">
        <v>1361135.71</v>
      </c>
      <c r="I338" s="22" t="n">
        <v>122.5</v>
      </c>
    </row>
    <row r="339" ht="15" customHeight="1">
      <c r="A339" s="2" t="n"/>
      <c r="B339" s="2" t="n"/>
      <c r="C339" s="2" t="n"/>
      <c r="D339" s="2" t="n"/>
      <c r="E339" s="2" t="n"/>
      <c r="F339" s="2" t="n"/>
      <c r="G339" s="74" t="inlineStr">
        <is>
          <t>TOTAL Equipamento:</t>
        </is>
      </c>
      <c r="H339" s="91" t="n"/>
      <c r="I339" s="23" t="n">
        <v>122.5</v>
      </c>
    </row>
    <row r="340" ht="15" customHeight="1">
      <c r="A340" s="73" t="inlineStr">
        <is>
          <t>Mão de Obra</t>
        </is>
      </c>
      <c r="B340" s="90" t="n"/>
      <c r="C340" s="91" t="n"/>
      <c r="D340" s="64" t="inlineStr">
        <is>
          <t>FONTE</t>
        </is>
      </c>
      <c r="E340" s="91" t="n"/>
      <c r="F340" s="64" t="inlineStr">
        <is>
          <t>UNID</t>
        </is>
      </c>
      <c r="G340" s="64" t="inlineStr">
        <is>
          <t>COEFICIENTE</t>
        </is>
      </c>
      <c r="H340" s="64" t="inlineStr">
        <is>
          <t>PREÇO UNITÁRIO</t>
        </is>
      </c>
      <c r="I340" s="64" t="inlineStr">
        <is>
          <t>TOTAL</t>
        </is>
      </c>
    </row>
    <row r="341" ht="15" customHeight="1">
      <c r="A341" s="78" t="inlineStr">
        <is>
          <t>55.05.61</t>
        </is>
      </c>
      <c r="B341" s="77" t="inlineStr">
        <is>
          <t>OPERADOR DE MOTONIVELADORA</t>
        </is>
      </c>
      <c r="C341" s="91" t="n"/>
      <c r="D341" s="78" t="inlineStr">
        <is>
          <t>SUDECAP</t>
        </is>
      </c>
      <c r="E341" s="91" t="n"/>
      <c r="F341" s="78" t="inlineStr">
        <is>
          <t>H</t>
        </is>
      </c>
      <c r="G341" s="21" t="n">
        <v>1</v>
      </c>
      <c r="H341" s="22" t="n">
        <v>23.1</v>
      </c>
      <c r="I341" s="22" t="n">
        <v>23.1</v>
      </c>
    </row>
    <row r="342" ht="15" customHeight="1">
      <c r="A342" s="2" t="n"/>
      <c r="B342" s="2" t="n"/>
      <c r="C342" s="2" t="n"/>
      <c r="D342" s="2" t="n"/>
      <c r="E342" s="2" t="n"/>
      <c r="F342" s="2" t="n"/>
      <c r="G342" s="74" t="inlineStr">
        <is>
          <t>TOTAL Mão de Obra:</t>
        </is>
      </c>
      <c r="H342" s="91" t="n"/>
      <c r="I342" s="23" t="n">
        <v>23.1</v>
      </c>
    </row>
    <row r="343" ht="15" customHeight="1">
      <c r="A343" s="2" t="n"/>
      <c r="B343" s="2" t="n"/>
      <c r="C343" s="2" t="n"/>
      <c r="D343" s="2" t="n"/>
      <c r="E343" s="2" t="n"/>
      <c r="F343" s="2" t="n"/>
      <c r="G343" s="75" t="inlineStr">
        <is>
          <t>VALOR:</t>
        </is>
      </c>
      <c r="H343" s="91" t="n"/>
      <c r="I343" s="5" t="n">
        <v>145.6</v>
      </c>
    </row>
    <row r="344" ht="15" customHeight="1">
      <c r="A344" s="2" t="n"/>
      <c r="B344" s="2" t="n"/>
      <c r="C344" s="2" t="n"/>
      <c r="D344" s="2" t="n"/>
      <c r="E344" s="2" t="n"/>
      <c r="F344" s="2" t="n"/>
      <c r="G344" s="75" t="inlineStr">
        <is>
          <t>VALOR BDI (29.27%):</t>
        </is>
      </c>
      <c r="H344" s="91" t="n"/>
      <c r="I344" s="5" t="n">
        <v>42.62</v>
      </c>
    </row>
    <row r="345" ht="15" customHeight="1">
      <c r="A345" s="2" t="n"/>
      <c r="B345" s="2" t="n"/>
      <c r="C345" s="2" t="n"/>
      <c r="D345" s="2" t="n"/>
      <c r="E345" s="2" t="n"/>
      <c r="F345" s="2" t="n"/>
      <c r="G345" s="75" t="inlineStr">
        <is>
          <t>VALOR COM BDI:</t>
        </is>
      </c>
      <c r="H345" s="91" t="n"/>
      <c r="I345" s="5" t="n">
        <v>188.22</v>
      </c>
    </row>
    <row r="346" ht="9.949999999999999" customHeight="1">
      <c r="A346" s="2" t="n"/>
      <c r="B346" s="2" t="n"/>
      <c r="C346" s="2" t="n"/>
      <c r="D346" s="71" t="n"/>
      <c r="G346" s="2" t="n"/>
      <c r="H346" s="2" t="n"/>
      <c r="I346" s="2" t="n"/>
    </row>
    <row r="347" ht="20.1" customHeight="1">
      <c r="A347" s="72" t="inlineStr">
        <is>
          <t>50.41.12 CHI/MÁQUINA CORTADORA DE PISO (SERRA CLIPPER), À GASOLINA, 13HP, ÚMIDO OU À SECO, OU EQUIVALENTE (H)</t>
        </is>
      </c>
      <c r="B347" s="90" t="n"/>
      <c r="C347" s="90" t="n"/>
      <c r="D347" s="90" t="n"/>
      <c r="E347" s="90" t="n"/>
      <c r="F347" s="90" t="n"/>
      <c r="G347" s="90" t="n"/>
      <c r="H347" s="90" t="n"/>
      <c r="I347" s="91" t="n"/>
    </row>
    <row r="348" ht="15" customHeight="1">
      <c r="A348" s="73" t="inlineStr">
        <is>
          <t>Equipamento</t>
        </is>
      </c>
      <c r="B348" s="90" t="n"/>
      <c r="C348" s="91" t="n"/>
      <c r="D348" s="64" t="inlineStr">
        <is>
          <t>FONTE</t>
        </is>
      </c>
      <c r="E348" s="91" t="n"/>
      <c r="F348" s="64" t="inlineStr">
        <is>
          <t>UNID</t>
        </is>
      </c>
      <c r="G348" s="64" t="inlineStr">
        <is>
          <t>COEFICIENTE</t>
        </is>
      </c>
      <c r="H348" s="64" t="inlineStr">
        <is>
          <t>PREÇO UNITÁRIO</t>
        </is>
      </c>
      <c r="I348" s="64" t="inlineStr">
        <is>
          <t>TOTAL</t>
        </is>
      </c>
    </row>
    <row r="349" ht="21" customHeight="1">
      <c r="A349" s="78" t="inlineStr">
        <is>
          <t>54.40.30</t>
        </is>
      </c>
      <c r="B349" s="77" t="inlineStr">
        <is>
          <t>MÁQUINA CORTADORA DE PISO (SERRA CLIPPER), À GASOLINA, 13HP, ÚMIDO OU À SECO, OU EQUIVALENTE</t>
        </is>
      </c>
      <c r="C349" s="91" t="n"/>
      <c r="D349" s="78" t="inlineStr">
        <is>
          <t>SUDECAP</t>
        </is>
      </c>
      <c r="E349" s="91" t="n"/>
      <c r="F349" s="78" t="inlineStr">
        <is>
          <t>UN</t>
        </is>
      </c>
      <c r="G349" s="21" t="n">
        <v>0.00024</v>
      </c>
      <c r="H349" s="22" t="n">
        <v>6621.47</v>
      </c>
      <c r="I349" s="22" t="n">
        <v>1.59</v>
      </c>
    </row>
    <row r="350" ht="15" customHeight="1">
      <c r="A350" s="2" t="n"/>
      <c r="B350" s="2" t="n"/>
      <c r="C350" s="2" t="n"/>
      <c r="D350" s="2" t="n"/>
      <c r="E350" s="2" t="n"/>
      <c r="F350" s="2" t="n"/>
      <c r="G350" s="74" t="inlineStr">
        <is>
          <t>TOTAL Equipamento:</t>
        </is>
      </c>
      <c r="H350" s="91" t="n"/>
      <c r="I350" s="23" t="n">
        <v>1.59</v>
      </c>
    </row>
    <row r="351" ht="15" customHeight="1">
      <c r="A351" s="2" t="n"/>
      <c r="B351" s="2" t="n"/>
      <c r="C351" s="2" t="n"/>
      <c r="D351" s="2" t="n"/>
      <c r="E351" s="2" t="n"/>
      <c r="F351" s="2" t="n"/>
      <c r="G351" s="75" t="inlineStr">
        <is>
          <t>VALOR:</t>
        </is>
      </c>
      <c r="H351" s="91" t="n"/>
      <c r="I351" s="5" t="n">
        <v>1.59</v>
      </c>
    </row>
    <row r="352" ht="15" customHeight="1">
      <c r="A352" s="2" t="n"/>
      <c r="B352" s="2" t="n"/>
      <c r="C352" s="2" t="n"/>
      <c r="D352" s="2" t="n"/>
      <c r="E352" s="2" t="n"/>
      <c r="F352" s="2" t="n"/>
      <c r="G352" s="75" t="inlineStr">
        <is>
          <t>VALOR BDI (29.27%):</t>
        </is>
      </c>
      <c r="H352" s="91" t="n"/>
      <c r="I352" s="5" t="n">
        <v>0.47</v>
      </c>
    </row>
    <row r="353" ht="15" customHeight="1">
      <c r="A353" s="2" t="n"/>
      <c r="B353" s="2" t="n"/>
      <c r="C353" s="2" t="n"/>
      <c r="D353" s="2" t="n"/>
      <c r="E353" s="2" t="n"/>
      <c r="F353" s="2" t="n"/>
      <c r="G353" s="75" t="inlineStr">
        <is>
          <t>VALOR COM BDI:</t>
        </is>
      </c>
      <c r="H353" s="91" t="n"/>
      <c r="I353" s="5" t="n">
        <v>2.06</v>
      </c>
    </row>
    <row r="354" ht="9.949999999999999" customHeight="1">
      <c r="A354" s="2" t="n"/>
      <c r="B354" s="2" t="n"/>
      <c r="C354" s="2" t="n"/>
      <c r="D354" s="71" t="n"/>
      <c r="G354" s="2" t="n"/>
      <c r="H354" s="2" t="n"/>
      <c r="I354" s="2" t="n"/>
    </row>
    <row r="355" ht="20.1" customHeight="1">
      <c r="A355" s="72" t="inlineStr">
        <is>
          <t>50.20.07 CHI/RETROESCAVADEIRA TRAÇÃO 4X2, 85HP, CAÇAMBA 610MM / 0,22M3 OU EQUIVALENTE (H)</t>
        </is>
      </c>
      <c r="B355" s="90" t="n"/>
      <c r="C355" s="90" t="n"/>
      <c r="D355" s="90" t="n"/>
      <c r="E355" s="90" t="n"/>
      <c r="F355" s="90" t="n"/>
      <c r="G355" s="90" t="n"/>
      <c r="H355" s="90" t="n"/>
      <c r="I355" s="91" t="n"/>
    </row>
    <row r="356" ht="15" customHeight="1">
      <c r="A356" s="73" t="inlineStr">
        <is>
          <t>Equipamento</t>
        </is>
      </c>
      <c r="B356" s="90" t="n"/>
      <c r="C356" s="91" t="n"/>
      <c r="D356" s="64" t="inlineStr">
        <is>
          <t>FONTE</t>
        </is>
      </c>
      <c r="E356" s="91" t="n"/>
      <c r="F356" s="64" t="inlineStr">
        <is>
          <t>UNID</t>
        </is>
      </c>
      <c r="G356" s="64" t="inlineStr">
        <is>
          <t>COEFICIENTE</t>
        </is>
      </c>
      <c r="H356" s="64" t="inlineStr">
        <is>
          <t>PREÇO UNITÁRIO</t>
        </is>
      </c>
      <c r="I356" s="64" t="inlineStr">
        <is>
          <t>TOTAL</t>
        </is>
      </c>
    </row>
    <row r="357" ht="21" customHeight="1">
      <c r="A357" s="78" t="inlineStr">
        <is>
          <t>54.20.06</t>
        </is>
      </c>
      <c r="B357" s="77" t="inlineStr">
        <is>
          <t>RETROESCAVADEIRA TRAÇÃO 4X2, 85HP, CAÇAMBA 610MM / 0,22M3 OU EQUIVALENTE</t>
        </is>
      </c>
      <c r="C357" s="91" t="n"/>
      <c r="D357" s="78" t="inlineStr">
        <is>
          <t>SUDECAP</t>
        </is>
      </c>
      <c r="E357" s="91" t="n"/>
      <c r="F357" s="78" t="inlineStr">
        <is>
          <t>UN</t>
        </is>
      </c>
      <c r="G357" s="21" t="n">
        <v>9.000000000000001e-05</v>
      </c>
      <c r="H357" s="22" t="n">
        <v>511119.78</v>
      </c>
      <c r="I357" s="22" t="n">
        <v>46</v>
      </c>
    </row>
    <row r="358" ht="15" customHeight="1">
      <c r="A358" s="2" t="n"/>
      <c r="B358" s="2" t="n"/>
      <c r="C358" s="2" t="n"/>
      <c r="D358" s="2" t="n"/>
      <c r="E358" s="2" t="n"/>
      <c r="F358" s="2" t="n"/>
      <c r="G358" s="74" t="inlineStr">
        <is>
          <t>TOTAL Equipamento:</t>
        </is>
      </c>
      <c r="H358" s="91" t="n"/>
      <c r="I358" s="23" t="n">
        <v>46</v>
      </c>
    </row>
    <row r="359" ht="15" customHeight="1">
      <c r="A359" s="73" t="inlineStr">
        <is>
          <t>Mão de Obra</t>
        </is>
      </c>
      <c r="B359" s="90" t="n"/>
      <c r="C359" s="91" t="n"/>
      <c r="D359" s="64" t="inlineStr">
        <is>
          <t>FONTE</t>
        </is>
      </c>
      <c r="E359" s="91" t="n"/>
      <c r="F359" s="64" t="inlineStr">
        <is>
          <t>UNID</t>
        </is>
      </c>
      <c r="G359" s="64" t="inlineStr">
        <is>
          <t>COEFICIENTE</t>
        </is>
      </c>
      <c r="H359" s="64" t="inlineStr">
        <is>
          <t>PREÇO UNITÁRIO</t>
        </is>
      </c>
      <c r="I359" s="64" t="inlineStr">
        <is>
          <t>TOTAL</t>
        </is>
      </c>
    </row>
    <row r="360" ht="15" customHeight="1">
      <c r="A360" s="78" t="inlineStr">
        <is>
          <t>55.05.65</t>
        </is>
      </c>
      <c r="B360" s="77" t="inlineStr">
        <is>
          <t>OPERADOR DE RETRO ESCAVADEIRA</t>
        </is>
      </c>
      <c r="C360" s="91" t="n"/>
      <c r="D360" s="78" t="inlineStr">
        <is>
          <t>SUDECAP</t>
        </is>
      </c>
      <c r="E360" s="91" t="n"/>
      <c r="F360" s="78" t="inlineStr">
        <is>
          <t>H</t>
        </is>
      </c>
      <c r="G360" s="21" t="n">
        <v>1</v>
      </c>
      <c r="H360" s="22" t="n">
        <v>21.06</v>
      </c>
      <c r="I360" s="22" t="n">
        <v>21.06</v>
      </c>
    </row>
    <row r="361" ht="15" customHeight="1">
      <c r="A361" s="2" t="n"/>
      <c r="B361" s="2" t="n"/>
      <c r="C361" s="2" t="n"/>
      <c r="D361" s="2" t="n"/>
      <c r="E361" s="2" t="n"/>
      <c r="F361" s="2" t="n"/>
      <c r="G361" s="74" t="inlineStr">
        <is>
          <t>TOTAL Mão de Obra:</t>
        </is>
      </c>
      <c r="H361" s="91" t="n"/>
      <c r="I361" s="23" t="n">
        <v>21.06</v>
      </c>
    </row>
    <row r="362" ht="15" customHeight="1">
      <c r="A362" s="2" t="n"/>
      <c r="B362" s="2" t="n"/>
      <c r="C362" s="2" t="n"/>
      <c r="D362" s="2" t="n"/>
      <c r="E362" s="2" t="n"/>
      <c r="F362" s="2" t="n"/>
      <c r="G362" s="75" t="inlineStr">
        <is>
          <t>VALOR:</t>
        </is>
      </c>
      <c r="H362" s="91" t="n"/>
      <c r="I362" s="5" t="n">
        <v>67.06</v>
      </c>
    </row>
    <row r="363" ht="15" customHeight="1">
      <c r="A363" s="2" t="n"/>
      <c r="B363" s="2" t="n"/>
      <c r="C363" s="2" t="n"/>
      <c r="D363" s="2" t="n"/>
      <c r="E363" s="2" t="n"/>
      <c r="F363" s="2" t="n"/>
      <c r="G363" s="75" t="inlineStr">
        <is>
          <t>VALOR BDI (29.27%):</t>
        </is>
      </c>
      <c r="H363" s="91" t="n"/>
      <c r="I363" s="5" t="n">
        <v>19.63</v>
      </c>
    </row>
    <row r="364" ht="15" customHeight="1">
      <c r="A364" s="2" t="n"/>
      <c r="B364" s="2" t="n"/>
      <c r="C364" s="2" t="n"/>
      <c r="D364" s="2" t="n"/>
      <c r="E364" s="2" t="n"/>
      <c r="F364" s="2" t="n"/>
      <c r="G364" s="75" t="inlineStr">
        <is>
          <t>VALOR COM BDI:</t>
        </is>
      </c>
      <c r="H364" s="91" t="n"/>
      <c r="I364" s="5" t="n">
        <v>86.69</v>
      </c>
    </row>
    <row r="365" ht="9.949999999999999" customHeight="1">
      <c r="A365" s="2" t="n"/>
      <c r="B365" s="2" t="n"/>
      <c r="C365" s="2" t="n"/>
      <c r="D365" s="71" t="n"/>
      <c r="G365" s="2" t="n"/>
      <c r="H365" s="2" t="n"/>
      <c r="I365" s="2" t="n"/>
    </row>
    <row r="366" ht="20.1" customHeight="1">
      <c r="A366" s="72" t="inlineStr">
        <is>
          <t>50.36.67 CHI/TRATOR DE PNEUS COM POTENCIA DE 105 CV, TRACAO 4 X 4, PESO COM LASTRO DE 5500 KG, OU EQUIVALENTE (H)</t>
        </is>
      </c>
      <c r="B366" s="90" t="n"/>
      <c r="C366" s="90" t="n"/>
      <c r="D366" s="90" t="n"/>
      <c r="E366" s="90" t="n"/>
      <c r="F366" s="90" t="n"/>
      <c r="G366" s="90" t="n"/>
      <c r="H366" s="90" t="n"/>
      <c r="I366" s="91" t="n"/>
    </row>
    <row r="367" ht="15" customHeight="1">
      <c r="A367" s="73" t="inlineStr">
        <is>
          <t>Equipamento</t>
        </is>
      </c>
      <c r="B367" s="90" t="n"/>
      <c r="C367" s="91" t="n"/>
      <c r="D367" s="64" t="inlineStr">
        <is>
          <t>FONTE</t>
        </is>
      </c>
      <c r="E367" s="91" t="n"/>
      <c r="F367" s="64" t="inlineStr">
        <is>
          <t>UNID</t>
        </is>
      </c>
      <c r="G367" s="64" t="inlineStr">
        <is>
          <t>COEFICIENTE</t>
        </is>
      </c>
      <c r="H367" s="64" t="inlineStr">
        <is>
          <t>PREÇO UNITÁRIO</t>
        </is>
      </c>
      <c r="I367" s="64" t="inlineStr">
        <is>
          <t>TOTAL</t>
        </is>
      </c>
    </row>
    <row r="368" ht="21" customHeight="1">
      <c r="A368" s="78" t="inlineStr">
        <is>
          <t>54.36.66</t>
        </is>
      </c>
      <c r="B368" s="77" t="inlineStr">
        <is>
          <t>TRATOR DE PNEUS COM POTENCIA DE 105 CV, TRACAO 4 X 4, PESO COM LASTRO DE 5500 KG, OU EQUIVALENTE</t>
        </is>
      </c>
      <c r="C368" s="91" t="n"/>
      <c r="D368" s="78" t="inlineStr">
        <is>
          <t>SUDECAP</t>
        </is>
      </c>
      <c r="E368" s="91" t="n"/>
      <c r="F368" s="78" t="inlineStr">
        <is>
          <t>UN</t>
        </is>
      </c>
      <c r="G368" s="21" t="n">
        <v>8.000000000000001e-05</v>
      </c>
      <c r="H368" s="22" t="n">
        <v>193914.76</v>
      </c>
      <c r="I368" s="22" t="n">
        <v>15.51</v>
      </c>
    </row>
    <row r="369" ht="15" customHeight="1">
      <c r="A369" s="2" t="n"/>
      <c r="B369" s="2" t="n"/>
      <c r="C369" s="2" t="n"/>
      <c r="D369" s="2" t="n"/>
      <c r="E369" s="2" t="n"/>
      <c r="F369" s="2" t="n"/>
      <c r="G369" s="74" t="inlineStr">
        <is>
          <t>TOTAL Equipamento:</t>
        </is>
      </c>
      <c r="H369" s="91" t="n"/>
      <c r="I369" s="23" t="n">
        <v>15.51</v>
      </c>
    </row>
    <row r="370" ht="15" customHeight="1">
      <c r="A370" s="73" t="inlineStr">
        <is>
          <t>Mão de Obra</t>
        </is>
      </c>
      <c r="B370" s="90" t="n"/>
      <c r="C370" s="91" t="n"/>
      <c r="D370" s="64" t="inlineStr">
        <is>
          <t>FONTE</t>
        </is>
      </c>
      <c r="E370" s="91" t="n"/>
      <c r="F370" s="64" t="inlineStr">
        <is>
          <t>UNID</t>
        </is>
      </c>
      <c r="G370" s="64" t="inlineStr">
        <is>
          <t>COEFICIENTE</t>
        </is>
      </c>
      <c r="H370" s="64" t="inlineStr">
        <is>
          <t>PREÇO UNITÁRIO</t>
        </is>
      </c>
      <c r="I370" s="64" t="inlineStr">
        <is>
          <t>TOTAL</t>
        </is>
      </c>
    </row>
    <row r="371" ht="15" customHeight="1">
      <c r="A371" s="78" t="inlineStr">
        <is>
          <t>55.05.59</t>
        </is>
      </c>
      <c r="B371" s="77" t="inlineStr">
        <is>
          <t>OPERADOR DE TRATOR AGRICOLA</t>
        </is>
      </c>
      <c r="C371" s="91" t="n"/>
      <c r="D371" s="78" t="inlineStr">
        <is>
          <t>SUDECAP</t>
        </is>
      </c>
      <c r="E371" s="91" t="n"/>
      <c r="F371" s="78" t="inlineStr">
        <is>
          <t>H</t>
        </is>
      </c>
      <c r="G371" s="21" t="n">
        <v>1</v>
      </c>
      <c r="H371" s="22" t="n">
        <v>18.44</v>
      </c>
      <c r="I371" s="22" t="n">
        <v>18.44</v>
      </c>
    </row>
    <row r="372" ht="15" customHeight="1">
      <c r="A372" s="2" t="n"/>
      <c r="B372" s="2" t="n"/>
      <c r="C372" s="2" t="n"/>
      <c r="D372" s="2" t="n"/>
      <c r="E372" s="2" t="n"/>
      <c r="F372" s="2" t="n"/>
      <c r="G372" s="74" t="inlineStr">
        <is>
          <t>TOTAL Mão de Obra:</t>
        </is>
      </c>
      <c r="H372" s="91" t="n"/>
      <c r="I372" s="23" t="n">
        <v>18.44</v>
      </c>
    </row>
    <row r="373" ht="15" customHeight="1">
      <c r="A373" s="2" t="n"/>
      <c r="B373" s="2" t="n"/>
      <c r="C373" s="2" t="n"/>
      <c r="D373" s="2" t="n"/>
      <c r="E373" s="2" t="n"/>
      <c r="F373" s="2" t="n"/>
      <c r="G373" s="75" t="inlineStr">
        <is>
          <t>VALOR:</t>
        </is>
      </c>
      <c r="H373" s="91" t="n"/>
      <c r="I373" s="5" t="n">
        <v>33.95</v>
      </c>
    </row>
    <row r="374" ht="15" customHeight="1">
      <c r="A374" s="2" t="n"/>
      <c r="B374" s="2" t="n"/>
      <c r="C374" s="2" t="n"/>
      <c r="D374" s="2" t="n"/>
      <c r="E374" s="2" t="n"/>
      <c r="F374" s="2" t="n"/>
      <c r="G374" s="75" t="inlineStr">
        <is>
          <t>VALOR BDI (29.27%):</t>
        </is>
      </c>
      <c r="H374" s="91" t="n"/>
      <c r="I374" s="5" t="n">
        <v>9.94</v>
      </c>
    </row>
    <row r="375" ht="15" customHeight="1">
      <c r="A375" s="2" t="n"/>
      <c r="B375" s="2" t="n"/>
      <c r="C375" s="2" t="n"/>
      <c r="D375" s="2" t="n"/>
      <c r="E375" s="2" t="n"/>
      <c r="F375" s="2" t="n"/>
      <c r="G375" s="75" t="inlineStr">
        <is>
          <t>VALOR COM BDI:</t>
        </is>
      </c>
      <c r="H375" s="91" t="n"/>
      <c r="I375" s="5" t="n">
        <v>43.89</v>
      </c>
    </row>
    <row r="376" ht="9.949999999999999" customHeight="1">
      <c r="A376" s="2" t="n"/>
      <c r="B376" s="2" t="n"/>
      <c r="C376" s="2" t="n"/>
      <c r="D376" s="71" t="n"/>
      <c r="G376" s="2" t="n"/>
      <c r="H376" s="2" t="n"/>
      <c r="I376" s="2" t="n"/>
    </row>
    <row r="377" ht="20.1" customHeight="1">
      <c r="A377" s="72" t="inlineStr">
        <is>
          <t>50.39.11 CHI/VIBRADOR DE IMERSAO COM MANGOTE DE 45MM (H)</t>
        </is>
      </c>
      <c r="B377" s="90" t="n"/>
      <c r="C377" s="90" t="n"/>
      <c r="D377" s="90" t="n"/>
      <c r="E377" s="90" t="n"/>
      <c r="F377" s="90" t="n"/>
      <c r="G377" s="90" t="n"/>
      <c r="H377" s="90" t="n"/>
      <c r="I377" s="91" t="n"/>
    </row>
    <row r="378" ht="15" customHeight="1">
      <c r="A378" s="73" t="inlineStr">
        <is>
          <t>Equipamento</t>
        </is>
      </c>
      <c r="B378" s="90" t="n"/>
      <c r="C378" s="91" t="n"/>
      <c r="D378" s="64" t="inlineStr">
        <is>
          <t>FONTE</t>
        </is>
      </c>
      <c r="E378" s="91" t="n"/>
      <c r="F378" s="64" t="inlineStr">
        <is>
          <t>UNID</t>
        </is>
      </c>
      <c r="G378" s="64" t="inlineStr">
        <is>
          <t>COEFICIENTE</t>
        </is>
      </c>
      <c r="H378" s="64" t="inlineStr">
        <is>
          <t>PREÇO UNITÁRIO</t>
        </is>
      </c>
      <c r="I378" s="64" t="inlineStr">
        <is>
          <t>TOTAL</t>
        </is>
      </c>
    </row>
    <row r="379" ht="21" customHeight="1">
      <c r="A379" s="78" t="inlineStr">
        <is>
          <t>54.39.10</t>
        </is>
      </c>
      <c r="B379" s="77" t="inlineStr">
        <is>
          <t>MANGOTE P/ VIBRADOR DE IMERSAO PENDULAR D= 45MM x 5M, OU EQUIVALENTE</t>
        </is>
      </c>
      <c r="C379" s="91" t="n"/>
      <c r="D379" s="78" t="inlineStr">
        <is>
          <t>SUDECAP</t>
        </is>
      </c>
      <c r="E379" s="91" t="n"/>
      <c r="F379" s="78" t="inlineStr">
        <is>
          <t>UN</t>
        </is>
      </c>
      <c r="G379" s="21" t="n">
        <v>0.00024</v>
      </c>
      <c r="H379" s="22" t="n">
        <v>1450.27</v>
      </c>
      <c r="I379" s="22" t="n">
        <v>0.35</v>
      </c>
    </row>
    <row r="380" ht="21" customHeight="1">
      <c r="A380" s="78" t="inlineStr">
        <is>
          <t>54.39.11</t>
        </is>
      </c>
      <c r="B380" s="77" t="inlineStr">
        <is>
          <t>MOTOR P/ VIBRADOR DE IMERSAO TRIFASICO 220/380V 2CV, OU EQUIVALENTE</t>
        </is>
      </c>
      <c r="C380" s="91" t="n"/>
      <c r="D380" s="78" t="inlineStr">
        <is>
          <t>SUDECAP</t>
        </is>
      </c>
      <c r="E380" s="91" t="n"/>
      <c r="F380" s="78" t="inlineStr">
        <is>
          <t>UN</t>
        </is>
      </c>
      <c r="G380" s="21" t="n">
        <v>0.00024</v>
      </c>
      <c r="H380" s="22" t="n">
        <v>4094.61</v>
      </c>
      <c r="I380" s="22" t="n">
        <v>0.98</v>
      </c>
    </row>
    <row r="381" ht="15" customHeight="1">
      <c r="A381" s="2" t="n"/>
      <c r="B381" s="2" t="n"/>
      <c r="C381" s="2" t="n"/>
      <c r="D381" s="2" t="n"/>
      <c r="E381" s="2" t="n"/>
      <c r="F381" s="2" t="n"/>
      <c r="G381" s="74" t="inlineStr">
        <is>
          <t>TOTAL Equipamento:</t>
        </is>
      </c>
      <c r="H381" s="91" t="n"/>
      <c r="I381" s="23" t="n">
        <v>1.33</v>
      </c>
    </row>
    <row r="382" ht="15" customHeight="1">
      <c r="A382" s="2" t="n"/>
      <c r="B382" s="2" t="n"/>
      <c r="C382" s="2" t="n"/>
      <c r="D382" s="2" t="n"/>
      <c r="E382" s="2" t="n"/>
      <c r="F382" s="2" t="n"/>
      <c r="G382" s="75" t="inlineStr">
        <is>
          <t>VALOR:</t>
        </is>
      </c>
      <c r="H382" s="91" t="n"/>
      <c r="I382" s="5" t="n">
        <v>1.33</v>
      </c>
    </row>
    <row r="383" ht="15" customHeight="1">
      <c r="A383" s="2" t="n"/>
      <c r="B383" s="2" t="n"/>
      <c r="C383" s="2" t="n"/>
      <c r="D383" s="2" t="n"/>
      <c r="E383" s="2" t="n"/>
      <c r="F383" s="2" t="n"/>
      <c r="G383" s="75" t="inlineStr">
        <is>
          <t>VALOR BDI (29.27%):</t>
        </is>
      </c>
      <c r="H383" s="91" t="n"/>
      <c r="I383" s="5" t="n">
        <v>0.39</v>
      </c>
    </row>
    <row r="384" ht="15" customHeight="1">
      <c r="A384" s="2" t="n"/>
      <c r="B384" s="2" t="n"/>
      <c r="C384" s="2" t="n"/>
      <c r="D384" s="2" t="n"/>
      <c r="E384" s="2" t="n"/>
      <c r="F384" s="2" t="n"/>
      <c r="G384" s="75" t="inlineStr">
        <is>
          <t>VALOR COM BDI:</t>
        </is>
      </c>
      <c r="H384" s="91" t="n"/>
      <c r="I384" s="5" t="n">
        <v>1.72</v>
      </c>
    </row>
    <row r="385" ht="9.949999999999999" customHeight="1">
      <c r="A385" s="2" t="n"/>
      <c r="B385" s="2" t="n"/>
      <c r="C385" s="2" t="n"/>
      <c r="D385" s="71" t="n"/>
      <c r="G385" s="2" t="n"/>
      <c r="H385" s="2" t="n"/>
      <c r="I385" s="2" t="n"/>
    </row>
    <row r="386" ht="20.1" customHeight="1">
      <c r="A386" s="72" t="inlineStr">
        <is>
          <t>50.05.10 CHP/BETONEIRA 400 L, SEM CARREGADOR (H)</t>
        </is>
      </c>
      <c r="B386" s="90" t="n"/>
      <c r="C386" s="90" t="n"/>
      <c r="D386" s="90" t="n"/>
      <c r="E386" s="90" t="n"/>
      <c r="F386" s="90" t="n"/>
      <c r="G386" s="90" t="n"/>
      <c r="H386" s="90" t="n"/>
      <c r="I386" s="91" t="n"/>
    </row>
    <row r="387" ht="15" customHeight="1">
      <c r="A387" s="73" t="inlineStr">
        <is>
          <t>Equipamento</t>
        </is>
      </c>
      <c r="B387" s="90" t="n"/>
      <c r="C387" s="91" t="n"/>
      <c r="D387" s="64" t="inlineStr">
        <is>
          <t>FONTE</t>
        </is>
      </c>
      <c r="E387" s="91" t="n"/>
      <c r="F387" s="64" t="inlineStr">
        <is>
          <t>UNID</t>
        </is>
      </c>
      <c r="G387" s="64" t="inlineStr">
        <is>
          <t>COEFICIENTE</t>
        </is>
      </c>
      <c r="H387" s="64" t="inlineStr">
        <is>
          <t>PREÇO UNITÁRIO</t>
        </is>
      </c>
      <c r="I387" s="64" t="inlineStr">
        <is>
          <t>TOTAL</t>
        </is>
      </c>
    </row>
    <row r="388" ht="29.1" customHeight="1">
      <c r="A388" s="78" t="inlineStr">
        <is>
          <t>54.05.10</t>
        </is>
      </c>
      <c r="B388" s="77" t="inlineStr">
        <is>
          <t>BETONEIRA CAPACIDADE NOMINAL 400 L, CAPACIDADE DE MISTURA  280 L, MOTOR ELETRICO TRIFASICO 220/380 V POTENCIA 2 CV, SEM CARREGADOR</t>
        </is>
      </c>
      <c r="C388" s="91" t="n"/>
      <c r="D388" s="78" t="inlineStr">
        <is>
          <t>SUDECAP</t>
        </is>
      </c>
      <c r="E388" s="91" t="n"/>
      <c r="F388" s="78" t="inlineStr">
        <is>
          <t>UN</t>
        </is>
      </c>
      <c r="G388" s="21" t="n">
        <v>0.00024</v>
      </c>
      <c r="H388" s="22" t="n">
        <v>4199</v>
      </c>
      <c r="I388" s="22" t="n">
        <v>1.01</v>
      </c>
    </row>
    <row r="389" ht="15" customHeight="1">
      <c r="A389" s="2" t="n"/>
      <c r="B389" s="2" t="n"/>
      <c r="C389" s="2" t="n"/>
      <c r="D389" s="2" t="n"/>
      <c r="E389" s="2" t="n"/>
      <c r="F389" s="2" t="n"/>
      <c r="G389" s="74" t="inlineStr">
        <is>
          <t>TOTAL Equipamento:</t>
        </is>
      </c>
      <c r="H389" s="91" t="n"/>
      <c r="I389" s="23" t="n">
        <v>1.01</v>
      </c>
    </row>
    <row r="390" ht="15" customHeight="1">
      <c r="A390" s="73" t="inlineStr">
        <is>
          <t>Material</t>
        </is>
      </c>
      <c r="B390" s="90" t="n"/>
      <c r="C390" s="91" t="n"/>
      <c r="D390" s="64" t="inlineStr">
        <is>
          <t>FONTE</t>
        </is>
      </c>
      <c r="E390" s="91" t="n"/>
      <c r="F390" s="64" t="inlineStr">
        <is>
          <t>UNID</t>
        </is>
      </c>
      <c r="G390" s="64" t="inlineStr">
        <is>
          <t>COEFICIENTE</t>
        </is>
      </c>
      <c r="H390" s="64" t="inlineStr">
        <is>
          <t>PREÇO UNITÁRIO</t>
        </is>
      </c>
      <c r="I390" s="64" t="inlineStr">
        <is>
          <t>TOTAL</t>
        </is>
      </c>
    </row>
    <row r="391" ht="15" customHeight="1">
      <c r="A391" s="78" t="inlineStr">
        <is>
          <t>83.23.10</t>
        </is>
      </c>
      <c r="B391" s="77" t="inlineStr">
        <is>
          <t>KILOWATT/HORA B3 - DEMAIS CLASSES - INCLUSIVE ICMS</t>
        </is>
      </c>
      <c r="C391" s="91" t="n"/>
      <c r="D391" s="78" t="inlineStr">
        <is>
          <t>SUDECAP</t>
        </is>
      </c>
      <c r="E391" s="91" t="n"/>
      <c r="F391" s="78" t="inlineStr">
        <is>
          <t>KWH</t>
        </is>
      </c>
      <c r="G391" s="21" t="n">
        <v>2.238</v>
      </c>
      <c r="H391" s="22" t="n">
        <v>1</v>
      </c>
      <c r="I391" s="22" t="n">
        <v>2.24</v>
      </c>
    </row>
    <row r="392" ht="15" customHeight="1">
      <c r="A392" s="2" t="n"/>
      <c r="B392" s="2" t="n"/>
      <c r="C392" s="2" t="n"/>
      <c r="D392" s="2" t="n"/>
      <c r="E392" s="2" t="n"/>
      <c r="F392" s="2" t="n"/>
      <c r="G392" s="74" t="inlineStr">
        <is>
          <t>TOTAL Material:</t>
        </is>
      </c>
      <c r="H392" s="91" t="n"/>
      <c r="I392" s="23" t="n">
        <v>2.24</v>
      </c>
    </row>
    <row r="393" ht="15" customHeight="1">
      <c r="A393" s="2" t="n"/>
      <c r="B393" s="2" t="n"/>
      <c r="C393" s="2" t="n"/>
      <c r="D393" s="2" t="n"/>
      <c r="E393" s="2" t="n"/>
      <c r="F393" s="2" t="n"/>
      <c r="G393" s="75" t="inlineStr">
        <is>
          <t>VALOR:</t>
        </is>
      </c>
      <c r="H393" s="91" t="n"/>
      <c r="I393" s="5" t="n">
        <v>3.25</v>
      </c>
    </row>
    <row r="394" ht="15" customHeight="1">
      <c r="A394" s="2" t="n"/>
      <c r="B394" s="2" t="n"/>
      <c r="C394" s="2" t="n"/>
      <c r="D394" s="2" t="n"/>
      <c r="E394" s="2" t="n"/>
      <c r="F394" s="2" t="n"/>
      <c r="G394" s="75" t="inlineStr">
        <is>
          <t>VALOR BDI (29.27%):</t>
        </is>
      </c>
      <c r="H394" s="91" t="n"/>
      <c r="I394" s="5" t="n">
        <v>0.95</v>
      </c>
    </row>
    <row r="395" ht="15" customHeight="1">
      <c r="A395" s="2" t="n"/>
      <c r="B395" s="2" t="n"/>
      <c r="C395" s="2" t="n"/>
      <c r="D395" s="2" t="n"/>
      <c r="E395" s="2" t="n"/>
      <c r="F395" s="2" t="n"/>
      <c r="G395" s="75" t="inlineStr">
        <is>
          <t>VALOR COM BDI:</t>
        </is>
      </c>
      <c r="H395" s="91" t="n"/>
      <c r="I395" s="5" t="n">
        <v>4.2</v>
      </c>
    </row>
    <row r="396" ht="9.949999999999999" customHeight="1">
      <c r="A396" s="2" t="n"/>
      <c r="B396" s="2" t="n"/>
      <c r="C396" s="2" t="n"/>
      <c r="D396" s="71" t="n"/>
      <c r="G396" s="2" t="n"/>
      <c r="H396" s="2" t="n"/>
      <c r="I396" s="2" t="n"/>
    </row>
    <row r="397" ht="20.1" customHeight="1">
      <c r="A397" s="72" t="inlineStr">
        <is>
          <t>50.10.08 CHP/CAMINHAO BASCULANTE FORD 1317 WE (H)</t>
        </is>
      </c>
      <c r="B397" s="90" t="n"/>
      <c r="C397" s="90" t="n"/>
      <c r="D397" s="90" t="n"/>
      <c r="E397" s="90" t="n"/>
      <c r="F397" s="90" t="n"/>
      <c r="G397" s="90" t="n"/>
      <c r="H397" s="90" t="n"/>
      <c r="I397" s="91" t="n"/>
    </row>
    <row r="398" ht="15" customHeight="1">
      <c r="A398" s="73" t="inlineStr">
        <is>
          <t>Equipamento</t>
        </is>
      </c>
      <c r="B398" s="90" t="n"/>
      <c r="C398" s="91" t="n"/>
      <c r="D398" s="64" t="inlineStr">
        <is>
          <t>FONTE</t>
        </is>
      </c>
      <c r="E398" s="91" t="n"/>
      <c r="F398" s="64" t="inlineStr">
        <is>
          <t>UNID</t>
        </is>
      </c>
      <c r="G398" s="64" t="inlineStr">
        <is>
          <t>COEFICIENTE</t>
        </is>
      </c>
      <c r="H398" s="64" t="inlineStr">
        <is>
          <t>PREÇO UNITÁRIO</t>
        </is>
      </c>
      <c r="I398" s="64" t="inlineStr">
        <is>
          <t>TOTAL</t>
        </is>
      </c>
    </row>
    <row r="399" ht="38.1" customHeight="1">
      <c r="A399" s="78" t="inlineStr">
        <is>
          <t>54.10.10</t>
        </is>
      </c>
      <c r="B399" s="77" t="inlineStr">
        <is>
          <t>CAMINHAO TOCO, PESO BRUTO TOTAL 10000 KG, CARGA UTIL MAXIMA 7200 KG, DISTANCIA ENTRE EIXOS 4,50 M, POTENCIA 190 CV (INCLUI CABINE E CHASSI, NAO INCLUI CARROCERIA) OU EQUIVALENTE</t>
        </is>
      </c>
      <c r="C399" s="91" t="n"/>
      <c r="D399" s="78" t="inlineStr">
        <is>
          <t>SUDECAP</t>
        </is>
      </c>
      <c r="E399" s="91" t="n"/>
      <c r="F399" s="78" t="inlineStr">
        <is>
          <t>UN</t>
        </is>
      </c>
      <c r="G399" s="21" t="n">
        <v>0.00014</v>
      </c>
      <c r="H399" s="22" t="n">
        <v>429394.8</v>
      </c>
      <c r="I399" s="22" t="n">
        <v>60.12</v>
      </c>
    </row>
    <row r="400" ht="15" customHeight="1">
      <c r="A400" s="2" t="n"/>
      <c r="B400" s="2" t="n"/>
      <c r="C400" s="2" t="n"/>
      <c r="D400" s="2" t="n"/>
      <c r="E400" s="2" t="n"/>
      <c r="F400" s="2" t="n"/>
      <c r="G400" s="74" t="inlineStr">
        <is>
          <t>TOTAL Equipamento:</t>
        </is>
      </c>
      <c r="H400" s="91" t="n"/>
      <c r="I400" s="23" t="n">
        <v>60.12</v>
      </c>
    </row>
    <row r="401" ht="15" customHeight="1">
      <c r="A401" s="73" t="inlineStr">
        <is>
          <t>Material</t>
        </is>
      </c>
      <c r="B401" s="90" t="n"/>
      <c r="C401" s="91" t="n"/>
      <c r="D401" s="64" t="inlineStr">
        <is>
          <t>FONTE</t>
        </is>
      </c>
      <c r="E401" s="91" t="n"/>
      <c r="F401" s="64" t="inlineStr">
        <is>
          <t>UNID</t>
        </is>
      </c>
      <c r="G401" s="64" t="inlineStr">
        <is>
          <t>COEFICIENTE</t>
        </is>
      </c>
      <c r="H401" s="64" t="inlineStr">
        <is>
          <t>PREÇO UNITÁRIO</t>
        </is>
      </c>
      <c r="I401" s="64" t="inlineStr">
        <is>
          <t>TOTAL</t>
        </is>
      </c>
    </row>
    <row r="402" ht="15" customHeight="1">
      <c r="A402" s="78" t="inlineStr">
        <is>
          <t>83.30.01</t>
        </is>
      </c>
      <c r="B402" s="77" t="inlineStr">
        <is>
          <t>BASCULA P/ CAMINHÃO FORD CARGO 1519 OU 1319</t>
        </is>
      </c>
      <c r="C402" s="91" t="n"/>
      <c r="D402" s="78" t="inlineStr">
        <is>
          <t>SUDECAP</t>
        </is>
      </c>
      <c r="E402" s="91" t="n"/>
      <c r="F402" s="78" t="inlineStr">
        <is>
          <t>UN</t>
        </is>
      </c>
      <c r="G402" s="21" t="n">
        <v>0.00014</v>
      </c>
      <c r="H402" s="22" t="n">
        <v>66583.64999999999</v>
      </c>
      <c r="I402" s="22" t="n">
        <v>9.32</v>
      </c>
    </row>
    <row r="403" ht="15" customHeight="1">
      <c r="A403" s="78" t="inlineStr">
        <is>
          <t>68.01.30</t>
        </is>
      </c>
      <c r="B403" s="77" t="inlineStr">
        <is>
          <t>OLEO DIESEL COMBUSTIVEL COMUM</t>
        </is>
      </c>
      <c r="C403" s="91" t="n"/>
      <c r="D403" s="78" t="inlineStr">
        <is>
          <t>SUDECAP</t>
        </is>
      </c>
      <c r="E403" s="91" t="n"/>
      <c r="F403" s="78" t="inlineStr">
        <is>
          <t>L</t>
        </is>
      </c>
      <c r="G403" s="21" t="n">
        <v>8.630000000000001</v>
      </c>
      <c r="H403" s="22" t="n">
        <v>4.57</v>
      </c>
      <c r="I403" s="22" t="n">
        <v>39.44</v>
      </c>
    </row>
    <row r="404" ht="15" customHeight="1">
      <c r="A404" s="2" t="n"/>
      <c r="B404" s="2" t="n"/>
      <c r="C404" s="2" t="n"/>
      <c r="D404" s="2" t="n"/>
      <c r="E404" s="2" t="n"/>
      <c r="F404" s="2" t="n"/>
      <c r="G404" s="74" t="inlineStr">
        <is>
          <t>TOTAL Material:</t>
        </is>
      </c>
      <c r="H404" s="91" t="n"/>
      <c r="I404" s="23" t="n">
        <v>48.76</v>
      </c>
    </row>
    <row r="405" ht="15" customHeight="1">
      <c r="A405" s="73" t="inlineStr">
        <is>
          <t>Mão de Obra</t>
        </is>
      </c>
      <c r="B405" s="90" t="n"/>
      <c r="C405" s="91" t="n"/>
      <c r="D405" s="64" t="inlineStr">
        <is>
          <t>FONTE</t>
        </is>
      </c>
      <c r="E405" s="91" t="n"/>
      <c r="F405" s="64" t="inlineStr">
        <is>
          <t>UNID</t>
        </is>
      </c>
      <c r="G405" s="64" t="inlineStr">
        <is>
          <t>COEFICIENTE</t>
        </is>
      </c>
      <c r="H405" s="64" t="inlineStr">
        <is>
          <t>PREÇO UNITÁRIO</t>
        </is>
      </c>
      <c r="I405" s="64" t="inlineStr">
        <is>
          <t>TOTAL</t>
        </is>
      </c>
    </row>
    <row r="406" ht="15" customHeight="1">
      <c r="A406" s="78" t="inlineStr">
        <is>
          <t>55.05.36</t>
        </is>
      </c>
      <c r="B406" s="77" t="inlineStr">
        <is>
          <t>MOTORISTA DE VEICULO PESADO</t>
        </is>
      </c>
      <c r="C406" s="91" t="n"/>
      <c r="D406" s="78" t="inlineStr">
        <is>
          <t>SUDECAP</t>
        </is>
      </c>
      <c r="E406" s="91" t="n"/>
      <c r="F406" s="78" t="inlineStr">
        <is>
          <t>H</t>
        </is>
      </c>
      <c r="G406" s="21" t="n">
        <v>1</v>
      </c>
      <c r="H406" s="22" t="n">
        <v>22.55</v>
      </c>
      <c r="I406" s="22" t="n">
        <v>22.55</v>
      </c>
    </row>
    <row r="407" ht="15" customHeight="1">
      <c r="A407" s="2" t="n"/>
      <c r="B407" s="2" t="n"/>
      <c r="C407" s="2" t="n"/>
      <c r="D407" s="2" t="n"/>
      <c r="E407" s="2" t="n"/>
      <c r="F407" s="2" t="n"/>
      <c r="G407" s="74" t="inlineStr">
        <is>
          <t>TOTAL Mão de Obra:</t>
        </is>
      </c>
      <c r="H407" s="91" t="n"/>
      <c r="I407" s="23" t="n">
        <v>22.55</v>
      </c>
    </row>
    <row r="408" ht="15" customHeight="1">
      <c r="A408" s="2" t="n"/>
      <c r="B408" s="2" t="n"/>
      <c r="C408" s="2" t="n"/>
      <c r="D408" s="2" t="n"/>
      <c r="E408" s="2" t="n"/>
      <c r="F408" s="2" t="n"/>
      <c r="G408" s="75" t="inlineStr">
        <is>
          <t>VALOR:</t>
        </is>
      </c>
      <c r="H408" s="91" t="n"/>
      <c r="I408" s="5" t="n">
        <v>131.43</v>
      </c>
    </row>
    <row r="409" ht="15" customHeight="1">
      <c r="A409" s="2" t="n"/>
      <c r="B409" s="2" t="n"/>
      <c r="C409" s="2" t="n"/>
      <c r="D409" s="2" t="n"/>
      <c r="E409" s="2" t="n"/>
      <c r="F409" s="2" t="n"/>
      <c r="G409" s="75" t="inlineStr">
        <is>
          <t>VALOR BDI (29.27%):</t>
        </is>
      </c>
      <c r="H409" s="91" t="n"/>
      <c r="I409" s="5" t="n">
        <v>38.47</v>
      </c>
    </row>
    <row r="410" ht="15" customHeight="1">
      <c r="A410" s="2" t="n"/>
      <c r="B410" s="2" t="n"/>
      <c r="C410" s="2" t="n"/>
      <c r="D410" s="2" t="n"/>
      <c r="E410" s="2" t="n"/>
      <c r="F410" s="2" t="n"/>
      <c r="G410" s="75" t="inlineStr">
        <is>
          <t>VALOR COM BDI:</t>
        </is>
      </c>
      <c r="H410" s="91" t="n"/>
      <c r="I410" s="5" t="n">
        <v>169.9</v>
      </c>
    </row>
    <row r="411" ht="9.949999999999999" customHeight="1">
      <c r="A411" s="2" t="n"/>
      <c r="B411" s="2" t="n"/>
      <c r="C411" s="2" t="n"/>
      <c r="D411" s="71" t="n"/>
      <c r="G411" s="2" t="n"/>
      <c r="H411" s="2" t="n"/>
      <c r="I411" s="2" t="n"/>
    </row>
    <row r="412" ht="20.1" customHeight="1">
      <c r="A412" s="72" t="inlineStr">
        <is>
          <t>50.10.50 CHP/CAMINHAO TANQUE FORD 1317 WE TRUCADO, 10000 (H)</t>
        </is>
      </c>
      <c r="B412" s="90" t="n"/>
      <c r="C412" s="90" t="n"/>
      <c r="D412" s="90" t="n"/>
      <c r="E412" s="90" t="n"/>
      <c r="F412" s="90" t="n"/>
      <c r="G412" s="90" t="n"/>
      <c r="H412" s="90" t="n"/>
      <c r="I412" s="91" t="n"/>
    </row>
    <row r="413" ht="15" customHeight="1">
      <c r="A413" s="73" t="inlineStr">
        <is>
          <t>Equipamento</t>
        </is>
      </c>
      <c r="B413" s="90" t="n"/>
      <c r="C413" s="91" t="n"/>
      <c r="D413" s="64" t="inlineStr">
        <is>
          <t>FONTE</t>
        </is>
      </c>
      <c r="E413" s="91" t="n"/>
      <c r="F413" s="64" t="inlineStr">
        <is>
          <t>UNID</t>
        </is>
      </c>
      <c r="G413" s="64" t="inlineStr">
        <is>
          <t>COEFICIENTE</t>
        </is>
      </c>
      <c r="H413" s="64" t="inlineStr">
        <is>
          <t>PREÇO UNITÁRIO</t>
        </is>
      </c>
      <c r="I413" s="64" t="inlineStr">
        <is>
          <t>TOTAL</t>
        </is>
      </c>
    </row>
    <row r="414" ht="38.1" customHeight="1">
      <c r="A414" s="78" t="inlineStr">
        <is>
          <t>54.10.10</t>
        </is>
      </c>
      <c r="B414" s="77" t="inlineStr">
        <is>
          <t>CAMINHAO TOCO, PESO BRUTO TOTAL 10000 KG, CARGA UTIL MAXIMA 7200 KG, DISTANCIA ENTRE EIXOS 4,50 M, POTENCIA 190 CV (INCLUI CABINE E CHASSI, NAO INCLUI CARROCERIA) OU EQUIVALENTE</t>
        </is>
      </c>
      <c r="C414" s="91" t="n"/>
      <c r="D414" s="78" t="inlineStr">
        <is>
          <t>SUDECAP</t>
        </is>
      </c>
      <c r="E414" s="91" t="n"/>
      <c r="F414" s="78" t="inlineStr">
        <is>
          <t>UN</t>
        </is>
      </c>
      <c r="G414" s="21" t="n">
        <v>0.00016</v>
      </c>
      <c r="H414" s="22" t="n">
        <v>429394.8</v>
      </c>
      <c r="I414" s="22" t="n">
        <v>68.7</v>
      </c>
    </row>
    <row r="415" ht="15" customHeight="1">
      <c r="A415" s="2" t="n"/>
      <c r="B415" s="2" t="n"/>
      <c r="C415" s="2" t="n"/>
      <c r="D415" s="2" t="n"/>
      <c r="E415" s="2" t="n"/>
      <c r="F415" s="2" t="n"/>
      <c r="G415" s="74" t="inlineStr">
        <is>
          <t>TOTAL Equipamento:</t>
        </is>
      </c>
      <c r="H415" s="91" t="n"/>
      <c r="I415" s="23" t="n">
        <v>68.7</v>
      </c>
    </row>
    <row r="416" ht="15" customHeight="1">
      <c r="A416" s="73" t="inlineStr">
        <is>
          <t>Material</t>
        </is>
      </c>
      <c r="B416" s="90" t="n"/>
      <c r="C416" s="91" t="n"/>
      <c r="D416" s="64" t="inlineStr">
        <is>
          <t>FONTE</t>
        </is>
      </c>
      <c r="E416" s="91" t="n"/>
      <c r="F416" s="64" t="inlineStr">
        <is>
          <t>UNID</t>
        </is>
      </c>
      <c r="G416" s="64" t="inlineStr">
        <is>
          <t>COEFICIENTE</t>
        </is>
      </c>
      <c r="H416" s="64" t="inlineStr">
        <is>
          <t>PREÇO UNITÁRIO</t>
        </is>
      </c>
      <c r="I416" s="64" t="inlineStr">
        <is>
          <t>TOTAL</t>
        </is>
      </c>
    </row>
    <row r="417" ht="15" customHeight="1">
      <c r="A417" s="78" t="inlineStr">
        <is>
          <t>68.01.30</t>
        </is>
      </c>
      <c r="B417" s="77" t="inlineStr">
        <is>
          <t>OLEO DIESEL COMBUSTIVEL COMUM</t>
        </is>
      </c>
      <c r="C417" s="91" t="n"/>
      <c r="D417" s="78" t="inlineStr">
        <is>
          <t>SUDECAP</t>
        </is>
      </c>
      <c r="E417" s="91" t="n"/>
      <c r="F417" s="78" t="inlineStr">
        <is>
          <t>L</t>
        </is>
      </c>
      <c r="G417" s="21" t="n">
        <v>8.630000000000001</v>
      </c>
      <c r="H417" s="22" t="n">
        <v>4.57</v>
      </c>
      <c r="I417" s="22" t="n">
        <v>39.44</v>
      </c>
    </row>
    <row r="418" ht="15" customHeight="1">
      <c r="A418" s="78" t="inlineStr">
        <is>
          <t>83.30.03</t>
        </is>
      </c>
      <c r="B418" s="77" t="inlineStr">
        <is>
          <t>TANQUE 10000L P/ CAMINHAO PIPA</t>
        </is>
      </c>
      <c r="C418" s="91" t="n"/>
      <c r="D418" s="78" t="inlineStr">
        <is>
          <t>SUDECAP</t>
        </is>
      </c>
      <c r="E418" s="91" t="n"/>
      <c r="F418" s="78" t="inlineStr">
        <is>
          <t>UN</t>
        </is>
      </c>
      <c r="G418" s="21" t="n">
        <v>0.00016</v>
      </c>
      <c r="H418" s="22" t="n">
        <v>107321</v>
      </c>
      <c r="I418" s="22" t="n">
        <v>17.17</v>
      </c>
    </row>
    <row r="419" ht="15" customHeight="1">
      <c r="A419" s="2" t="n"/>
      <c r="B419" s="2" t="n"/>
      <c r="C419" s="2" t="n"/>
      <c r="D419" s="2" t="n"/>
      <c r="E419" s="2" t="n"/>
      <c r="F419" s="2" t="n"/>
      <c r="G419" s="74" t="inlineStr">
        <is>
          <t>TOTAL Material:</t>
        </is>
      </c>
      <c r="H419" s="91" t="n"/>
      <c r="I419" s="23" t="n">
        <v>56.61</v>
      </c>
    </row>
    <row r="420" ht="15" customHeight="1">
      <c r="A420" s="73" t="inlineStr">
        <is>
          <t>Mão de Obra</t>
        </is>
      </c>
      <c r="B420" s="90" t="n"/>
      <c r="C420" s="91" t="n"/>
      <c r="D420" s="64" t="inlineStr">
        <is>
          <t>FONTE</t>
        </is>
      </c>
      <c r="E420" s="91" t="n"/>
      <c r="F420" s="64" t="inlineStr">
        <is>
          <t>UNID</t>
        </is>
      </c>
      <c r="G420" s="64" t="inlineStr">
        <is>
          <t>COEFICIENTE</t>
        </is>
      </c>
      <c r="H420" s="64" t="inlineStr">
        <is>
          <t>PREÇO UNITÁRIO</t>
        </is>
      </c>
      <c r="I420" s="64" t="inlineStr">
        <is>
          <t>TOTAL</t>
        </is>
      </c>
    </row>
    <row r="421" ht="15" customHeight="1">
      <c r="A421" s="78" t="inlineStr">
        <is>
          <t>55.05.36</t>
        </is>
      </c>
      <c r="B421" s="77" t="inlineStr">
        <is>
          <t>MOTORISTA DE VEICULO PESADO</t>
        </is>
      </c>
      <c r="C421" s="91" t="n"/>
      <c r="D421" s="78" t="inlineStr">
        <is>
          <t>SUDECAP</t>
        </is>
      </c>
      <c r="E421" s="91" t="n"/>
      <c r="F421" s="78" t="inlineStr">
        <is>
          <t>H</t>
        </is>
      </c>
      <c r="G421" s="21" t="n">
        <v>1</v>
      </c>
      <c r="H421" s="22" t="n">
        <v>22.55</v>
      </c>
      <c r="I421" s="22" t="n">
        <v>22.55</v>
      </c>
    </row>
    <row r="422" ht="15" customHeight="1">
      <c r="A422" s="2" t="n"/>
      <c r="B422" s="2" t="n"/>
      <c r="C422" s="2" t="n"/>
      <c r="D422" s="2" t="n"/>
      <c r="E422" s="2" t="n"/>
      <c r="F422" s="2" t="n"/>
      <c r="G422" s="74" t="inlineStr">
        <is>
          <t>TOTAL Mão de Obra:</t>
        </is>
      </c>
      <c r="H422" s="91" t="n"/>
      <c r="I422" s="23" t="n">
        <v>22.55</v>
      </c>
    </row>
    <row r="423" ht="15" customHeight="1">
      <c r="A423" s="2" t="n"/>
      <c r="B423" s="2" t="n"/>
      <c r="C423" s="2" t="n"/>
      <c r="D423" s="2" t="n"/>
      <c r="E423" s="2" t="n"/>
      <c r="F423" s="2" t="n"/>
      <c r="G423" s="75" t="inlineStr">
        <is>
          <t>VALOR:</t>
        </is>
      </c>
      <c r="H423" s="91" t="n"/>
      <c r="I423" s="5" t="n">
        <v>147.86</v>
      </c>
    </row>
    <row r="424" ht="15" customHeight="1">
      <c r="A424" s="2" t="n"/>
      <c r="B424" s="2" t="n"/>
      <c r="C424" s="2" t="n"/>
      <c r="D424" s="2" t="n"/>
      <c r="E424" s="2" t="n"/>
      <c r="F424" s="2" t="n"/>
      <c r="G424" s="75" t="inlineStr">
        <is>
          <t>VALOR BDI (29.27%):</t>
        </is>
      </c>
      <c r="H424" s="91" t="n"/>
      <c r="I424" s="5" t="n">
        <v>43.28</v>
      </c>
    </row>
    <row r="425" ht="15" customHeight="1">
      <c r="A425" s="2" t="n"/>
      <c r="B425" s="2" t="n"/>
      <c r="C425" s="2" t="n"/>
      <c r="D425" s="2" t="n"/>
      <c r="E425" s="2" t="n"/>
      <c r="F425" s="2" t="n"/>
      <c r="G425" s="75" t="inlineStr">
        <is>
          <t>VALOR COM BDI:</t>
        </is>
      </c>
      <c r="H425" s="91" t="n"/>
      <c r="I425" s="5" t="n">
        <v>191.14</v>
      </c>
    </row>
    <row r="426" ht="9.949999999999999" customHeight="1">
      <c r="A426" s="2" t="n"/>
      <c r="B426" s="2" t="n"/>
      <c r="C426" s="2" t="n"/>
      <c r="D426" s="71" t="n"/>
      <c r="G426" s="2" t="n"/>
      <c r="H426" s="2" t="n"/>
      <c r="I426" s="2" t="n"/>
    </row>
    <row r="427" ht="20.1" customHeight="1">
      <c r="A427" s="72" t="inlineStr">
        <is>
          <t>50.10.36 CHP/CAMINHAO TANQUE FORD 1317 WE, 6.000L (H)</t>
        </is>
      </c>
      <c r="B427" s="90" t="n"/>
      <c r="C427" s="90" t="n"/>
      <c r="D427" s="90" t="n"/>
      <c r="E427" s="90" t="n"/>
      <c r="F427" s="90" t="n"/>
      <c r="G427" s="90" t="n"/>
      <c r="H427" s="90" t="n"/>
      <c r="I427" s="91" t="n"/>
    </row>
    <row r="428" ht="15" customHeight="1">
      <c r="A428" s="73" t="inlineStr">
        <is>
          <t>Equipamento</t>
        </is>
      </c>
      <c r="B428" s="90" t="n"/>
      <c r="C428" s="91" t="n"/>
      <c r="D428" s="64" t="inlineStr">
        <is>
          <t>FONTE</t>
        </is>
      </c>
      <c r="E428" s="91" t="n"/>
      <c r="F428" s="64" t="inlineStr">
        <is>
          <t>UNID</t>
        </is>
      </c>
      <c r="G428" s="64" t="inlineStr">
        <is>
          <t>COEFICIENTE</t>
        </is>
      </c>
      <c r="H428" s="64" t="inlineStr">
        <is>
          <t>PREÇO UNITÁRIO</t>
        </is>
      </c>
      <c r="I428" s="64" t="inlineStr">
        <is>
          <t>TOTAL</t>
        </is>
      </c>
    </row>
    <row r="429" ht="38.1" customHeight="1">
      <c r="A429" s="78" t="inlineStr">
        <is>
          <t>54.10.10</t>
        </is>
      </c>
      <c r="B429" s="77" t="inlineStr">
        <is>
          <t>CAMINHAO TOCO, PESO BRUTO TOTAL 10000 KG, CARGA UTIL MAXIMA 7200 KG, DISTANCIA ENTRE EIXOS 4,50 M, POTENCIA 190 CV (INCLUI CABINE E CHASSI, NAO INCLUI CARROCERIA) OU EQUIVALENTE</t>
        </is>
      </c>
      <c r="C429" s="91" t="n"/>
      <c r="D429" s="78" t="inlineStr">
        <is>
          <t>SUDECAP</t>
        </is>
      </c>
      <c r="E429" s="91" t="n"/>
      <c r="F429" s="78" t="inlineStr">
        <is>
          <t>UN</t>
        </is>
      </c>
      <c r="G429" s="21" t="n">
        <v>0.00016</v>
      </c>
      <c r="H429" s="22" t="n">
        <v>429394.8</v>
      </c>
      <c r="I429" s="22" t="n">
        <v>68.7</v>
      </c>
    </row>
    <row r="430" ht="15" customHeight="1">
      <c r="A430" s="2" t="n"/>
      <c r="B430" s="2" t="n"/>
      <c r="C430" s="2" t="n"/>
      <c r="D430" s="2" t="n"/>
      <c r="E430" s="2" t="n"/>
      <c r="F430" s="2" t="n"/>
      <c r="G430" s="74" t="inlineStr">
        <is>
          <t>TOTAL Equipamento:</t>
        </is>
      </c>
      <c r="H430" s="91" t="n"/>
      <c r="I430" s="23" t="n">
        <v>68.7</v>
      </c>
    </row>
    <row r="431" ht="15" customHeight="1">
      <c r="A431" s="73" t="inlineStr">
        <is>
          <t>Material</t>
        </is>
      </c>
      <c r="B431" s="90" t="n"/>
      <c r="C431" s="91" t="n"/>
      <c r="D431" s="64" t="inlineStr">
        <is>
          <t>FONTE</t>
        </is>
      </c>
      <c r="E431" s="91" t="n"/>
      <c r="F431" s="64" t="inlineStr">
        <is>
          <t>UNID</t>
        </is>
      </c>
      <c r="G431" s="64" t="inlineStr">
        <is>
          <t>COEFICIENTE</t>
        </is>
      </c>
      <c r="H431" s="64" t="inlineStr">
        <is>
          <t>PREÇO UNITÁRIO</t>
        </is>
      </c>
      <c r="I431" s="64" t="inlineStr">
        <is>
          <t>TOTAL</t>
        </is>
      </c>
    </row>
    <row r="432" ht="15" customHeight="1">
      <c r="A432" s="78" t="inlineStr">
        <is>
          <t>68.01.30</t>
        </is>
      </c>
      <c r="B432" s="77" t="inlineStr">
        <is>
          <t>OLEO DIESEL COMBUSTIVEL COMUM</t>
        </is>
      </c>
      <c r="C432" s="91" t="n"/>
      <c r="D432" s="78" t="inlineStr">
        <is>
          <t>SUDECAP</t>
        </is>
      </c>
      <c r="E432" s="91" t="n"/>
      <c r="F432" s="78" t="inlineStr">
        <is>
          <t>L</t>
        </is>
      </c>
      <c r="G432" s="21" t="n">
        <v>8.630000000000001</v>
      </c>
      <c r="H432" s="22" t="n">
        <v>4.57</v>
      </c>
      <c r="I432" s="22" t="n">
        <v>39.44</v>
      </c>
    </row>
    <row r="433" ht="29.1" customHeight="1">
      <c r="A433" s="78" t="inlineStr">
        <is>
          <t>83.30.02</t>
        </is>
      </c>
      <c r="B433" s="77" t="inlineStr">
        <is>
          <t>TANQUE DE ACO PARA TRANSPORTE DE AGUA COM CAPACIDADE DE 6 M3 (INCLUI MONTAGEM, NAO INCLUI CAMINHAO)</t>
        </is>
      </c>
      <c r="C433" s="91" t="n"/>
      <c r="D433" s="78" t="inlineStr">
        <is>
          <t>SUDECAP</t>
        </is>
      </c>
      <c r="E433" s="91" t="n"/>
      <c r="F433" s="78" t="inlineStr">
        <is>
          <t>UN</t>
        </is>
      </c>
      <c r="G433" s="21" t="n">
        <v>0.00016</v>
      </c>
      <c r="H433" s="22" t="n">
        <v>94282</v>
      </c>
      <c r="I433" s="22" t="n">
        <v>15.09</v>
      </c>
    </row>
    <row r="434" ht="15" customHeight="1">
      <c r="A434" s="2" t="n"/>
      <c r="B434" s="2" t="n"/>
      <c r="C434" s="2" t="n"/>
      <c r="D434" s="2" t="n"/>
      <c r="E434" s="2" t="n"/>
      <c r="F434" s="2" t="n"/>
      <c r="G434" s="74" t="inlineStr">
        <is>
          <t>TOTAL Material:</t>
        </is>
      </c>
      <c r="H434" s="91" t="n"/>
      <c r="I434" s="23" t="n">
        <v>54.53</v>
      </c>
    </row>
    <row r="435" ht="15" customHeight="1">
      <c r="A435" s="73" t="inlineStr">
        <is>
          <t>Mão de Obra</t>
        </is>
      </c>
      <c r="B435" s="90" t="n"/>
      <c r="C435" s="91" t="n"/>
      <c r="D435" s="64" t="inlineStr">
        <is>
          <t>FONTE</t>
        </is>
      </c>
      <c r="E435" s="91" t="n"/>
      <c r="F435" s="64" t="inlineStr">
        <is>
          <t>UNID</t>
        </is>
      </c>
      <c r="G435" s="64" t="inlineStr">
        <is>
          <t>COEFICIENTE</t>
        </is>
      </c>
      <c r="H435" s="64" t="inlineStr">
        <is>
          <t>PREÇO UNITÁRIO</t>
        </is>
      </c>
      <c r="I435" s="64" t="inlineStr">
        <is>
          <t>TOTAL</t>
        </is>
      </c>
    </row>
    <row r="436" ht="15" customHeight="1">
      <c r="A436" s="78" t="inlineStr">
        <is>
          <t>55.05.36</t>
        </is>
      </c>
      <c r="B436" s="77" t="inlineStr">
        <is>
          <t>MOTORISTA DE VEICULO PESADO</t>
        </is>
      </c>
      <c r="C436" s="91" t="n"/>
      <c r="D436" s="78" t="inlineStr">
        <is>
          <t>SUDECAP</t>
        </is>
      </c>
      <c r="E436" s="91" t="n"/>
      <c r="F436" s="78" t="inlineStr">
        <is>
          <t>H</t>
        </is>
      </c>
      <c r="G436" s="21" t="n">
        <v>1</v>
      </c>
      <c r="H436" s="22" t="n">
        <v>22.55</v>
      </c>
      <c r="I436" s="22" t="n">
        <v>22.55</v>
      </c>
    </row>
    <row r="437" ht="15" customHeight="1">
      <c r="A437" s="2" t="n"/>
      <c r="B437" s="2" t="n"/>
      <c r="C437" s="2" t="n"/>
      <c r="D437" s="2" t="n"/>
      <c r="E437" s="2" t="n"/>
      <c r="F437" s="2" t="n"/>
      <c r="G437" s="74" t="inlineStr">
        <is>
          <t>TOTAL Mão de Obra:</t>
        </is>
      </c>
      <c r="H437" s="91" t="n"/>
      <c r="I437" s="23" t="n">
        <v>22.55</v>
      </c>
    </row>
    <row r="438" ht="15" customHeight="1">
      <c r="A438" s="2" t="n"/>
      <c r="B438" s="2" t="n"/>
      <c r="C438" s="2" t="n"/>
      <c r="D438" s="2" t="n"/>
      <c r="E438" s="2" t="n"/>
      <c r="F438" s="2" t="n"/>
      <c r="G438" s="75" t="inlineStr">
        <is>
          <t>VALOR:</t>
        </is>
      </c>
      <c r="H438" s="91" t="n"/>
      <c r="I438" s="5" t="n">
        <v>145.78</v>
      </c>
    </row>
    <row r="439" ht="15" customHeight="1">
      <c r="A439" s="2" t="n"/>
      <c r="B439" s="2" t="n"/>
      <c r="C439" s="2" t="n"/>
      <c r="D439" s="2" t="n"/>
      <c r="E439" s="2" t="n"/>
      <c r="F439" s="2" t="n"/>
      <c r="G439" s="75" t="inlineStr">
        <is>
          <t>VALOR BDI (29.27%):</t>
        </is>
      </c>
      <c r="H439" s="91" t="n"/>
      <c r="I439" s="5" t="n">
        <v>42.67</v>
      </c>
    </row>
    <row r="440" ht="15" customHeight="1">
      <c r="A440" s="2" t="n"/>
      <c r="B440" s="2" t="n"/>
      <c r="C440" s="2" t="n"/>
      <c r="D440" s="2" t="n"/>
      <c r="E440" s="2" t="n"/>
      <c r="F440" s="2" t="n"/>
      <c r="G440" s="75" t="inlineStr">
        <is>
          <t>VALOR COM BDI:</t>
        </is>
      </c>
      <c r="H440" s="91" t="n"/>
      <c r="I440" s="5" t="n">
        <v>188.45</v>
      </c>
    </row>
    <row r="441" ht="9.949999999999999" customHeight="1">
      <c r="A441" s="2" t="n"/>
      <c r="B441" s="2" t="n"/>
      <c r="C441" s="2" t="n"/>
      <c r="D441" s="71" t="n"/>
      <c r="G441" s="2" t="n"/>
      <c r="H441" s="2" t="n"/>
      <c r="I441" s="2" t="n"/>
    </row>
    <row r="442" ht="20.1" customHeight="1">
      <c r="A442" s="72" t="inlineStr">
        <is>
          <t>50.13.74 CHP/COMPACTADOR VIBRATÓRIO DE PLACA 9,0 HP DIESEL OU EQUIVALENTE (H)</t>
        </is>
      </c>
      <c r="B442" s="90" t="n"/>
      <c r="C442" s="90" t="n"/>
      <c r="D442" s="90" t="n"/>
      <c r="E442" s="90" t="n"/>
      <c r="F442" s="90" t="n"/>
      <c r="G442" s="90" t="n"/>
      <c r="H442" s="90" t="n"/>
      <c r="I442" s="91" t="n"/>
    </row>
    <row r="443" ht="15" customHeight="1">
      <c r="A443" s="73" t="inlineStr">
        <is>
          <t>Equipamento</t>
        </is>
      </c>
      <c r="B443" s="90" t="n"/>
      <c r="C443" s="91" t="n"/>
      <c r="D443" s="64" t="inlineStr">
        <is>
          <t>FONTE</t>
        </is>
      </c>
      <c r="E443" s="91" t="n"/>
      <c r="F443" s="64" t="inlineStr">
        <is>
          <t>UNID</t>
        </is>
      </c>
      <c r="G443" s="64" t="inlineStr">
        <is>
          <t>COEFICIENTE</t>
        </is>
      </c>
      <c r="H443" s="64" t="inlineStr">
        <is>
          <t>PREÇO UNITÁRIO</t>
        </is>
      </c>
      <c r="I443" s="64" t="inlineStr">
        <is>
          <t>TOTAL</t>
        </is>
      </c>
    </row>
    <row r="444" ht="21" customHeight="1">
      <c r="A444" s="78" t="inlineStr">
        <is>
          <t>54.13.74</t>
        </is>
      </c>
      <c r="B444" s="77" t="inlineStr">
        <is>
          <t>COMPACTADOR VIBRATÓRIO DE PLACA 9,0 HP DIESEL OU EQUIVALENTE</t>
        </is>
      </c>
      <c r="C444" s="91" t="n"/>
      <c r="D444" s="78" t="inlineStr">
        <is>
          <t>SUDECAP</t>
        </is>
      </c>
      <c r="E444" s="91" t="n"/>
      <c r="F444" s="78" t="inlineStr">
        <is>
          <t>UN</t>
        </is>
      </c>
      <c r="G444" s="21" t="n">
        <v>0.00029</v>
      </c>
      <c r="H444" s="22" t="n">
        <v>17486.08</v>
      </c>
      <c r="I444" s="22" t="n">
        <v>5.07</v>
      </c>
    </row>
    <row r="445" ht="15" customHeight="1">
      <c r="A445" s="2" t="n"/>
      <c r="B445" s="2" t="n"/>
      <c r="C445" s="2" t="n"/>
      <c r="D445" s="2" t="n"/>
      <c r="E445" s="2" t="n"/>
      <c r="F445" s="2" t="n"/>
      <c r="G445" s="74" t="inlineStr">
        <is>
          <t>TOTAL Equipamento:</t>
        </is>
      </c>
      <c r="H445" s="91" t="n"/>
      <c r="I445" s="23" t="n">
        <v>5.07</v>
      </c>
    </row>
    <row r="446" ht="15" customHeight="1">
      <c r="A446" s="73" t="inlineStr">
        <is>
          <t>Material</t>
        </is>
      </c>
      <c r="B446" s="90" t="n"/>
      <c r="C446" s="91" t="n"/>
      <c r="D446" s="64" t="inlineStr">
        <is>
          <t>FONTE</t>
        </is>
      </c>
      <c r="E446" s="91" t="n"/>
      <c r="F446" s="64" t="inlineStr">
        <is>
          <t>UNID</t>
        </is>
      </c>
      <c r="G446" s="64" t="inlineStr">
        <is>
          <t>COEFICIENTE</t>
        </is>
      </c>
      <c r="H446" s="64" t="inlineStr">
        <is>
          <t>PREÇO UNITÁRIO</t>
        </is>
      </c>
      <c r="I446" s="64" t="inlineStr">
        <is>
          <t>TOTAL</t>
        </is>
      </c>
    </row>
    <row r="447" ht="15" customHeight="1">
      <c r="A447" s="78" t="inlineStr">
        <is>
          <t>68.01.30</t>
        </is>
      </c>
      <c r="B447" s="77" t="inlineStr">
        <is>
          <t>OLEO DIESEL COMBUSTIVEL COMUM</t>
        </is>
      </c>
      <c r="C447" s="91" t="n"/>
      <c r="D447" s="78" t="inlineStr">
        <is>
          <t>SUDECAP</t>
        </is>
      </c>
      <c r="E447" s="91" t="n"/>
      <c r="F447" s="78" t="inlineStr">
        <is>
          <t>L</t>
        </is>
      </c>
      <c r="G447" s="21" t="n">
        <v>1.26</v>
      </c>
      <c r="H447" s="22" t="n">
        <v>4.57</v>
      </c>
      <c r="I447" s="22" t="n">
        <v>5.76</v>
      </c>
    </row>
    <row r="448" ht="15" customHeight="1">
      <c r="A448" s="2" t="n"/>
      <c r="B448" s="2" t="n"/>
      <c r="C448" s="2" t="n"/>
      <c r="D448" s="2" t="n"/>
      <c r="E448" s="2" t="n"/>
      <c r="F448" s="2" t="n"/>
      <c r="G448" s="74" t="inlineStr">
        <is>
          <t>TOTAL Material:</t>
        </is>
      </c>
      <c r="H448" s="91" t="n"/>
      <c r="I448" s="23" t="n">
        <v>5.76</v>
      </c>
    </row>
    <row r="449" ht="15" customHeight="1">
      <c r="A449" s="2" t="n"/>
      <c r="B449" s="2" t="n"/>
      <c r="C449" s="2" t="n"/>
      <c r="D449" s="2" t="n"/>
      <c r="E449" s="2" t="n"/>
      <c r="F449" s="2" t="n"/>
      <c r="G449" s="75" t="inlineStr">
        <is>
          <t>VALOR:</t>
        </is>
      </c>
      <c r="H449" s="91" t="n"/>
      <c r="I449" s="5" t="n">
        <v>10.83</v>
      </c>
    </row>
    <row r="450" ht="15" customHeight="1">
      <c r="A450" s="2" t="n"/>
      <c r="B450" s="2" t="n"/>
      <c r="C450" s="2" t="n"/>
      <c r="D450" s="2" t="n"/>
      <c r="E450" s="2" t="n"/>
      <c r="F450" s="2" t="n"/>
      <c r="G450" s="75" t="inlineStr">
        <is>
          <t>VALOR BDI (29.27%):</t>
        </is>
      </c>
      <c r="H450" s="91" t="n"/>
      <c r="I450" s="5" t="n">
        <v>3.17</v>
      </c>
    </row>
    <row r="451" ht="15" customHeight="1">
      <c r="A451" s="2" t="n"/>
      <c r="B451" s="2" t="n"/>
      <c r="C451" s="2" t="n"/>
      <c r="D451" s="2" t="n"/>
      <c r="E451" s="2" t="n"/>
      <c r="F451" s="2" t="n"/>
      <c r="G451" s="75" t="inlineStr">
        <is>
          <t>VALOR COM BDI:</t>
        </is>
      </c>
      <c r="H451" s="91" t="n"/>
      <c r="I451" s="5" t="n">
        <v>14</v>
      </c>
    </row>
    <row r="452" ht="9.949999999999999" customHeight="1">
      <c r="A452" s="2" t="n"/>
      <c r="B452" s="2" t="n"/>
      <c r="C452" s="2" t="n"/>
      <c r="D452" s="71" t="n"/>
      <c r="G452" s="2" t="n"/>
      <c r="H452" s="2" t="n"/>
      <c r="I452" s="2" t="n"/>
    </row>
    <row r="453" ht="20.1" customHeight="1">
      <c r="A453" s="72" t="inlineStr">
        <is>
          <t>50.20.18 CHP/ESCAVADEIRA HIDRAULICA SOBRE ESTEIRAS, CACAMBA 0,98M3, PESO OPERACIONAL 17T, POTENCIA BRUTA 119HP, OU EQUIVALENTE (H)</t>
        </is>
      </c>
      <c r="B453" s="90" t="n"/>
      <c r="C453" s="90" t="n"/>
      <c r="D453" s="90" t="n"/>
      <c r="E453" s="90" t="n"/>
      <c r="F453" s="90" t="n"/>
      <c r="G453" s="90" t="n"/>
      <c r="H453" s="90" t="n"/>
      <c r="I453" s="91" t="n"/>
    </row>
    <row r="454" ht="15" customHeight="1">
      <c r="A454" s="73" t="inlineStr">
        <is>
          <t>Equipamento</t>
        </is>
      </c>
      <c r="B454" s="90" t="n"/>
      <c r="C454" s="91" t="n"/>
      <c r="D454" s="64" t="inlineStr">
        <is>
          <t>FONTE</t>
        </is>
      </c>
      <c r="E454" s="91" t="n"/>
      <c r="F454" s="64" t="inlineStr">
        <is>
          <t>UNID</t>
        </is>
      </c>
      <c r="G454" s="64" t="inlineStr">
        <is>
          <t>COEFICIENTE</t>
        </is>
      </c>
      <c r="H454" s="64" t="inlineStr">
        <is>
          <t>PREÇO UNITÁRIO</t>
        </is>
      </c>
      <c r="I454" s="64" t="inlineStr">
        <is>
          <t>TOTAL</t>
        </is>
      </c>
    </row>
    <row r="455" ht="29.1" customHeight="1">
      <c r="A455" s="78" t="inlineStr">
        <is>
          <t>54.20.18</t>
        </is>
      </c>
      <c r="B455" s="77" t="inlineStr">
        <is>
          <t>ESCAVADEIRA HIDRAULICA SOBRE ESTEIRAS, CACAMBA 0,98M3, PESO OPERACIONAL 17T, POTENCIA BRUTA 119HP, OU EQUIVALENTE</t>
        </is>
      </c>
      <c r="C455" s="91" t="n"/>
      <c r="D455" s="78" t="inlineStr">
        <is>
          <t>SUDECAP</t>
        </is>
      </c>
      <c r="E455" s="91" t="n"/>
      <c r="F455" s="78" t="inlineStr">
        <is>
          <t>UN</t>
        </is>
      </c>
      <c r="G455" s="21" t="n">
        <v>0.00013</v>
      </c>
      <c r="H455" s="22" t="n">
        <v>917755.26</v>
      </c>
      <c r="I455" s="22" t="n">
        <v>119.31</v>
      </c>
    </row>
    <row r="456" ht="15" customHeight="1">
      <c r="A456" s="2" t="n"/>
      <c r="B456" s="2" t="n"/>
      <c r="C456" s="2" t="n"/>
      <c r="D456" s="2" t="n"/>
      <c r="E456" s="2" t="n"/>
      <c r="F456" s="2" t="n"/>
      <c r="G456" s="74" t="inlineStr">
        <is>
          <t>TOTAL Equipamento:</t>
        </is>
      </c>
      <c r="H456" s="91" t="n"/>
      <c r="I456" s="23" t="n">
        <v>119.31</v>
      </c>
    </row>
    <row r="457" ht="15" customHeight="1">
      <c r="A457" s="73" t="inlineStr">
        <is>
          <t>Material</t>
        </is>
      </c>
      <c r="B457" s="90" t="n"/>
      <c r="C457" s="91" t="n"/>
      <c r="D457" s="64" t="inlineStr">
        <is>
          <t>FONTE</t>
        </is>
      </c>
      <c r="E457" s="91" t="n"/>
      <c r="F457" s="64" t="inlineStr">
        <is>
          <t>UNID</t>
        </is>
      </c>
      <c r="G457" s="64" t="inlineStr">
        <is>
          <t>COEFICIENTE</t>
        </is>
      </c>
      <c r="H457" s="64" t="inlineStr">
        <is>
          <t>PREÇO UNITÁRIO</t>
        </is>
      </c>
      <c r="I457" s="64" t="inlineStr">
        <is>
          <t>TOTAL</t>
        </is>
      </c>
    </row>
    <row r="458" ht="15" customHeight="1">
      <c r="A458" s="78" t="inlineStr">
        <is>
          <t>68.01.30</t>
        </is>
      </c>
      <c r="B458" s="77" t="inlineStr">
        <is>
          <t>OLEO DIESEL COMBUSTIVEL COMUM</t>
        </is>
      </c>
      <c r="C458" s="91" t="n"/>
      <c r="D458" s="78" t="inlineStr">
        <is>
          <t>SUDECAP</t>
        </is>
      </c>
      <c r="E458" s="91" t="n"/>
      <c r="F458" s="78" t="inlineStr">
        <is>
          <t>L</t>
        </is>
      </c>
      <c r="G458" s="21" t="n">
        <v>13.2</v>
      </c>
      <c r="H458" s="22" t="n">
        <v>4.57</v>
      </c>
      <c r="I458" s="22" t="n">
        <v>60.32</v>
      </c>
    </row>
    <row r="459" ht="15" customHeight="1">
      <c r="A459" s="2" t="n"/>
      <c r="B459" s="2" t="n"/>
      <c r="C459" s="2" t="n"/>
      <c r="D459" s="2" t="n"/>
      <c r="E459" s="2" t="n"/>
      <c r="F459" s="2" t="n"/>
      <c r="G459" s="74" t="inlineStr">
        <is>
          <t>TOTAL Material:</t>
        </is>
      </c>
      <c r="H459" s="91" t="n"/>
      <c r="I459" s="23" t="n">
        <v>60.32</v>
      </c>
    </row>
    <row r="460" ht="15" customHeight="1">
      <c r="A460" s="73" t="inlineStr">
        <is>
          <t>Mão de Obra</t>
        </is>
      </c>
      <c r="B460" s="90" t="n"/>
      <c r="C460" s="91" t="n"/>
      <c r="D460" s="64" t="inlineStr">
        <is>
          <t>FONTE</t>
        </is>
      </c>
      <c r="E460" s="91" t="n"/>
      <c r="F460" s="64" t="inlineStr">
        <is>
          <t>UNID</t>
        </is>
      </c>
      <c r="G460" s="64" t="inlineStr">
        <is>
          <t>COEFICIENTE</t>
        </is>
      </c>
      <c r="H460" s="64" t="inlineStr">
        <is>
          <t>PREÇO UNITÁRIO</t>
        </is>
      </c>
      <c r="I460" s="64" t="inlineStr">
        <is>
          <t>TOTAL</t>
        </is>
      </c>
    </row>
    <row r="461" ht="15" customHeight="1">
      <c r="A461" s="78" t="inlineStr">
        <is>
          <t>55.05.64</t>
        </is>
      </c>
      <c r="B461" s="77" t="inlineStr">
        <is>
          <t>OPERADOR DE ESCAVADEIRA HIDRAULICA</t>
        </is>
      </c>
      <c r="C461" s="91" t="n"/>
      <c r="D461" s="78" t="inlineStr">
        <is>
          <t>SUDECAP</t>
        </is>
      </c>
      <c r="E461" s="91" t="n"/>
      <c r="F461" s="78" t="inlineStr">
        <is>
          <t>H</t>
        </is>
      </c>
      <c r="G461" s="21" t="n">
        <v>1</v>
      </c>
      <c r="H461" s="22" t="n">
        <v>23.5</v>
      </c>
      <c r="I461" s="22" t="n">
        <v>23.5</v>
      </c>
    </row>
    <row r="462" ht="15" customHeight="1">
      <c r="A462" s="2" t="n"/>
      <c r="B462" s="2" t="n"/>
      <c r="C462" s="2" t="n"/>
      <c r="D462" s="2" t="n"/>
      <c r="E462" s="2" t="n"/>
      <c r="F462" s="2" t="n"/>
      <c r="G462" s="74" t="inlineStr">
        <is>
          <t>TOTAL Mão de Obra:</t>
        </is>
      </c>
      <c r="H462" s="91" t="n"/>
      <c r="I462" s="23" t="n">
        <v>23.5</v>
      </c>
    </row>
    <row r="463" ht="15" customHeight="1">
      <c r="A463" s="2" t="n"/>
      <c r="B463" s="2" t="n"/>
      <c r="C463" s="2" t="n"/>
      <c r="D463" s="2" t="n"/>
      <c r="E463" s="2" t="n"/>
      <c r="F463" s="2" t="n"/>
      <c r="G463" s="75" t="inlineStr">
        <is>
          <t>VALOR:</t>
        </is>
      </c>
      <c r="H463" s="91" t="n"/>
      <c r="I463" s="5" t="n">
        <v>203.13</v>
      </c>
    </row>
    <row r="464" ht="15" customHeight="1">
      <c r="A464" s="2" t="n"/>
      <c r="B464" s="2" t="n"/>
      <c r="C464" s="2" t="n"/>
      <c r="D464" s="2" t="n"/>
      <c r="E464" s="2" t="n"/>
      <c r="F464" s="2" t="n"/>
      <c r="G464" s="75" t="inlineStr">
        <is>
          <t>VALOR BDI (29.27%):</t>
        </is>
      </c>
      <c r="H464" s="91" t="n"/>
      <c r="I464" s="5" t="n">
        <v>59.46</v>
      </c>
    </row>
    <row r="465" ht="15" customHeight="1">
      <c r="A465" s="2" t="n"/>
      <c r="B465" s="2" t="n"/>
      <c r="C465" s="2" t="n"/>
      <c r="D465" s="2" t="n"/>
      <c r="E465" s="2" t="n"/>
      <c r="F465" s="2" t="n"/>
      <c r="G465" s="75" t="inlineStr">
        <is>
          <t>VALOR COM BDI:</t>
        </is>
      </c>
      <c r="H465" s="91" t="n"/>
      <c r="I465" s="5" t="n">
        <v>262.59</v>
      </c>
    </row>
    <row r="466" ht="9.949999999999999" customHeight="1">
      <c r="A466" s="2" t="n"/>
      <c r="B466" s="2" t="n"/>
      <c r="C466" s="2" t="n"/>
      <c r="D466" s="71" t="n"/>
      <c r="G466" s="2" t="n"/>
      <c r="H466" s="2" t="n"/>
      <c r="I466" s="2" t="n"/>
    </row>
    <row r="467" ht="20.1" customHeight="1">
      <c r="A467" s="72" t="inlineStr">
        <is>
          <t>50.25.08 CHP/GRADE DE DISCOS MECANICA 20X24" COM 20 DISCOS 24" X 6MM  COM PNEUS PARA TRANSPORTE (H)</t>
        </is>
      </c>
      <c r="B467" s="90" t="n"/>
      <c r="C467" s="90" t="n"/>
      <c r="D467" s="90" t="n"/>
      <c r="E467" s="90" t="n"/>
      <c r="F467" s="90" t="n"/>
      <c r="G467" s="90" t="n"/>
      <c r="H467" s="90" t="n"/>
      <c r="I467" s="91" t="n"/>
    </row>
    <row r="468" ht="15" customHeight="1">
      <c r="A468" s="73" t="inlineStr">
        <is>
          <t>Equipamento</t>
        </is>
      </c>
      <c r="B468" s="90" t="n"/>
      <c r="C468" s="91" t="n"/>
      <c r="D468" s="64" t="inlineStr">
        <is>
          <t>FONTE</t>
        </is>
      </c>
      <c r="E468" s="91" t="n"/>
      <c r="F468" s="64" t="inlineStr">
        <is>
          <t>UNID</t>
        </is>
      </c>
      <c r="G468" s="64" t="inlineStr">
        <is>
          <t>COEFICIENTE</t>
        </is>
      </c>
      <c r="H468" s="64" t="inlineStr">
        <is>
          <t>PREÇO UNITÁRIO</t>
        </is>
      </c>
      <c r="I468" s="64" t="inlineStr">
        <is>
          <t>TOTAL</t>
        </is>
      </c>
    </row>
    <row r="469" ht="21" customHeight="1">
      <c r="A469" s="78" t="inlineStr">
        <is>
          <t>54.25.08</t>
        </is>
      </c>
      <c r="B469" s="77" t="inlineStr">
        <is>
          <t>GRADE DE DISCOS MECANICA COM PNEUS PARA TRANSPORTE, 20X24", COM 20 DISCOS 24" X 6MM, OU EQUIVALENTE</t>
        </is>
      </c>
      <c r="C469" s="91" t="n"/>
      <c r="D469" s="78" t="inlineStr">
        <is>
          <t>SUDECAP</t>
        </is>
      </c>
      <c r="E469" s="91" t="n"/>
      <c r="F469" s="78" t="inlineStr">
        <is>
          <t>UN</t>
        </is>
      </c>
      <c r="G469" s="21" t="n">
        <v>0.00024</v>
      </c>
      <c r="H469" s="22" t="n">
        <v>40672.3</v>
      </c>
      <c r="I469" s="22" t="n">
        <v>9.76</v>
      </c>
    </row>
    <row r="470" ht="15" customHeight="1">
      <c r="A470" s="2" t="n"/>
      <c r="B470" s="2" t="n"/>
      <c r="C470" s="2" t="n"/>
      <c r="D470" s="2" t="n"/>
      <c r="E470" s="2" t="n"/>
      <c r="F470" s="2" t="n"/>
      <c r="G470" s="74" t="inlineStr">
        <is>
          <t>TOTAL Equipamento:</t>
        </is>
      </c>
      <c r="H470" s="91" t="n"/>
      <c r="I470" s="23" t="n">
        <v>9.76</v>
      </c>
    </row>
    <row r="471" ht="15" customHeight="1">
      <c r="A471" s="2" t="n"/>
      <c r="B471" s="2" t="n"/>
      <c r="C471" s="2" t="n"/>
      <c r="D471" s="2" t="n"/>
      <c r="E471" s="2" t="n"/>
      <c r="F471" s="2" t="n"/>
      <c r="G471" s="75" t="inlineStr">
        <is>
          <t>VALOR:</t>
        </is>
      </c>
      <c r="H471" s="91" t="n"/>
      <c r="I471" s="5" t="n">
        <v>9.76</v>
      </c>
    </row>
    <row r="472" ht="15" customHeight="1">
      <c r="A472" s="2" t="n"/>
      <c r="B472" s="2" t="n"/>
      <c r="C472" s="2" t="n"/>
      <c r="D472" s="2" t="n"/>
      <c r="E472" s="2" t="n"/>
      <c r="F472" s="2" t="n"/>
      <c r="G472" s="75" t="inlineStr">
        <is>
          <t>VALOR BDI (29.27%):</t>
        </is>
      </c>
      <c r="H472" s="91" t="n"/>
      <c r="I472" s="5" t="n">
        <v>2.86</v>
      </c>
    </row>
    <row r="473" ht="15" customHeight="1">
      <c r="A473" s="2" t="n"/>
      <c r="B473" s="2" t="n"/>
      <c r="C473" s="2" t="n"/>
      <c r="D473" s="2" t="n"/>
      <c r="E473" s="2" t="n"/>
      <c r="F473" s="2" t="n"/>
      <c r="G473" s="75" t="inlineStr">
        <is>
          <t>VALOR COM BDI:</t>
        </is>
      </c>
      <c r="H473" s="91" t="n"/>
      <c r="I473" s="5" t="n">
        <v>12.62</v>
      </c>
    </row>
    <row r="474" ht="9.949999999999999" customHeight="1">
      <c r="A474" s="2" t="n"/>
      <c r="B474" s="2" t="n"/>
      <c r="C474" s="2" t="n"/>
      <c r="D474" s="71" t="n"/>
      <c r="G474" s="2" t="n"/>
      <c r="H474" s="2" t="n"/>
      <c r="I474" s="2" t="n"/>
    </row>
    <row r="475" ht="20.1" customHeight="1">
      <c r="A475" s="72" t="inlineStr">
        <is>
          <t>50.31.10 CHP/GRUPO DE SOLDAGEM C/GERADOR A DIESEL PARA SOLDA ELETRICA, SOBRE 02 RODAS, COM MOTOR 4 CILINDROS, 375A TN5 B/56 C/3 KVA, OU EQUIVALENTE (H)</t>
        </is>
      </c>
      <c r="B475" s="90" t="n"/>
      <c r="C475" s="90" t="n"/>
      <c r="D475" s="90" t="n"/>
      <c r="E475" s="90" t="n"/>
      <c r="F475" s="90" t="n"/>
      <c r="G475" s="90" t="n"/>
      <c r="H475" s="90" t="n"/>
      <c r="I475" s="91" t="n"/>
    </row>
    <row r="476" ht="15" customHeight="1">
      <c r="A476" s="73" t="inlineStr">
        <is>
          <t>Equipamento</t>
        </is>
      </c>
      <c r="B476" s="90" t="n"/>
      <c r="C476" s="91" t="n"/>
      <c r="D476" s="64" t="inlineStr">
        <is>
          <t>FONTE</t>
        </is>
      </c>
      <c r="E476" s="91" t="n"/>
      <c r="F476" s="64" t="inlineStr">
        <is>
          <t>UNID</t>
        </is>
      </c>
      <c r="G476" s="64" t="inlineStr">
        <is>
          <t>COEFICIENTE</t>
        </is>
      </c>
      <c r="H476" s="64" t="inlineStr">
        <is>
          <t>PREÇO UNITÁRIO</t>
        </is>
      </c>
      <c r="I476" s="64" t="inlineStr">
        <is>
          <t>TOTAL</t>
        </is>
      </c>
    </row>
    <row r="477" ht="29.1" customHeight="1">
      <c r="A477" s="78" t="inlineStr">
        <is>
          <t>54.31.10</t>
        </is>
      </c>
      <c r="B477" s="77" t="inlineStr">
        <is>
          <t>GRUPO DE SOLDAGEM C/GERADOR A DIESEL PARA SOLDA ELETRICA, SOBRE 02 RODAS, COM MOTOR 4 CILINDROS, 375A TN5 B/56 C/3 KVA, OU EQUIVALENTE</t>
        </is>
      </c>
      <c r="C477" s="91" t="n"/>
      <c r="D477" s="78" t="inlineStr">
        <is>
          <t>SUDECAP</t>
        </is>
      </c>
      <c r="E477" s="91" t="n"/>
      <c r="F477" s="78" t="inlineStr">
        <is>
          <t>UN</t>
        </is>
      </c>
      <c r="G477" s="21" t="n">
        <v>0.00021</v>
      </c>
      <c r="H477" s="22" t="n">
        <v>175081.61</v>
      </c>
      <c r="I477" s="22" t="n">
        <v>36.77</v>
      </c>
    </row>
    <row r="478" ht="15" customHeight="1">
      <c r="A478" s="2" t="n"/>
      <c r="B478" s="2" t="n"/>
      <c r="C478" s="2" t="n"/>
      <c r="D478" s="2" t="n"/>
      <c r="E478" s="2" t="n"/>
      <c r="F478" s="2" t="n"/>
      <c r="G478" s="74" t="inlineStr">
        <is>
          <t>TOTAL Equipamento:</t>
        </is>
      </c>
      <c r="H478" s="91" t="n"/>
      <c r="I478" s="23" t="n">
        <v>36.77</v>
      </c>
    </row>
    <row r="479" ht="15" customHeight="1">
      <c r="A479" s="73" t="inlineStr">
        <is>
          <t>Material</t>
        </is>
      </c>
      <c r="B479" s="90" t="n"/>
      <c r="C479" s="91" t="n"/>
      <c r="D479" s="64" t="inlineStr">
        <is>
          <t>FONTE</t>
        </is>
      </c>
      <c r="E479" s="91" t="n"/>
      <c r="F479" s="64" t="inlineStr">
        <is>
          <t>UNID</t>
        </is>
      </c>
      <c r="G479" s="64" t="inlineStr">
        <is>
          <t>COEFICIENTE</t>
        </is>
      </c>
      <c r="H479" s="64" t="inlineStr">
        <is>
          <t>PREÇO UNITÁRIO</t>
        </is>
      </c>
      <c r="I479" s="64" t="inlineStr">
        <is>
          <t>TOTAL</t>
        </is>
      </c>
    </row>
    <row r="480" ht="15" customHeight="1">
      <c r="A480" s="78" t="inlineStr">
        <is>
          <t>68.01.30</t>
        </is>
      </c>
      <c r="B480" s="77" t="inlineStr">
        <is>
          <t>OLEO DIESEL COMBUSTIVEL COMUM</t>
        </is>
      </c>
      <c r="C480" s="91" t="n"/>
      <c r="D480" s="78" t="inlineStr">
        <is>
          <t>SUDECAP</t>
        </is>
      </c>
      <c r="E480" s="91" t="n"/>
      <c r="F480" s="78" t="inlineStr">
        <is>
          <t>L</t>
        </is>
      </c>
      <c r="G480" s="21" t="n">
        <v>8.19</v>
      </c>
      <c r="H480" s="22" t="n">
        <v>4.57</v>
      </c>
      <c r="I480" s="22" t="n">
        <v>37.43</v>
      </c>
    </row>
    <row r="481" ht="15" customHeight="1">
      <c r="A481" s="2" t="n"/>
      <c r="B481" s="2" t="n"/>
      <c r="C481" s="2" t="n"/>
      <c r="D481" s="2" t="n"/>
      <c r="E481" s="2" t="n"/>
      <c r="F481" s="2" t="n"/>
      <c r="G481" s="74" t="inlineStr">
        <is>
          <t>TOTAL Material:</t>
        </is>
      </c>
      <c r="H481" s="91" t="n"/>
      <c r="I481" s="23" t="n">
        <v>37.43</v>
      </c>
    </row>
    <row r="482" ht="15" customHeight="1">
      <c r="A482" s="73" t="inlineStr">
        <is>
          <t>Mão de Obra</t>
        </is>
      </c>
      <c r="B482" s="90" t="n"/>
      <c r="C482" s="91" t="n"/>
      <c r="D482" s="64" t="inlineStr">
        <is>
          <t>FONTE</t>
        </is>
      </c>
      <c r="E482" s="91" t="n"/>
      <c r="F482" s="64" t="inlineStr">
        <is>
          <t>UNID</t>
        </is>
      </c>
      <c r="G482" s="64" t="inlineStr">
        <is>
          <t>COEFICIENTE</t>
        </is>
      </c>
      <c r="H482" s="64" t="inlineStr">
        <is>
          <t>PREÇO UNITÁRIO</t>
        </is>
      </c>
      <c r="I482" s="64" t="inlineStr">
        <is>
          <t>TOTAL</t>
        </is>
      </c>
    </row>
    <row r="483" ht="15" customHeight="1">
      <c r="A483" s="78" t="inlineStr">
        <is>
          <t>55.10.90</t>
        </is>
      </c>
      <c r="B483" s="77" t="inlineStr">
        <is>
          <t>SOLDADOR</t>
        </is>
      </c>
      <c r="C483" s="91" t="n"/>
      <c r="D483" s="78" t="inlineStr">
        <is>
          <t>SUDECAP</t>
        </is>
      </c>
      <c r="E483" s="91" t="n"/>
      <c r="F483" s="78" t="inlineStr">
        <is>
          <t>H</t>
        </is>
      </c>
      <c r="G483" s="21" t="n">
        <v>1</v>
      </c>
      <c r="H483" s="22" t="n">
        <v>19.78</v>
      </c>
      <c r="I483" s="22" t="n">
        <v>19.78</v>
      </c>
    </row>
    <row r="484" ht="15" customHeight="1">
      <c r="A484" s="2" t="n"/>
      <c r="B484" s="2" t="n"/>
      <c r="C484" s="2" t="n"/>
      <c r="D484" s="2" t="n"/>
      <c r="E484" s="2" t="n"/>
      <c r="F484" s="2" t="n"/>
      <c r="G484" s="74" t="inlineStr">
        <is>
          <t>TOTAL Mão de Obra:</t>
        </is>
      </c>
      <c r="H484" s="91" t="n"/>
      <c r="I484" s="23" t="n">
        <v>19.78</v>
      </c>
    </row>
    <row r="485" ht="15" customHeight="1">
      <c r="A485" s="2" t="n"/>
      <c r="B485" s="2" t="n"/>
      <c r="C485" s="2" t="n"/>
      <c r="D485" s="2" t="n"/>
      <c r="E485" s="2" t="n"/>
      <c r="F485" s="2" t="n"/>
      <c r="G485" s="75" t="inlineStr">
        <is>
          <t>VALOR:</t>
        </is>
      </c>
      <c r="H485" s="91" t="n"/>
      <c r="I485" s="5" t="n">
        <v>93.98</v>
      </c>
    </row>
    <row r="486" ht="15" customHeight="1">
      <c r="A486" s="2" t="n"/>
      <c r="B486" s="2" t="n"/>
      <c r="C486" s="2" t="n"/>
      <c r="D486" s="2" t="n"/>
      <c r="E486" s="2" t="n"/>
      <c r="F486" s="2" t="n"/>
      <c r="G486" s="75" t="inlineStr">
        <is>
          <t>VALOR BDI (29.27%):</t>
        </is>
      </c>
      <c r="H486" s="91" t="n"/>
      <c r="I486" s="5" t="n">
        <v>27.51</v>
      </c>
    </row>
    <row r="487" ht="15" customHeight="1">
      <c r="A487" s="2" t="n"/>
      <c r="B487" s="2" t="n"/>
      <c r="C487" s="2" t="n"/>
      <c r="D487" s="2" t="n"/>
      <c r="E487" s="2" t="n"/>
      <c r="F487" s="2" t="n"/>
      <c r="G487" s="75" t="inlineStr">
        <is>
          <t>VALOR COM BDI:</t>
        </is>
      </c>
      <c r="H487" s="91" t="n"/>
      <c r="I487" s="5" t="n">
        <v>121.49</v>
      </c>
    </row>
    <row r="488" ht="9.949999999999999" customHeight="1">
      <c r="A488" s="2" t="n"/>
      <c r="B488" s="2" t="n"/>
      <c r="C488" s="2" t="n"/>
      <c r="D488" s="71" t="n"/>
      <c r="G488" s="2" t="n"/>
      <c r="H488" s="2" t="n"/>
      <c r="I488" s="2" t="n"/>
    </row>
    <row r="489" ht="20.1" customHeight="1">
      <c r="A489" s="72" t="inlineStr">
        <is>
          <t>50.32.08 CHP/MOTONIVELADORA POTENCIA BASICA LIQUIDA (PRIMEIRA MARCHA) 125HP/93KW , PESO BRUTO 16T, LARGURA DA LAMINA DE 3,7 M, OU EQUIVALENTE (H)</t>
        </is>
      </c>
      <c r="B489" s="90" t="n"/>
      <c r="C489" s="90" t="n"/>
      <c r="D489" s="90" t="n"/>
      <c r="E489" s="90" t="n"/>
      <c r="F489" s="90" t="n"/>
      <c r="G489" s="90" t="n"/>
      <c r="H489" s="90" t="n"/>
      <c r="I489" s="91" t="n"/>
    </row>
    <row r="490" ht="15" customHeight="1">
      <c r="A490" s="73" t="inlineStr">
        <is>
          <t>Equipamento</t>
        </is>
      </c>
      <c r="B490" s="90" t="n"/>
      <c r="C490" s="91" t="n"/>
      <c r="D490" s="64" t="inlineStr">
        <is>
          <t>FONTE</t>
        </is>
      </c>
      <c r="E490" s="91" t="n"/>
      <c r="F490" s="64" t="inlineStr">
        <is>
          <t>UNID</t>
        </is>
      </c>
      <c r="G490" s="64" t="inlineStr">
        <is>
          <t>COEFICIENTE</t>
        </is>
      </c>
      <c r="H490" s="64" t="inlineStr">
        <is>
          <t>PREÇO UNITÁRIO</t>
        </is>
      </c>
      <c r="I490" s="64" t="inlineStr">
        <is>
          <t>TOTAL</t>
        </is>
      </c>
    </row>
    <row r="491" ht="29.1" customHeight="1">
      <c r="A491" s="78" t="inlineStr">
        <is>
          <t>54.32.08</t>
        </is>
      </c>
      <c r="B491" s="77" t="inlineStr">
        <is>
          <t>MOTONIVELADORA POTENCIA BASICA LIQUIDA (PRIMEIRA MARCHA) 125HP/93KW , PESO BRUTO 16T, LARGURA DA LAMINA DE 3,7 M, OU EQUIVALENTE</t>
        </is>
      </c>
      <c r="C491" s="91" t="n"/>
      <c r="D491" s="78" t="inlineStr">
        <is>
          <t>SUDECAP</t>
        </is>
      </c>
      <c r="E491" s="91" t="n"/>
      <c r="F491" s="78" t="inlineStr">
        <is>
          <t>UN</t>
        </is>
      </c>
      <c r="G491" s="21" t="n">
        <v>0.00014</v>
      </c>
      <c r="H491" s="22" t="n">
        <v>1361135.71</v>
      </c>
      <c r="I491" s="22" t="n">
        <v>190.56</v>
      </c>
    </row>
    <row r="492" ht="15" customHeight="1">
      <c r="A492" s="2" t="n"/>
      <c r="B492" s="2" t="n"/>
      <c r="C492" s="2" t="n"/>
      <c r="D492" s="2" t="n"/>
      <c r="E492" s="2" t="n"/>
      <c r="F492" s="2" t="n"/>
      <c r="G492" s="74" t="inlineStr">
        <is>
          <t>TOTAL Equipamento:</t>
        </is>
      </c>
      <c r="H492" s="91" t="n"/>
      <c r="I492" s="23" t="n">
        <v>190.56</v>
      </c>
    </row>
    <row r="493" ht="15" customHeight="1">
      <c r="A493" s="73" t="inlineStr">
        <is>
          <t>Material</t>
        </is>
      </c>
      <c r="B493" s="90" t="n"/>
      <c r="C493" s="91" t="n"/>
      <c r="D493" s="64" t="inlineStr">
        <is>
          <t>FONTE</t>
        </is>
      </c>
      <c r="E493" s="91" t="n"/>
      <c r="F493" s="64" t="inlineStr">
        <is>
          <t>UNID</t>
        </is>
      </c>
      <c r="G493" s="64" t="inlineStr">
        <is>
          <t>COEFICIENTE</t>
        </is>
      </c>
      <c r="H493" s="64" t="inlineStr">
        <is>
          <t>PREÇO UNITÁRIO</t>
        </is>
      </c>
      <c r="I493" s="64" t="inlineStr">
        <is>
          <t>TOTAL</t>
        </is>
      </c>
    </row>
    <row r="494" ht="15" customHeight="1">
      <c r="A494" s="78" t="inlineStr">
        <is>
          <t>68.01.30</t>
        </is>
      </c>
      <c r="B494" s="77" t="inlineStr">
        <is>
          <t>OLEO DIESEL COMBUSTIVEL COMUM</t>
        </is>
      </c>
      <c r="C494" s="91" t="n"/>
      <c r="D494" s="78" t="inlineStr">
        <is>
          <t>SUDECAP</t>
        </is>
      </c>
      <c r="E494" s="91" t="n"/>
      <c r="F494" s="78" t="inlineStr">
        <is>
          <t>L</t>
        </is>
      </c>
      <c r="G494" s="21" t="n">
        <v>16.8</v>
      </c>
      <c r="H494" s="22" t="n">
        <v>4.57</v>
      </c>
      <c r="I494" s="22" t="n">
        <v>76.78</v>
      </c>
    </row>
    <row r="495" ht="15" customHeight="1">
      <c r="A495" s="2" t="n"/>
      <c r="B495" s="2" t="n"/>
      <c r="C495" s="2" t="n"/>
      <c r="D495" s="2" t="n"/>
      <c r="E495" s="2" t="n"/>
      <c r="F495" s="2" t="n"/>
      <c r="G495" s="74" t="inlineStr">
        <is>
          <t>TOTAL Material:</t>
        </is>
      </c>
      <c r="H495" s="91" t="n"/>
      <c r="I495" s="23" t="n">
        <v>76.78</v>
      </c>
    </row>
    <row r="496" ht="15" customHeight="1">
      <c r="A496" s="73" t="inlineStr">
        <is>
          <t>Mão de Obra</t>
        </is>
      </c>
      <c r="B496" s="90" t="n"/>
      <c r="C496" s="91" t="n"/>
      <c r="D496" s="64" t="inlineStr">
        <is>
          <t>FONTE</t>
        </is>
      </c>
      <c r="E496" s="91" t="n"/>
      <c r="F496" s="64" t="inlineStr">
        <is>
          <t>UNID</t>
        </is>
      </c>
      <c r="G496" s="64" t="inlineStr">
        <is>
          <t>COEFICIENTE</t>
        </is>
      </c>
      <c r="H496" s="64" t="inlineStr">
        <is>
          <t>PREÇO UNITÁRIO</t>
        </is>
      </c>
      <c r="I496" s="64" t="inlineStr">
        <is>
          <t>TOTAL</t>
        </is>
      </c>
    </row>
    <row r="497" ht="15" customHeight="1">
      <c r="A497" s="78" t="inlineStr">
        <is>
          <t>55.05.61</t>
        </is>
      </c>
      <c r="B497" s="77" t="inlineStr">
        <is>
          <t>OPERADOR DE MOTONIVELADORA</t>
        </is>
      </c>
      <c r="C497" s="91" t="n"/>
      <c r="D497" s="78" t="inlineStr">
        <is>
          <t>SUDECAP</t>
        </is>
      </c>
      <c r="E497" s="91" t="n"/>
      <c r="F497" s="78" t="inlineStr">
        <is>
          <t>H</t>
        </is>
      </c>
      <c r="G497" s="21" t="n">
        <v>1</v>
      </c>
      <c r="H497" s="22" t="n">
        <v>23.1</v>
      </c>
      <c r="I497" s="22" t="n">
        <v>23.1</v>
      </c>
    </row>
    <row r="498" ht="15" customHeight="1">
      <c r="A498" s="2" t="n"/>
      <c r="B498" s="2" t="n"/>
      <c r="C498" s="2" t="n"/>
      <c r="D498" s="2" t="n"/>
      <c r="E498" s="2" t="n"/>
      <c r="F498" s="2" t="n"/>
      <c r="G498" s="74" t="inlineStr">
        <is>
          <t>TOTAL Mão de Obra:</t>
        </is>
      </c>
      <c r="H498" s="91" t="n"/>
      <c r="I498" s="23" t="n">
        <v>23.1</v>
      </c>
    </row>
    <row r="499" ht="15" customHeight="1">
      <c r="A499" s="2" t="n"/>
      <c r="B499" s="2" t="n"/>
      <c r="C499" s="2" t="n"/>
      <c r="D499" s="2" t="n"/>
      <c r="E499" s="2" t="n"/>
      <c r="F499" s="2" t="n"/>
      <c r="G499" s="75" t="inlineStr">
        <is>
          <t>VALOR:</t>
        </is>
      </c>
      <c r="H499" s="91" t="n"/>
      <c r="I499" s="5" t="n">
        <v>290.44</v>
      </c>
    </row>
    <row r="500" ht="15" customHeight="1">
      <c r="A500" s="2" t="n"/>
      <c r="B500" s="2" t="n"/>
      <c r="C500" s="2" t="n"/>
      <c r="D500" s="2" t="n"/>
      <c r="E500" s="2" t="n"/>
      <c r="F500" s="2" t="n"/>
      <c r="G500" s="75" t="inlineStr">
        <is>
          <t>VALOR BDI (29.27%):</t>
        </is>
      </c>
      <c r="H500" s="91" t="n"/>
      <c r="I500" s="5" t="n">
        <v>85.01000000000001</v>
      </c>
    </row>
    <row r="501" ht="15" customHeight="1">
      <c r="A501" s="2" t="n"/>
      <c r="B501" s="2" t="n"/>
      <c r="C501" s="2" t="n"/>
      <c r="D501" s="2" t="n"/>
      <c r="E501" s="2" t="n"/>
      <c r="F501" s="2" t="n"/>
      <c r="G501" s="75" t="inlineStr">
        <is>
          <t>VALOR COM BDI:</t>
        </is>
      </c>
      <c r="H501" s="91" t="n"/>
      <c r="I501" s="5" t="n">
        <v>375.45</v>
      </c>
    </row>
    <row r="502" ht="9.949999999999999" customHeight="1">
      <c r="A502" s="2" t="n"/>
      <c r="B502" s="2" t="n"/>
      <c r="C502" s="2" t="n"/>
      <c r="D502" s="71" t="n"/>
      <c r="G502" s="2" t="n"/>
      <c r="H502" s="2" t="n"/>
      <c r="I502" s="2" t="n"/>
    </row>
    <row r="503" ht="20.1" customHeight="1">
      <c r="A503" s="72" t="inlineStr">
        <is>
          <t>50.41.11 CHP/MÁQUINA CORTADORA DE PISO (SERRA CLIPPER), À GASOLINA, 13HP, ÚMIDO OU À SECO, OU EQUIVALENTE (H)</t>
        </is>
      </c>
      <c r="B503" s="90" t="n"/>
      <c r="C503" s="90" t="n"/>
      <c r="D503" s="90" t="n"/>
      <c r="E503" s="90" t="n"/>
      <c r="F503" s="90" t="n"/>
      <c r="G503" s="90" t="n"/>
      <c r="H503" s="90" t="n"/>
      <c r="I503" s="91" t="n"/>
    </row>
    <row r="504" ht="15" customHeight="1">
      <c r="A504" s="73" t="inlineStr">
        <is>
          <t>Equipamento</t>
        </is>
      </c>
      <c r="B504" s="90" t="n"/>
      <c r="C504" s="91" t="n"/>
      <c r="D504" s="64" t="inlineStr">
        <is>
          <t>FONTE</t>
        </is>
      </c>
      <c r="E504" s="91" t="n"/>
      <c r="F504" s="64" t="inlineStr">
        <is>
          <t>UNID</t>
        </is>
      </c>
      <c r="G504" s="64" t="inlineStr">
        <is>
          <t>COEFICIENTE</t>
        </is>
      </c>
      <c r="H504" s="64" t="inlineStr">
        <is>
          <t>PREÇO UNITÁRIO</t>
        </is>
      </c>
      <c r="I504" s="64" t="inlineStr">
        <is>
          <t>TOTAL</t>
        </is>
      </c>
    </row>
    <row r="505" ht="21" customHeight="1">
      <c r="A505" s="78" t="inlineStr">
        <is>
          <t>54.40.30</t>
        </is>
      </c>
      <c r="B505" s="77" t="inlineStr">
        <is>
          <t>MÁQUINA CORTADORA DE PISO (SERRA CLIPPER), À GASOLINA, 13HP, ÚMIDO OU À SECO, OU EQUIVALENTE</t>
        </is>
      </c>
      <c r="C505" s="91" t="n"/>
      <c r="D505" s="78" t="inlineStr">
        <is>
          <t>SUDECAP</t>
        </is>
      </c>
      <c r="E505" s="91" t="n"/>
      <c r="F505" s="78" t="inlineStr">
        <is>
          <t>UN</t>
        </is>
      </c>
      <c r="G505" s="21" t="n">
        <v>0.00027</v>
      </c>
      <c r="H505" s="22" t="n">
        <v>6621.47</v>
      </c>
      <c r="I505" s="22" t="n">
        <v>1.79</v>
      </c>
    </row>
    <row r="506" ht="15" customHeight="1">
      <c r="A506" s="2" t="n"/>
      <c r="B506" s="2" t="n"/>
      <c r="C506" s="2" t="n"/>
      <c r="D506" s="2" t="n"/>
      <c r="E506" s="2" t="n"/>
      <c r="F506" s="2" t="n"/>
      <c r="G506" s="74" t="inlineStr">
        <is>
          <t>TOTAL Equipamento:</t>
        </is>
      </c>
      <c r="H506" s="91" t="n"/>
      <c r="I506" s="23" t="n">
        <v>1.79</v>
      </c>
    </row>
    <row r="507" ht="15" customHeight="1">
      <c r="A507" s="73" t="inlineStr">
        <is>
          <t>Material</t>
        </is>
      </c>
      <c r="B507" s="90" t="n"/>
      <c r="C507" s="91" t="n"/>
      <c r="D507" s="64" t="inlineStr">
        <is>
          <t>FONTE</t>
        </is>
      </c>
      <c r="E507" s="91" t="n"/>
      <c r="F507" s="64" t="inlineStr">
        <is>
          <t>UNID</t>
        </is>
      </c>
      <c r="G507" s="64" t="inlineStr">
        <is>
          <t>COEFICIENTE</t>
        </is>
      </c>
      <c r="H507" s="64" t="inlineStr">
        <is>
          <t>PREÇO UNITÁRIO</t>
        </is>
      </c>
      <c r="I507" s="64" t="inlineStr">
        <is>
          <t>TOTAL</t>
        </is>
      </c>
    </row>
    <row r="508" ht="15" customHeight="1">
      <c r="A508" s="78" t="inlineStr">
        <is>
          <t>68.01.25</t>
        </is>
      </c>
      <c r="B508" s="77" t="inlineStr">
        <is>
          <t>GASOLINA COMUM</t>
        </is>
      </c>
      <c r="C508" s="91" t="n"/>
      <c r="D508" s="78" t="inlineStr">
        <is>
          <t>SUDECAP</t>
        </is>
      </c>
      <c r="E508" s="91" t="n"/>
      <c r="F508" s="78" t="inlineStr">
        <is>
          <t>L</t>
        </is>
      </c>
      <c r="G508" s="21" t="n">
        <v>1.5</v>
      </c>
      <c r="H508" s="22" t="n">
        <v>5.2</v>
      </c>
      <c r="I508" s="22" t="n">
        <v>7.8</v>
      </c>
    </row>
    <row r="509" ht="15" customHeight="1">
      <c r="A509" s="2" t="n"/>
      <c r="B509" s="2" t="n"/>
      <c r="C509" s="2" t="n"/>
      <c r="D509" s="2" t="n"/>
      <c r="E509" s="2" t="n"/>
      <c r="F509" s="2" t="n"/>
      <c r="G509" s="74" t="inlineStr">
        <is>
          <t>TOTAL Material:</t>
        </is>
      </c>
      <c r="H509" s="91" t="n"/>
      <c r="I509" s="23" t="n">
        <v>7.8</v>
      </c>
    </row>
    <row r="510" ht="15" customHeight="1">
      <c r="A510" s="2" t="n"/>
      <c r="B510" s="2" t="n"/>
      <c r="C510" s="2" t="n"/>
      <c r="D510" s="2" t="n"/>
      <c r="E510" s="2" t="n"/>
      <c r="F510" s="2" t="n"/>
      <c r="G510" s="75" t="inlineStr">
        <is>
          <t>VALOR:</t>
        </is>
      </c>
      <c r="H510" s="91" t="n"/>
      <c r="I510" s="5" t="n">
        <v>9.59</v>
      </c>
    </row>
    <row r="511" ht="15" customHeight="1">
      <c r="A511" s="2" t="n"/>
      <c r="B511" s="2" t="n"/>
      <c r="C511" s="2" t="n"/>
      <c r="D511" s="2" t="n"/>
      <c r="E511" s="2" t="n"/>
      <c r="F511" s="2" t="n"/>
      <c r="G511" s="75" t="inlineStr">
        <is>
          <t>VALOR BDI (29.27%):</t>
        </is>
      </c>
      <c r="H511" s="91" t="n"/>
      <c r="I511" s="5" t="n">
        <v>2.81</v>
      </c>
    </row>
    <row r="512" ht="15" customHeight="1">
      <c r="A512" s="2" t="n"/>
      <c r="B512" s="2" t="n"/>
      <c r="C512" s="2" t="n"/>
      <c r="D512" s="2" t="n"/>
      <c r="E512" s="2" t="n"/>
      <c r="F512" s="2" t="n"/>
      <c r="G512" s="75" t="inlineStr">
        <is>
          <t>VALOR COM BDI:</t>
        </is>
      </c>
      <c r="H512" s="91" t="n"/>
      <c r="I512" s="5" t="n">
        <v>12.4</v>
      </c>
    </row>
    <row r="513" ht="9.949999999999999" customHeight="1">
      <c r="A513" s="2" t="n"/>
      <c r="B513" s="2" t="n"/>
      <c r="C513" s="2" t="n"/>
      <c r="D513" s="71" t="n"/>
      <c r="G513" s="2" t="n"/>
      <c r="H513" s="2" t="n"/>
      <c r="I513" s="2" t="n"/>
    </row>
    <row r="514" ht="20.1" customHeight="1">
      <c r="A514" s="72" t="inlineStr">
        <is>
          <t>50.11.28 CHP/PÁ CARREGADEIRA 140HP CAPACIDADE CAÇAMBA 1,7M3 OU EQUIVALENTE (H)</t>
        </is>
      </c>
      <c r="B514" s="90" t="n"/>
      <c r="C514" s="90" t="n"/>
      <c r="D514" s="90" t="n"/>
      <c r="E514" s="90" t="n"/>
      <c r="F514" s="90" t="n"/>
      <c r="G514" s="90" t="n"/>
      <c r="H514" s="90" t="n"/>
      <c r="I514" s="91" t="n"/>
    </row>
    <row r="515" ht="15" customHeight="1">
      <c r="A515" s="73" t="inlineStr">
        <is>
          <t>Equipamento</t>
        </is>
      </c>
      <c r="B515" s="90" t="n"/>
      <c r="C515" s="91" t="n"/>
      <c r="D515" s="64" t="inlineStr">
        <is>
          <t>FONTE</t>
        </is>
      </c>
      <c r="E515" s="91" t="n"/>
      <c r="F515" s="64" t="inlineStr">
        <is>
          <t>UNID</t>
        </is>
      </c>
      <c r="G515" s="64" t="inlineStr">
        <is>
          <t>COEFICIENTE</t>
        </is>
      </c>
      <c r="H515" s="64" t="inlineStr">
        <is>
          <t>PREÇO UNITÁRIO</t>
        </is>
      </c>
      <c r="I515" s="64" t="inlineStr">
        <is>
          <t>TOTAL</t>
        </is>
      </c>
    </row>
    <row r="516" ht="21" customHeight="1">
      <c r="A516" s="78" t="inlineStr">
        <is>
          <t>54.11.28</t>
        </is>
      </c>
      <c r="B516" s="77" t="inlineStr">
        <is>
          <t>PÁ CARREGADEIRA 140HP CAPACIDADE CAÇAMBA 1,7M3 OU EQUIVALENTE</t>
        </is>
      </c>
      <c r="C516" s="91" t="n"/>
      <c r="D516" s="78" t="inlineStr">
        <is>
          <t>SUDECAP</t>
        </is>
      </c>
      <c r="E516" s="91" t="n"/>
      <c r="F516" s="78" t="inlineStr">
        <is>
          <t>UN</t>
        </is>
      </c>
      <c r="G516" s="21" t="n">
        <v>0.00015</v>
      </c>
      <c r="H516" s="22" t="n">
        <v>712324.1899999999</v>
      </c>
      <c r="I516" s="22" t="n">
        <v>106.85</v>
      </c>
    </row>
    <row r="517" ht="15" customHeight="1">
      <c r="A517" s="2" t="n"/>
      <c r="B517" s="2" t="n"/>
      <c r="C517" s="2" t="n"/>
      <c r="D517" s="2" t="n"/>
      <c r="E517" s="2" t="n"/>
      <c r="F517" s="2" t="n"/>
      <c r="G517" s="74" t="inlineStr">
        <is>
          <t>TOTAL Equipamento:</t>
        </is>
      </c>
      <c r="H517" s="91" t="n"/>
      <c r="I517" s="23" t="n">
        <v>106.85</v>
      </c>
    </row>
    <row r="518" ht="15" customHeight="1">
      <c r="A518" s="73" t="inlineStr">
        <is>
          <t>Material</t>
        </is>
      </c>
      <c r="B518" s="90" t="n"/>
      <c r="C518" s="91" t="n"/>
      <c r="D518" s="64" t="inlineStr">
        <is>
          <t>FONTE</t>
        </is>
      </c>
      <c r="E518" s="91" t="n"/>
      <c r="F518" s="64" t="inlineStr">
        <is>
          <t>UNID</t>
        </is>
      </c>
      <c r="G518" s="64" t="inlineStr">
        <is>
          <t>COEFICIENTE</t>
        </is>
      </c>
      <c r="H518" s="64" t="inlineStr">
        <is>
          <t>PREÇO UNITÁRIO</t>
        </is>
      </c>
      <c r="I518" s="64" t="inlineStr">
        <is>
          <t>TOTAL</t>
        </is>
      </c>
    </row>
    <row r="519" ht="15" customHeight="1">
      <c r="A519" s="78" t="inlineStr">
        <is>
          <t>68.01.30</t>
        </is>
      </c>
      <c r="B519" s="77" t="inlineStr">
        <is>
          <t>OLEO DIESEL COMBUSTIVEL COMUM</t>
        </is>
      </c>
      <c r="C519" s="91" t="n"/>
      <c r="D519" s="78" t="inlineStr">
        <is>
          <t>SUDECAP</t>
        </is>
      </c>
      <c r="E519" s="91" t="n"/>
      <c r="F519" s="78" t="inlineStr">
        <is>
          <t>L</t>
        </is>
      </c>
      <c r="G519" s="21" t="n">
        <v>15.6</v>
      </c>
      <c r="H519" s="22" t="n">
        <v>4.57</v>
      </c>
      <c r="I519" s="22" t="n">
        <v>71.29000000000001</v>
      </c>
    </row>
    <row r="520" ht="15" customHeight="1">
      <c r="A520" s="2" t="n"/>
      <c r="B520" s="2" t="n"/>
      <c r="C520" s="2" t="n"/>
      <c r="D520" s="2" t="n"/>
      <c r="E520" s="2" t="n"/>
      <c r="F520" s="2" t="n"/>
      <c r="G520" s="74" t="inlineStr">
        <is>
          <t>TOTAL Material:</t>
        </is>
      </c>
      <c r="H520" s="91" t="n"/>
      <c r="I520" s="23" t="n">
        <v>71.29000000000001</v>
      </c>
    </row>
    <row r="521" ht="15" customHeight="1">
      <c r="A521" s="73" t="inlineStr">
        <is>
          <t>Mão de Obra</t>
        </is>
      </c>
      <c r="B521" s="90" t="n"/>
      <c r="C521" s="91" t="n"/>
      <c r="D521" s="64" t="inlineStr">
        <is>
          <t>FONTE</t>
        </is>
      </c>
      <c r="E521" s="91" t="n"/>
      <c r="F521" s="64" t="inlineStr">
        <is>
          <t>UNID</t>
        </is>
      </c>
      <c r="G521" s="64" t="inlineStr">
        <is>
          <t>COEFICIENTE</t>
        </is>
      </c>
      <c r="H521" s="64" t="inlineStr">
        <is>
          <t>PREÇO UNITÁRIO</t>
        </is>
      </c>
      <c r="I521" s="64" t="inlineStr">
        <is>
          <t>TOTAL</t>
        </is>
      </c>
    </row>
    <row r="522" ht="15" customHeight="1">
      <c r="A522" s="78" t="inlineStr">
        <is>
          <t>55.05.49</t>
        </is>
      </c>
      <c r="B522" s="77" t="inlineStr">
        <is>
          <t>OPERADOR DE CARREGADEIRA</t>
        </is>
      </c>
      <c r="C522" s="91" t="n"/>
      <c r="D522" s="78" t="inlineStr">
        <is>
          <t>SUDECAP</t>
        </is>
      </c>
      <c r="E522" s="91" t="n"/>
      <c r="F522" s="78" t="inlineStr">
        <is>
          <t>H</t>
        </is>
      </c>
      <c r="G522" s="21" t="n">
        <v>1</v>
      </c>
      <c r="H522" s="22" t="n">
        <v>21.9</v>
      </c>
      <c r="I522" s="22" t="n">
        <v>21.9</v>
      </c>
    </row>
    <row r="523" ht="15" customHeight="1">
      <c r="A523" s="2" t="n"/>
      <c r="B523" s="2" t="n"/>
      <c r="C523" s="2" t="n"/>
      <c r="D523" s="2" t="n"/>
      <c r="E523" s="2" t="n"/>
      <c r="F523" s="2" t="n"/>
      <c r="G523" s="74" t="inlineStr">
        <is>
          <t>TOTAL Mão de Obra:</t>
        </is>
      </c>
      <c r="H523" s="91" t="n"/>
      <c r="I523" s="23" t="n">
        <v>21.9</v>
      </c>
    </row>
    <row r="524" ht="15" customHeight="1">
      <c r="A524" s="2" t="n"/>
      <c r="B524" s="2" t="n"/>
      <c r="C524" s="2" t="n"/>
      <c r="D524" s="2" t="n"/>
      <c r="E524" s="2" t="n"/>
      <c r="F524" s="2" t="n"/>
      <c r="G524" s="75" t="inlineStr">
        <is>
          <t>VALOR:</t>
        </is>
      </c>
      <c r="H524" s="91" t="n"/>
      <c r="I524" s="5" t="n">
        <v>200.04</v>
      </c>
    </row>
    <row r="525" ht="15" customHeight="1">
      <c r="A525" s="2" t="n"/>
      <c r="B525" s="2" t="n"/>
      <c r="C525" s="2" t="n"/>
      <c r="D525" s="2" t="n"/>
      <c r="E525" s="2" t="n"/>
      <c r="F525" s="2" t="n"/>
      <c r="G525" s="75" t="inlineStr">
        <is>
          <t>VALOR BDI (29.27%):</t>
        </is>
      </c>
      <c r="H525" s="91" t="n"/>
      <c r="I525" s="5" t="n">
        <v>58.55</v>
      </c>
    </row>
    <row r="526" ht="15" customHeight="1">
      <c r="A526" s="2" t="n"/>
      <c r="B526" s="2" t="n"/>
      <c r="C526" s="2" t="n"/>
      <c r="D526" s="2" t="n"/>
      <c r="E526" s="2" t="n"/>
      <c r="F526" s="2" t="n"/>
      <c r="G526" s="75" t="inlineStr">
        <is>
          <t>VALOR COM BDI:</t>
        </is>
      </c>
      <c r="H526" s="91" t="n"/>
      <c r="I526" s="5" t="n">
        <v>258.59</v>
      </c>
    </row>
    <row r="527" ht="9.949999999999999" customHeight="1">
      <c r="A527" s="2" t="n"/>
      <c r="B527" s="2" t="n"/>
      <c r="C527" s="2" t="n"/>
      <c r="D527" s="71" t="n"/>
      <c r="G527" s="2" t="n"/>
      <c r="H527" s="2" t="n"/>
      <c r="I527" s="2" t="n"/>
    </row>
    <row r="528" ht="20.1" customHeight="1">
      <c r="A528" s="72" t="inlineStr">
        <is>
          <t>50.20.06 CHP/RETROESCAVADEIRA TRAÇÃO 4X2, 85HP, CAÇAMBA 610MM / 0,22M3 OU EQUIVALENTE (H)</t>
        </is>
      </c>
      <c r="B528" s="90" t="n"/>
      <c r="C528" s="90" t="n"/>
      <c r="D528" s="90" t="n"/>
      <c r="E528" s="90" t="n"/>
      <c r="F528" s="90" t="n"/>
      <c r="G528" s="90" t="n"/>
      <c r="H528" s="90" t="n"/>
      <c r="I528" s="91" t="n"/>
    </row>
    <row r="529" ht="15" customHeight="1">
      <c r="A529" s="73" t="inlineStr">
        <is>
          <t>Equipamento</t>
        </is>
      </c>
      <c r="B529" s="90" t="n"/>
      <c r="C529" s="91" t="n"/>
      <c r="D529" s="64" t="inlineStr">
        <is>
          <t>FONTE</t>
        </is>
      </c>
      <c r="E529" s="91" t="n"/>
      <c r="F529" s="64" t="inlineStr">
        <is>
          <t>UNID</t>
        </is>
      </c>
      <c r="G529" s="64" t="inlineStr">
        <is>
          <t>COEFICIENTE</t>
        </is>
      </c>
      <c r="H529" s="64" t="inlineStr">
        <is>
          <t>PREÇO UNITÁRIO</t>
        </is>
      </c>
      <c r="I529" s="64" t="inlineStr">
        <is>
          <t>TOTAL</t>
        </is>
      </c>
    </row>
    <row r="530" ht="21" customHeight="1">
      <c r="A530" s="78" t="inlineStr">
        <is>
          <t>54.20.06</t>
        </is>
      </c>
      <c r="B530" s="77" t="inlineStr">
        <is>
          <t>RETROESCAVADEIRA TRAÇÃO 4X2, 85HP, CAÇAMBA 610MM / 0,22M3 OU EQUIVALENTE</t>
        </is>
      </c>
      <c r="C530" s="91" t="n"/>
      <c r="D530" s="78" t="inlineStr">
        <is>
          <t>SUDECAP</t>
        </is>
      </c>
      <c r="E530" s="91" t="n"/>
      <c r="F530" s="78" t="inlineStr">
        <is>
          <t>UN</t>
        </is>
      </c>
      <c r="G530" s="21" t="n">
        <v>0.00015</v>
      </c>
      <c r="H530" s="22" t="n">
        <v>511119.78</v>
      </c>
      <c r="I530" s="22" t="n">
        <v>76.67</v>
      </c>
    </row>
    <row r="531" ht="15" customHeight="1">
      <c r="A531" s="2" t="n"/>
      <c r="B531" s="2" t="n"/>
      <c r="C531" s="2" t="n"/>
      <c r="D531" s="2" t="n"/>
      <c r="E531" s="2" t="n"/>
      <c r="F531" s="2" t="n"/>
      <c r="G531" s="74" t="inlineStr">
        <is>
          <t>TOTAL Equipamento:</t>
        </is>
      </c>
      <c r="H531" s="91" t="n"/>
      <c r="I531" s="23" t="n">
        <v>76.67</v>
      </c>
    </row>
    <row r="532" ht="15" customHeight="1">
      <c r="A532" s="73" t="inlineStr">
        <is>
          <t>Material</t>
        </is>
      </c>
      <c r="B532" s="90" t="n"/>
      <c r="C532" s="91" t="n"/>
      <c r="D532" s="64" t="inlineStr">
        <is>
          <t>FONTE</t>
        </is>
      </c>
      <c r="E532" s="91" t="n"/>
      <c r="F532" s="64" t="inlineStr">
        <is>
          <t>UNID</t>
        </is>
      </c>
      <c r="G532" s="64" t="inlineStr">
        <is>
          <t>COEFICIENTE</t>
        </is>
      </c>
      <c r="H532" s="64" t="inlineStr">
        <is>
          <t>PREÇO UNITÁRIO</t>
        </is>
      </c>
      <c r="I532" s="64" t="inlineStr">
        <is>
          <t>TOTAL</t>
        </is>
      </c>
    </row>
    <row r="533" ht="15" customHeight="1">
      <c r="A533" s="78" t="inlineStr">
        <is>
          <t>68.01.30</t>
        </is>
      </c>
      <c r="B533" s="77" t="inlineStr">
        <is>
          <t>OLEO DIESEL COMBUSTIVEL COMUM</t>
        </is>
      </c>
      <c r="C533" s="91" t="n"/>
      <c r="D533" s="78" t="inlineStr">
        <is>
          <t>SUDECAP</t>
        </is>
      </c>
      <c r="E533" s="91" t="n"/>
      <c r="F533" s="78" t="inlineStr">
        <is>
          <t>L</t>
        </is>
      </c>
      <c r="G533" s="21" t="n">
        <v>8.4</v>
      </c>
      <c r="H533" s="22" t="n">
        <v>4.57</v>
      </c>
      <c r="I533" s="22" t="n">
        <v>38.39</v>
      </c>
    </row>
    <row r="534" ht="15" customHeight="1">
      <c r="A534" s="2" t="n"/>
      <c r="B534" s="2" t="n"/>
      <c r="C534" s="2" t="n"/>
      <c r="D534" s="2" t="n"/>
      <c r="E534" s="2" t="n"/>
      <c r="F534" s="2" t="n"/>
      <c r="G534" s="74" t="inlineStr">
        <is>
          <t>TOTAL Material:</t>
        </is>
      </c>
      <c r="H534" s="91" t="n"/>
      <c r="I534" s="23" t="n">
        <v>38.39</v>
      </c>
    </row>
    <row r="535" ht="15" customHeight="1">
      <c r="A535" s="73" t="inlineStr">
        <is>
          <t>Mão de Obra</t>
        </is>
      </c>
      <c r="B535" s="90" t="n"/>
      <c r="C535" s="91" t="n"/>
      <c r="D535" s="64" t="inlineStr">
        <is>
          <t>FONTE</t>
        </is>
      </c>
      <c r="E535" s="91" t="n"/>
      <c r="F535" s="64" t="inlineStr">
        <is>
          <t>UNID</t>
        </is>
      </c>
      <c r="G535" s="64" t="inlineStr">
        <is>
          <t>COEFICIENTE</t>
        </is>
      </c>
      <c r="H535" s="64" t="inlineStr">
        <is>
          <t>PREÇO UNITÁRIO</t>
        </is>
      </c>
      <c r="I535" s="64" t="inlineStr">
        <is>
          <t>TOTAL</t>
        </is>
      </c>
    </row>
    <row r="536" ht="15" customHeight="1">
      <c r="A536" s="78" t="inlineStr">
        <is>
          <t>55.05.65</t>
        </is>
      </c>
      <c r="B536" s="77" t="inlineStr">
        <is>
          <t>OPERADOR DE RETRO ESCAVADEIRA</t>
        </is>
      </c>
      <c r="C536" s="91" t="n"/>
      <c r="D536" s="78" t="inlineStr">
        <is>
          <t>SUDECAP</t>
        </is>
      </c>
      <c r="E536" s="91" t="n"/>
      <c r="F536" s="78" t="inlineStr">
        <is>
          <t>H</t>
        </is>
      </c>
      <c r="G536" s="21" t="n">
        <v>1</v>
      </c>
      <c r="H536" s="22" t="n">
        <v>21.06</v>
      </c>
      <c r="I536" s="22" t="n">
        <v>21.06</v>
      </c>
    </row>
    <row r="537" ht="15" customHeight="1">
      <c r="A537" s="2" t="n"/>
      <c r="B537" s="2" t="n"/>
      <c r="C537" s="2" t="n"/>
      <c r="D537" s="2" t="n"/>
      <c r="E537" s="2" t="n"/>
      <c r="F537" s="2" t="n"/>
      <c r="G537" s="74" t="inlineStr">
        <is>
          <t>TOTAL Mão de Obra:</t>
        </is>
      </c>
      <c r="H537" s="91" t="n"/>
      <c r="I537" s="23" t="n">
        <v>21.06</v>
      </c>
    </row>
    <row r="538" ht="15" customHeight="1">
      <c r="A538" s="2" t="n"/>
      <c r="B538" s="2" t="n"/>
      <c r="C538" s="2" t="n"/>
      <c r="D538" s="2" t="n"/>
      <c r="E538" s="2" t="n"/>
      <c r="F538" s="2" t="n"/>
      <c r="G538" s="75" t="inlineStr">
        <is>
          <t>VALOR:</t>
        </is>
      </c>
      <c r="H538" s="91" t="n"/>
      <c r="I538" s="5" t="n">
        <v>136.12</v>
      </c>
    </row>
    <row r="539" ht="15" customHeight="1">
      <c r="A539" s="2" t="n"/>
      <c r="B539" s="2" t="n"/>
      <c r="C539" s="2" t="n"/>
      <c r="D539" s="2" t="n"/>
      <c r="E539" s="2" t="n"/>
      <c r="F539" s="2" t="n"/>
      <c r="G539" s="75" t="inlineStr">
        <is>
          <t>VALOR BDI (29.27%):</t>
        </is>
      </c>
      <c r="H539" s="91" t="n"/>
      <c r="I539" s="5" t="n">
        <v>39.84</v>
      </c>
    </row>
    <row r="540" ht="15" customHeight="1">
      <c r="A540" s="2" t="n"/>
      <c r="B540" s="2" t="n"/>
      <c r="C540" s="2" t="n"/>
      <c r="D540" s="2" t="n"/>
      <c r="E540" s="2" t="n"/>
      <c r="F540" s="2" t="n"/>
      <c r="G540" s="75" t="inlineStr">
        <is>
          <t>VALOR COM BDI:</t>
        </is>
      </c>
      <c r="H540" s="91" t="n"/>
      <c r="I540" s="5" t="n">
        <v>175.96</v>
      </c>
    </row>
    <row r="541" ht="9.949999999999999" customHeight="1">
      <c r="A541" s="2" t="n"/>
      <c r="B541" s="2" t="n"/>
      <c r="C541" s="2" t="n"/>
      <c r="D541" s="71" t="n"/>
      <c r="G541" s="2" t="n"/>
      <c r="H541" s="2" t="n"/>
      <c r="I541" s="2" t="n"/>
    </row>
    <row r="542" ht="20.1" customHeight="1">
      <c r="A542" s="72" t="inlineStr">
        <is>
          <t>50.13.44 CHP/ROLO VIBRATÓRIO LISO 80HP PESO OPERACIONAL 7000KG LARGURA 1,68M OU EQUIVALENTE (H)</t>
        </is>
      </c>
      <c r="B542" s="90" t="n"/>
      <c r="C542" s="90" t="n"/>
      <c r="D542" s="90" t="n"/>
      <c r="E542" s="90" t="n"/>
      <c r="F542" s="90" t="n"/>
      <c r="G542" s="90" t="n"/>
      <c r="H542" s="90" t="n"/>
      <c r="I542" s="91" t="n"/>
    </row>
    <row r="543" ht="15" customHeight="1">
      <c r="A543" s="73" t="inlineStr">
        <is>
          <t>Equipamento</t>
        </is>
      </c>
      <c r="B543" s="90" t="n"/>
      <c r="C543" s="91" t="n"/>
      <c r="D543" s="64" t="inlineStr">
        <is>
          <t>FONTE</t>
        </is>
      </c>
      <c r="E543" s="91" t="n"/>
      <c r="F543" s="64" t="inlineStr">
        <is>
          <t>UNID</t>
        </is>
      </c>
      <c r="G543" s="64" t="inlineStr">
        <is>
          <t>COEFICIENTE</t>
        </is>
      </c>
      <c r="H543" s="64" t="inlineStr">
        <is>
          <t>PREÇO UNITÁRIO</t>
        </is>
      </c>
      <c r="I543" s="64" t="inlineStr">
        <is>
          <t>TOTAL</t>
        </is>
      </c>
    </row>
    <row r="544" ht="21" customHeight="1">
      <c r="A544" s="78" t="inlineStr">
        <is>
          <t>54.13.44</t>
        </is>
      </c>
      <c r="B544" s="77" t="inlineStr">
        <is>
          <t>ROLO VIBRATÓRIO LISO 80HP PESO OPERACIONAL 7000KG LARGURA 1,68M OU EQUIVALENTE</t>
        </is>
      </c>
      <c r="C544" s="91" t="n"/>
      <c r="D544" s="78" t="inlineStr">
        <is>
          <t>SUDECAP</t>
        </is>
      </c>
      <c r="E544" s="91" t="n"/>
      <c r="F544" s="78" t="inlineStr">
        <is>
          <t>UN</t>
        </is>
      </c>
      <c r="G544" s="21" t="n">
        <v>0.00016</v>
      </c>
      <c r="H544" s="22" t="n">
        <v>590140.01</v>
      </c>
      <c r="I544" s="22" t="n">
        <v>94.42</v>
      </c>
    </row>
    <row r="545" ht="15" customHeight="1">
      <c r="A545" s="2" t="n"/>
      <c r="B545" s="2" t="n"/>
      <c r="C545" s="2" t="n"/>
      <c r="D545" s="2" t="n"/>
      <c r="E545" s="2" t="n"/>
      <c r="F545" s="2" t="n"/>
      <c r="G545" s="74" t="inlineStr">
        <is>
          <t>TOTAL Equipamento:</t>
        </is>
      </c>
      <c r="H545" s="91" t="n"/>
      <c r="I545" s="23" t="n">
        <v>94.42</v>
      </c>
    </row>
    <row r="546" ht="15" customHeight="1">
      <c r="A546" s="73" t="inlineStr">
        <is>
          <t>Material</t>
        </is>
      </c>
      <c r="B546" s="90" t="n"/>
      <c r="C546" s="91" t="n"/>
      <c r="D546" s="64" t="inlineStr">
        <is>
          <t>FONTE</t>
        </is>
      </c>
      <c r="E546" s="91" t="n"/>
      <c r="F546" s="64" t="inlineStr">
        <is>
          <t>UNID</t>
        </is>
      </c>
      <c r="G546" s="64" t="inlineStr">
        <is>
          <t>COEFICIENTE</t>
        </is>
      </c>
      <c r="H546" s="64" t="inlineStr">
        <is>
          <t>PREÇO UNITÁRIO</t>
        </is>
      </c>
      <c r="I546" s="64" t="inlineStr">
        <is>
          <t>TOTAL</t>
        </is>
      </c>
    </row>
    <row r="547" ht="15" customHeight="1">
      <c r="A547" s="78" t="inlineStr">
        <is>
          <t>68.01.30</t>
        </is>
      </c>
      <c r="B547" s="77" t="inlineStr">
        <is>
          <t>OLEO DIESEL COMBUSTIVEL COMUM</t>
        </is>
      </c>
      <c r="C547" s="91" t="n"/>
      <c r="D547" s="78" t="inlineStr">
        <is>
          <t>SUDECAP</t>
        </is>
      </c>
      <c r="E547" s="91" t="n"/>
      <c r="F547" s="78" t="inlineStr">
        <is>
          <t>L</t>
        </is>
      </c>
      <c r="G547" s="21" t="n">
        <v>13.77</v>
      </c>
      <c r="H547" s="22" t="n">
        <v>4.57</v>
      </c>
      <c r="I547" s="22" t="n">
        <v>62.93</v>
      </c>
    </row>
    <row r="548" ht="15" customHeight="1">
      <c r="A548" s="2" t="n"/>
      <c r="B548" s="2" t="n"/>
      <c r="C548" s="2" t="n"/>
      <c r="D548" s="2" t="n"/>
      <c r="E548" s="2" t="n"/>
      <c r="F548" s="2" t="n"/>
      <c r="G548" s="74" t="inlineStr">
        <is>
          <t>TOTAL Material:</t>
        </is>
      </c>
      <c r="H548" s="91" t="n"/>
      <c r="I548" s="23" t="n">
        <v>62.93</v>
      </c>
    </row>
    <row r="549" ht="15" customHeight="1">
      <c r="A549" s="73" t="inlineStr">
        <is>
          <t>Mão de Obra</t>
        </is>
      </c>
      <c r="B549" s="90" t="n"/>
      <c r="C549" s="91" t="n"/>
      <c r="D549" s="64" t="inlineStr">
        <is>
          <t>FONTE</t>
        </is>
      </c>
      <c r="E549" s="91" t="n"/>
      <c r="F549" s="64" t="inlineStr">
        <is>
          <t>UNID</t>
        </is>
      </c>
      <c r="G549" s="64" t="inlineStr">
        <is>
          <t>COEFICIENTE</t>
        </is>
      </c>
      <c r="H549" s="64" t="inlineStr">
        <is>
          <t>PREÇO UNITÁRIO</t>
        </is>
      </c>
      <c r="I549" s="64" t="inlineStr">
        <is>
          <t>TOTAL</t>
        </is>
      </c>
    </row>
    <row r="550" ht="15" customHeight="1">
      <c r="A550" s="78" t="inlineStr">
        <is>
          <t>55.05.67</t>
        </is>
      </c>
      <c r="B550" s="77" t="inlineStr">
        <is>
          <t>OPERADOR DE ROLO COMPACTADOR</t>
        </is>
      </c>
      <c r="C550" s="91" t="n"/>
      <c r="D550" s="78" t="inlineStr">
        <is>
          <t>SUDECAP</t>
        </is>
      </c>
      <c r="E550" s="91" t="n"/>
      <c r="F550" s="78" t="inlineStr">
        <is>
          <t>H</t>
        </is>
      </c>
      <c r="G550" s="21" t="n">
        <v>1</v>
      </c>
      <c r="H550" s="22" t="n">
        <v>17.01</v>
      </c>
      <c r="I550" s="22" t="n">
        <v>17.01</v>
      </c>
    </row>
    <row r="551" ht="15" customHeight="1">
      <c r="A551" s="2" t="n"/>
      <c r="B551" s="2" t="n"/>
      <c r="C551" s="2" t="n"/>
      <c r="D551" s="2" t="n"/>
      <c r="E551" s="2" t="n"/>
      <c r="F551" s="2" t="n"/>
      <c r="G551" s="74" t="inlineStr">
        <is>
          <t>TOTAL Mão de Obra:</t>
        </is>
      </c>
      <c r="H551" s="91" t="n"/>
      <c r="I551" s="23" t="n">
        <v>17.01</v>
      </c>
    </row>
    <row r="552" ht="15" customHeight="1">
      <c r="A552" s="2" t="n"/>
      <c r="B552" s="2" t="n"/>
      <c r="C552" s="2" t="n"/>
      <c r="D552" s="2" t="n"/>
      <c r="E552" s="2" t="n"/>
      <c r="F552" s="2" t="n"/>
      <c r="G552" s="75" t="inlineStr">
        <is>
          <t>VALOR:</t>
        </is>
      </c>
      <c r="H552" s="91" t="n"/>
      <c r="I552" s="5" t="n">
        <v>174.36</v>
      </c>
    </row>
    <row r="553" ht="15" customHeight="1">
      <c r="A553" s="2" t="n"/>
      <c r="B553" s="2" t="n"/>
      <c r="C553" s="2" t="n"/>
      <c r="D553" s="2" t="n"/>
      <c r="E553" s="2" t="n"/>
      <c r="F553" s="2" t="n"/>
      <c r="G553" s="75" t="inlineStr">
        <is>
          <t>VALOR BDI (29.27%):</t>
        </is>
      </c>
      <c r="H553" s="91" t="n"/>
      <c r="I553" s="5" t="n">
        <v>51.04</v>
      </c>
    </row>
    <row r="554" ht="15" customHeight="1">
      <c r="A554" s="2" t="n"/>
      <c r="B554" s="2" t="n"/>
      <c r="C554" s="2" t="n"/>
      <c r="D554" s="2" t="n"/>
      <c r="E554" s="2" t="n"/>
      <c r="F554" s="2" t="n"/>
      <c r="G554" s="75" t="inlineStr">
        <is>
          <t>VALOR COM BDI:</t>
        </is>
      </c>
      <c r="H554" s="91" t="n"/>
      <c r="I554" s="5" t="n">
        <v>225.4</v>
      </c>
    </row>
    <row r="555" ht="9.949999999999999" customHeight="1">
      <c r="A555" s="2" t="n"/>
      <c r="B555" s="2" t="n"/>
      <c r="C555" s="2" t="n"/>
      <c r="D555" s="71" t="n"/>
      <c r="G555" s="2" t="n"/>
      <c r="H555" s="2" t="n"/>
      <c r="I555" s="2" t="n"/>
    </row>
    <row r="556" ht="20.1" customHeight="1">
      <c r="A556" s="72" t="inlineStr">
        <is>
          <t>50.13.46 CHP/ROLO VIBRATÓRIO PÉ DE CARNEIRO 80HP PESO OPERACIONAL 7000KG OU EQUIVALENTE (H)</t>
        </is>
      </c>
      <c r="B556" s="90" t="n"/>
      <c r="C556" s="90" t="n"/>
      <c r="D556" s="90" t="n"/>
      <c r="E556" s="90" t="n"/>
      <c r="F556" s="90" t="n"/>
      <c r="G556" s="90" t="n"/>
      <c r="H556" s="90" t="n"/>
      <c r="I556" s="91" t="n"/>
    </row>
    <row r="557" ht="15" customHeight="1">
      <c r="A557" s="73" t="inlineStr">
        <is>
          <t>Equipamento</t>
        </is>
      </c>
      <c r="B557" s="90" t="n"/>
      <c r="C557" s="91" t="n"/>
      <c r="D557" s="64" t="inlineStr">
        <is>
          <t>FONTE</t>
        </is>
      </c>
      <c r="E557" s="91" t="n"/>
      <c r="F557" s="64" t="inlineStr">
        <is>
          <t>UNID</t>
        </is>
      </c>
      <c r="G557" s="64" t="inlineStr">
        <is>
          <t>COEFICIENTE</t>
        </is>
      </c>
      <c r="H557" s="64" t="inlineStr">
        <is>
          <t>PREÇO UNITÁRIO</t>
        </is>
      </c>
      <c r="I557" s="64" t="inlineStr">
        <is>
          <t>TOTAL</t>
        </is>
      </c>
    </row>
    <row r="558" ht="21" customHeight="1">
      <c r="A558" s="78" t="inlineStr">
        <is>
          <t>54.13.46</t>
        </is>
      </c>
      <c r="B558" s="77" t="inlineStr">
        <is>
          <t>ROLO VIBRATÓRIO PÉ DE CARNEIRO 80HP PESO OPERACIONAL 7000KG OU EQUIVALENTE</t>
        </is>
      </c>
      <c r="C558" s="91" t="n"/>
      <c r="D558" s="78" t="inlineStr">
        <is>
          <t>SUDECAP</t>
        </is>
      </c>
      <c r="E558" s="91" t="n"/>
      <c r="F558" s="78" t="inlineStr">
        <is>
          <t>UN</t>
        </is>
      </c>
      <c r="G558" s="21" t="n">
        <v>0.00016</v>
      </c>
      <c r="H558" s="22" t="n">
        <v>613566.62</v>
      </c>
      <c r="I558" s="22" t="n">
        <v>98.17</v>
      </c>
    </row>
    <row r="559" ht="15" customHeight="1">
      <c r="A559" s="2" t="n"/>
      <c r="B559" s="2" t="n"/>
      <c r="C559" s="2" t="n"/>
      <c r="D559" s="2" t="n"/>
      <c r="E559" s="2" t="n"/>
      <c r="F559" s="2" t="n"/>
      <c r="G559" s="74" t="inlineStr">
        <is>
          <t>TOTAL Equipamento:</t>
        </is>
      </c>
      <c r="H559" s="91" t="n"/>
      <c r="I559" s="23" t="n">
        <v>98.17</v>
      </c>
    </row>
    <row r="560" ht="15" customHeight="1">
      <c r="A560" s="73" t="inlineStr">
        <is>
          <t>Material</t>
        </is>
      </c>
      <c r="B560" s="90" t="n"/>
      <c r="C560" s="91" t="n"/>
      <c r="D560" s="64" t="inlineStr">
        <is>
          <t>FONTE</t>
        </is>
      </c>
      <c r="E560" s="91" t="n"/>
      <c r="F560" s="64" t="inlineStr">
        <is>
          <t>UNID</t>
        </is>
      </c>
      <c r="G560" s="64" t="inlineStr">
        <is>
          <t>COEFICIENTE</t>
        </is>
      </c>
      <c r="H560" s="64" t="inlineStr">
        <is>
          <t>PREÇO UNITÁRIO</t>
        </is>
      </c>
      <c r="I560" s="64" t="inlineStr">
        <is>
          <t>TOTAL</t>
        </is>
      </c>
    </row>
    <row r="561" ht="15" customHeight="1">
      <c r="A561" s="78" t="inlineStr">
        <is>
          <t>68.01.30</t>
        </is>
      </c>
      <c r="B561" s="77" t="inlineStr">
        <is>
          <t>OLEO DIESEL COMBUSTIVEL COMUM</t>
        </is>
      </c>
      <c r="C561" s="91" t="n"/>
      <c r="D561" s="78" t="inlineStr">
        <is>
          <t>SUDECAP</t>
        </is>
      </c>
      <c r="E561" s="91" t="n"/>
      <c r="F561" s="78" t="inlineStr">
        <is>
          <t>L</t>
        </is>
      </c>
      <c r="G561" s="21" t="n">
        <v>13.77</v>
      </c>
      <c r="H561" s="22" t="n">
        <v>4.57</v>
      </c>
      <c r="I561" s="22" t="n">
        <v>62.93</v>
      </c>
    </row>
    <row r="562" ht="15" customHeight="1">
      <c r="A562" s="2" t="n"/>
      <c r="B562" s="2" t="n"/>
      <c r="C562" s="2" t="n"/>
      <c r="D562" s="2" t="n"/>
      <c r="E562" s="2" t="n"/>
      <c r="F562" s="2" t="n"/>
      <c r="G562" s="74" t="inlineStr">
        <is>
          <t>TOTAL Material:</t>
        </is>
      </c>
      <c r="H562" s="91" t="n"/>
      <c r="I562" s="23" t="n">
        <v>62.93</v>
      </c>
    </row>
    <row r="563" ht="15" customHeight="1">
      <c r="A563" s="73" t="inlineStr">
        <is>
          <t>Mão de Obra</t>
        </is>
      </c>
      <c r="B563" s="90" t="n"/>
      <c r="C563" s="91" t="n"/>
      <c r="D563" s="64" t="inlineStr">
        <is>
          <t>FONTE</t>
        </is>
      </c>
      <c r="E563" s="91" t="n"/>
      <c r="F563" s="64" t="inlineStr">
        <is>
          <t>UNID</t>
        </is>
      </c>
      <c r="G563" s="64" t="inlineStr">
        <is>
          <t>COEFICIENTE</t>
        </is>
      </c>
      <c r="H563" s="64" t="inlineStr">
        <is>
          <t>PREÇO UNITÁRIO</t>
        </is>
      </c>
      <c r="I563" s="64" t="inlineStr">
        <is>
          <t>TOTAL</t>
        </is>
      </c>
    </row>
    <row r="564" ht="15" customHeight="1">
      <c r="A564" s="78" t="inlineStr">
        <is>
          <t>55.05.67</t>
        </is>
      </c>
      <c r="B564" s="77" t="inlineStr">
        <is>
          <t>OPERADOR DE ROLO COMPACTADOR</t>
        </is>
      </c>
      <c r="C564" s="91" t="n"/>
      <c r="D564" s="78" t="inlineStr">
        <is>
          <t>SUDECAP</t>
        </is>
      </c>
      <c r="E564" s="91" t="n"/>
      <c r="F564" s="78" t="inlineStr">
        <is>
          <t>H</t>
        </is>
      </c>
      <c r="G564" s="21" t="n">
        <v>1</v>
      </c>
      <c r="H564" s="22" t="n">
        <v>17.01</v>
      </c>
      <c r="I564" s="22" t="n">
        <v>17.01</v>
      </c>
    </row>
    <row r="565" ht="15" customHeight="1">
      <c r="A565" s="2" t="n"/>
      <c r="B565" s="2" t="n"/>
      <c r="C565" s="2" t="n"/>
      <c r="D565" s="2" t="n"/>
      <c r="E565" s="2" t="n"/>
      <c r="F565" s="2" t="n"/>
      <c r="G565" s="74" t="inlineStr">
        <is>
          <t>TOTAL Mão de Obra:</t>
        </is>
      </c>
      <c r="H565" s="91" t="n"/>
      <c r="I565" s="23" t="n">
        <v>17.01</v>
      </c>
    </row>
    <row r="566" ht="15" customHeight="1">
      <c r="A566" s="2" t="n"/>
      <c r="B566" s="2" t="n"/>
      <c r="C566" s="2" t="n"/>
      <c r="D566" s="2" t="n"/>
      <c r="E566" s="2" t="n"/>
      <c r="F566" s="2" t="n"/>
      <c r="G566" s="75" t="inlineStr">
        <is>
          <t>VALOR:</t>
        </is>
      </c>
      <c r="H566" s="91" t="n"/>
      <c r="I566" s="5" t="n">
        <v>178.11</v>
      </c>
    </row>
    <row r="567" ht="15" customHeight="1">
      <c r="A567" s="2" t="n"/>
      <c r="B567" s="2" t="n"/>
      <c r="C567" s="2" t="n"/>
      <c r="D567" s="2" t="n"/>
      <c r="E567" s="2" t="n"/>
      <c r="F567" s="2" t="n"/>
      <c r="G567" s="75" t="inlineStr">
        <is>
          <t>VALOR BDI (29.27%):</t>
        </is>
      </c>
      <c r="H567" s="91" t="n"/>
      <c r="I567" s="5" t="n">
        <v>52.13</v>
      </c>
    </row>
    <row r="568" ht="15" customHeight="1">
      <c r="A568" s="2" t="n"/>
      <c r="B568" s="2" t="n"/>
      <c r="C568" s="2" t="n"/>
      <c r="D568" s="2" t="n"/>
      <c r="E568" s="2" t="n"/>
      <c r="F568" s="2" t="n"/>
      <c r="G568" s="75" t="inlineStr">
        <is>
          <t>VALOR COM BDI:</t>
        </is>
      </c>
      <c r="H568" s="91" t="n"/>
      <c r="I568" s="5" t="n">
        <v>230.24</v>
      </c>
    </row>
    <row r="569" ht="9.949999999999999" customHeight="1">
      <c r="A569" s="2" t="n"/>
      <c r="B569" s="2" t="n"/>
      <c r="C569" s="2" t="n"/>
      <c r="D569" s="71" t="n"/>
      <c r="G569" s="2" t="n"/>
      <c r="H569" s="2" t="n"/>
      <c r="I569" s="2" t="n"/>
    </row>
    <row r="570" ht="20.1" customHeight="1">
      <c r="A570" s="72" t="inlineStr">
        <is>
          <t>50.36.10 CHP/TRATOR DE ESTEIRAS, POTENCIA DE 177HP/132KW, PESO OPERACIONAL DE 16,5T, COM LAMINA COM CAPACIDADE DE 3,18M3, OU EQUIVALENTE (H)</t>
        </is>
      </c>
      <c r="B570" s="90" t="n"/>
      <c r="C570" s="90" t="n"/>
      <c r="D570" s="90" t="n"/>
      <c r="E570" s="90" t="n"/>
      <c r="F570" s="90" t="n"/>
      <c r="G570" s="90" t="n"/>
      <c r="H570" s="90" t="n"/>
      <c r="I570" s="91" t="n"/>
    </row>
    <row r="571" ht="15" customHeight="1">
      <c r="A571" s="73" t="inlineStr">
        <is>
          <t>Equipamento</t>
        </is>
      </c>
      <c r="B571" s="90" t="n"/>
      <c r="C571" s="91" t="n"/>
      <c r="D571" s="64" t="inlineStr">
        <is>
          <t>FONTE</t>
        </is>
      </c>
      <c r="E571" s="91" t="n"/>
      <c r="F571" s="64" t="inlineStr">
        <is>
          <t>UNID</t>
        </is>
      </c>
      <c r="G571" s="64" t="inlineStr">
        <is>
          <t>COEFICIENTE</t>
        </is>
      </c>
      <c r="H571" s="64" t="inlineStr">
        <is>
          <t>PREÇO UNITÁRIO</t>
        </is>
      </c>
      <c r="I571" s="64" t="inlineStr">
        <is>
          <t>TOTAL</t>
        </is>
      </c>
    </row>
    <row r="572" ht="29.1" customHeight="1">
      <c r="A572" s="78" t="inlineStr">
        <is>
          <t>54.36.10</t>
        </is>
      </c>
      <c r="B572" s="77" t="inlineStr">
        <is>
          <t>TRATOR DE ESTEIRAS, POTENCIA DE 177HP/132KW, PESO OPERACIONAL DE 16,5T, COM LAMINA COM CAPACIDADE DE 3,18M3, OU EQUIVALENTE</t>
        </is>
      </c>
      <c r="C572" s="91" t="n"/>
      <c r="D572" s="78" t="inlineStr">
        <is>
          <t>SUDECAP</t>
        </is>
      </c>
      <c r="E572" s="91" t="n"/>
      <c r="F572" s="78" t="inlineStr">
        <is>
          <t>UN</t>
        </is>
      </c>
      <c r="G572" s="21" t="n">
        <v>0.00013</v>
      </c>
      <c r="H572" s="22" t="n">
        <v>1034868.89</v>
      </c>
      <c r="I572" s="22" t="n">
        <v>134.53</v>
      </c>
    </row>
    <row r="573" ht="15" customHeight="1">
      <c r="A573" s="2" t="n"/>
      <c r="B573" s="2" t="n"/>
      <c r="C573" s="2" t="n"/>
      <c r="D573" s="2" t="n"/>
      <c r="E573" s="2" t="n"/>
      <c r="F573" s="2" t="n"/>
      <c r="G573" s="74" t="inlineStr">
        <is>
          <t>TOTAL Equipamento:</t>
        </is>
      </c>
      <c r="H573" s="91" t="n"/>
      <c r="I573" s="23" t="n">
        <v>134.53</v>
      </c>
    </row>
    <row r="574" ht="15" customHeight="1">
      <c r="A574" s="73" t="inlineStr">
        <is>
          <t>Material</t>
        </is>
      </c>
      <c r="B574" s="90" t="n"/>
      <c r="C574" s="91" t="n"/>
      <c r="D574" s="64" t="inlineStr">
        <is>
          <t>FONTE</t>
        </is>
      </c>
      <c r="E574" s="91" t="n"/>
      <c r="F574" s="64" t="inlineStr">
        <is>
          <t>UNID</t>
        </is>
      </c>
      <c r="G574" s="64" t="inlineStr">
        <is>
          <t>COEFICIENTE</t>
        </is>
      </c>
      <c r="H574" s="64" t="inlineStr">
        <is>
          <t>PREÇO UNITÁRIO</t>
        </is>
      </c>
      <c r="I574" s="64" t="inlineStr">
        <is>
          <t>TOTAL</t>
        </is>
      </c>
    </row>
    <row r="575" ht="15" customHeight="1">
      <c r="A575" s="78" t="inlineStr">
        <is>
          <t>68.01.30</t>
        </is>
      </c>
      <c r="B575" s="77" t="inlineStr">
        <is>
          <t>OLEO DIESEL COMBUSTIVEL COMUM</t>
        </is>
      </c>
      <c r="C575" s="91" t="n"/>
      <c r="D575" s="78" t="inlineStr">
        <is>
          <t>SUDECAP</t>
        </is>
      </c>
      <c r="E575" s="91" t="n"/>
      <c r="F575" s="78" t="inlineStr">
        <is>
          <t>L</t>
        </is>
      </c>
      <c r="G575" s="21" t="n">
        <v>21.6</v>
      </c>
      <c r="H575" s="22" t="n">
        <v>4.57</v>
      </c>
      <c r="I575" s="22" t="n">
        <v>98.70999999999999</v>
      </c>
    </row>
    <row r="576" ht="15" customHeight="1">
      <c r="A576" s="2" t="n"/>
      <c r="B576" s="2" t="n"/>
      <c r="C576" s="2" t="n"/>
      <c r="D576" s="2" t="n"/>
      <c r="E576" s="2" t="n"/>
      <c r="F576" s="2" t="n"/>
      <c r="G576" s="74" t="inlineStr">
        <is>
          <t>TOTAL Material:</t>
        </is>
      </c>
      <c r="H576" s="91" t="n"/>
      <c r="I576" s="23" t="n">
        <v>98.70999999999999</v>
      </c>
    </row>
    <row r="577" ht="15" customHeight="1">
      <c r="A577" s="73" t="inlineStr">
        <is>
          <t>Mão de Obra</t>
        </is>
      </c>
      <c r="B577" s="90" t="n"/>
      <c r="C577" s="91" t="n"/>
      <c r="D577" s="64" t="inlineStr">
        <is>
          <t>FONTE</t>
        </is>
      </c>
      <c r="E577" s="91" t="n"/>
      <c r="F577" s="64" t="inlineStr">
        <is>
          <t>UNID</t>
        </is>
      </c>
      <c r="G577" s="64" t="inlineStr">
        <is>
          <t>COEFICIENTE</t>
        </is>
      </c>
      <c r="H577" s="64" t="inlineStr">
        <is>
          <t>PREÇO UNITÁRIO</t>
        </is>
      </c>
      <c r="I577" s="64" t="inlineStr">
        <is>
          <t>TOTAL</t>
        </is>
      </c>
    </row>
    <row r="578" ht="15" customHeight="1">
      <c r="A578" s="78" t="inlineStr">
        <is>
          <t>55.05.70</t>
        </is>
      </c>
      <c r="B578" s="77" t="inlineStr">
        <is>
          <t>OPERADOR TRATOR DE ESTEIRA</t>
        </is>
      </c>
      <c r="C578" s="91" t="n"/>
      <c r="D578" s="78" t="inlineStr">
        <is>
          <t>SUDECAP</t>
        </is>
      </c>
      <c r="E578" s="91" t="n"/>
      <c r="F578" s="78" t="inlineStr">
        <is>
          <t>H</t>
        </is>
      </c>
      <c r="G578" s="21" t="n">
        <v>1</v>
      </c>
      <c r="H578" s="22" t="n">
        <v>21.39</v>
      </c>
      <c r="I578" s="22" t="n">
        <v>21.39</v>
      </c>
    </row>
    <row r="579" ht="15" customHeight="1">
      <c r="A579" s="2" t="n"/>
      <c r="B579" s="2" t="n"/>
      <c r="C579" s="2" t="n"/>
      <c r="D579" s="2" t="n"/>
      <c r="E579" s="2" t="n"/>
      <c r="F579" s="2" t="n"/>
      <c r="G579" s="74" t="inlineStr">
        <is>
          <t>TOTAL Mão de Obra:</t>
        </is>
      </c>
      <c r="H579" s="91" t="n"/>
      <c r="I579" s="23" t="n">
        <v>21.39</v>
      </c>
    </row>
    <row r="580" ht="15" customHeight="1">
      <c r="A580" s="2" t="n"/>
      <c r="B580" s="2" t="n"/>
      <c r="C580" s="2" t="n"/>
      <c r="D580" s="2" t="n"/>
      <c r="E580" s="2" t="n"/>
      <c r="F580" s="2" t="n"/>
      <c r="G580" s="75" t="inlineStr">
        <is>
          <t>VALOR:</t>
        </is>
      </c>
      <c r="H580" s="91" t="n"/>
      <c r="I580" s="5" t="n">
        <v>254.63</v>
      </c>
    </row>
    <row r="581" ht="15" customHeight="1">
      <c r="A581" s="2" t="n"/>
      <c r="B581" s="2" t="n"/>
      <c r="C581" s="2" t="n"/>
      <c r="D581" s="2" t="n"/>
      <c r="E581" s="2" t="n"/>
      <c r="F581" s="2" t="n"/>
      <c r="G581" s="75" t="inlineStr">
        <is>
          <t>VALOR BDI (29.27%):</t>
        </is>
      </c>
      <c r="H581" s="91" t="n"/>
      <c r="I581" s="5" t="n">
        <v>74.53</v>
      </c>
    </row>
    <row r="582" ht="15" customHeight="1">
      <c r="A582" s="2" t="n"/>
      <c r="B582" s="2" t="n"/>
      <c r="C582" s="2" t="n"/>
      <c r="D582" s="2" t="n"/>
      <c r="E582" s="2" t="n"/>
      <c r="F582" s="2" t="n"/>
      <c r="G582" s="75" t="inlineStr">
        <is>
          <t>VALOR COM BDI:</t>
        </is>
      </c>
      <c r="H582" s="91" t="n"/>
      <c r="I582" s="5" t="n">
        <v>329.16</v>
      </c>
    </row>
    <row r="583" ht="9.949999999999999" customHeight="1">
      <c r="A583" s="2" t="n"/>
      <c r="B583" s="2" t="n"/>
      <c r="C583" s="2" t="n"/>
      <c r="D583" s="71" t="n"/>
      <c r="G583" s="2" t="n"/>
      <c r="H583" s="2" t="n"/>
      <c r="I583" s="2" t="n"/>
    </row>
    <row r="584" ht="20.1" customHeight="1">
      <c r="A584" s="72" t="inlineStr">
        <is>
          <t>50.36.66 CHP/TRATOR DE PNEUS COM POTENCIA DE 105 CV, TRACAO 4 X 4, PESO COM LASTRO DE 5500 KG, OU EQUIVALENTE (H)</t>
        </is>
      </c>
      <c r="B584" s="90" t="n"/>
      <c r="C584" s="90" t="n"/>
      <c r="D584" s="90" t="n"/>
      <c r="E584" s="90" t="n"/>
      <c r="F584" s="90" t="n"/>
      <c r="G584" s="90" t="n"/>
      <c r="H584" s="90" t="n"/>
      <c r="I584" s="91" t="n"/>
    </row>
    <row r="585" ht="15" customHeight="1">
      <c r="A585" s="73" t="inlineStr">
        <is>
          <t>Equipamento</t>
        </is>
      </c>
      <c r="B585" s="90" t="n"/>
      <c r="C585" s="91" t="n"/>
      <c r="D585" s="64" t="inlineStr">
        <is>
          <t>FONTE</t>
        </is>
      </c>
      <c r="E585" s="91" t="n"/>
      <c r="F585" s="64" t="inlineStr">
        <is>
          <t>UNID</t>
        </is>
      </c>
      <c r="G585" s="64" t="inlineStr">
        <is>
          <t>COEFICIENTE</t>
        </is>
      </c>
      <c r="H585" s="64" t="inlineStr">
        <is>
          <t>PREÇO UNITÁRIO</t>
        </is>
      </c>
      <c r="I585" s="64" t="inlineStr">
        <is>
          <t>TOTAL</t>
        </is>
      </c>
    </row>
    <row r="586" ht="21" customHeight="1">
      <c r="A586" s="78" t="inlineStr">
        <is>
          <t>54.36.66</t>
        </is>
      </c>
      <c r="B586" s="77" t="inlineStr">
        <is>
          <t>TRATOR DE PNEUS COM POTENCIA DE 105 CV, TRACAO 4 X 4, PESO COM LASTRO DE 5500 KG, OU EQUIVALENTE</t>
        </is>
      </c>
      <c r="C586" s="91" t="n"/>
      <c r="D586" s="78" t="inlineStr">
        <is>
          <t>SUDECAP</t>
        </is>
      </c>
      <c r="E586" s="91" t="n"/>
      <c r="F586" s="78" t="inlineStr">
        <is>
          <t>UN</t>
        </is>
      </c>
      <c r="G586" s="21" t="n">
        <v>0.00012</v>
      </c>
      <c r="H586" s="22" t="n">
        <v>193914.76</v>
      </c>
      <c r="I586" s="22" t="n">
        <v>23.27</v>
      </c>
    </row>
    <row r="587" ht="15" customHeight="1">
      <c r="A587" s="2" t="n"/>
      <c r="B587" s="2" t="n"/>
      <c r="C587" s="2" t="n"/>
      <c r="D587" s="2" t="n"/>
      <c r="E587" s="2" t="n"/>
      <c r="F587" s="2" t="n"/>
      <c r="G587" s="74" t="inlineStr">
        <is>
          <t>TOTAL Equipamento:</t>
        </is>
      </c>
      <c r="H587" s="91" t="n"/>
      <c r="I587" s="23" t="n">
        <v>23.27</v>
      </c>
    </row>
    <row r="588" ht="15" customHeight="1">
      <c r="A588" s="73" t="inlineStr">
        <is>
          <t>Material</t>
        </is>
      </c>
      <c r="B588" s="90" t="n"/>
      <c r="C588" s="91" t="n"/>
      <c r="D588" s="64" t="inlineStr">
        <is>
          <t>FONTE</t>
        </is>
      </c>
      <c r="E588" s="91" t="n"/>
      <c r="F588" s="64" t="inlineStr">
        <is>
          <t>UNID</t>
        </is>
      </c>
      <c r="G588" s="64" t="inlineStr">
        <is>
          <t>COEFICIENTE</t>
        </is>
      </c>
      <c r="H588" s="64" t="inlineStr">
        <is>
          <t>PREÇO UNITÁRIO</t>
        </is>
      </c>
      <c r="I588" s="64" t="inlineStr">
        <is>
          <t>TOTAL</t>
        </is>
      </c>
    </row>
    <row r="589" ht="15" customHeight="1">
      <c r="A589" s="78" t="inlineStr">
        <is>
          <t>68.01.30</t>
        </is>
      </c>
      <c r="B589" s="77" t="inlineStr">
        <is>
          <t>OLEO DIESEL COMBUSTIVEL COMUM</t>
        </is>
      </c>
      <c r="C589" s="91" t="n"/>
      <c r="D589" s="78" t="inlineStr">
        <is>
          <t>SUDECAP</t>
        </is>
      </c>
      <c r="E589" s="91" t="n"/>
      <c r="F589" s="78" t="inlineStr">
        <is>
          <t>L</t>
        </is>
      </c>
      <c r="G589" s="21" t="n">
        <v>19.8</v>
      </c>
      <c r="H589" s="22" t="n">
        <v>4.57</v>
      </c>
      <c r="I589" s="22" t="n">
        <v>90.48999999999999</v>
      </c>
    </row>
    <row r="590" ht="15" customHeight="1">
      <c r="A590" s="2" t="n"/>
      <c r="B590" s="2" t="n"/>
      <c r="C590" s="2" t="n"/>
      <c r="D590" s="2" t="n"/>
      <c r="E590" s="2" t="n"/>
      <c r="F590" s="2" t="n"/>
      <c r="G590" s="74" t="inlineStr">
        <is>
          <t>TOTAL Material:</t>
        </is>
      </c>
      <c r="H590" s="91" t="n"/>
      <c r="I590" s="23" t="n">
        <v>90.48999999999999</v>
      </c>
    </row>
    <row r="591" ht="15" customHeight="1">
      <c r="A591" s="73" t="inlineStr">
        <is>
          <t>Mão de Obra</t>
        </is>
      </c>
      <c r="B591" s="90" t="n"/>
      <c r="C591" s="91" t="n"/>
      <c r="D591" s="64" t="inlineStr">
        <is>
          <t>FONTE</t>
        </is>
      </c>
      <c r="E591" s="91" t="n"/>
      <c r="F591" s="64" t="inlineStr">
        <is>
          <t>UNID</t>
        </is>
      </c>
      <c r="G591" s="64" t="inlineStr">
        <is>
          <t>COEFICIENTE</t>
        </is>
      </c>
      <c r="H591" s="64" t="inlineStr">
        <is>
          <t>PREÇO UNITÁRIO</t>
        </is>
      </c>
      <c r="I591" s="64" t="inlineStr">
        <is>
          <t>TOTAL</t>
        </is>
      </c>
    </row>
    <row r="592" ht="15" customHeight="1">
      <c r="A592" s="78" t="inlineStr">
        <is>
          <t>55.05.59</t>
        </is>
      </c>
      <c r="B592" s="77" t="inlineStr">
        <is>
          <t>OPERADOR DE TRATOR AGRICOLA</t>
        </is>
      </c>
      <c r="C592" s="91" t="n"/>
      <c r="D592" s="78" t="inlineStr">
        <is>
          <t>SUDECAP</t>
        </is>
      </c>
      <c r="E592" s="91" t="n"/>
      <c r="F592" s="78" t="inlineStr">
        <is>
          <t>H</t>
        </is>
      </c>
      <c r="G592" s="21" t="n">
        <v>1</v>
      </c>
      <c r="H592" s="22" t="n">
        <v>18.44</v>
      </c>
      <c r="I592" s="22" t="n">
        <v>18.44</v>
      </c>
    </row>
    <row r="593" ht="15" customHeight="1">
      <c r="A593" s="2" t="n"/>
      <c r="B593" s="2" t="n"/>
      <c r="C593" s="2" t="n"/>
      <c r="D593" s="2" t="n"/>
      <c r="E593" s="2" t="n"/>
      <c r="F593" s="2" t="n"/>
      <c r="G593" s="74" t="inlineStr">
        <is>
          <t>TOTAL Mão de Obra:</t>
        </is>
      </c>
      <c r="H593" s="91" t="n"/>
      <c r="I593" s="23" t="n">
        <v>18.44</v>
      </c>
    </row>
    <row r="594" ht="15" customHeight="1">
      <c r="A594" s="2" t="n"/>
      <c r="B594" s="2" t="n"/>
      <c r="C594" s="2" t="n"/>
      <c r="D594" s="2" t="n"/>
      <c r="E594" s="2" t="n"/>
      <c r="F594" s="2" t="n"/>
      <c r="G594" s="75" t="inlineStr">
        <is>
          <t>VALOR:</t>
        </is>
      </c>
      <c r="H594" s="91" t="n"/>
      <c r="I594" s="5" t="n">
        <v>132.2</v>
      </c>
    </row>
    <row r="595" ht="15" customHeight="1">
      <c r="A595" s="2" t="n"/>
      <c r="B595" s="2" t="n"/>
      <c r="C595" s="2" t="n"/>
      <c r="D595" s="2" t="n"/>
      <c r="E595" s="2" t="n"/>
      <c r="F595" s="2" t="n"/>
      <c r="G595" s="75" t="inlineStr">
        <is>
          <t>VALOR BDI (29.27%):</t>
        </is>
      </c>
      <c r="H595" s="91" t="n"/>
      <c r="I595" s="5" t="n">
        <v>38.69</v>
      </c>
    </row>
    <row r="596" ht="15" customHeight="1">
      <c r="A596" s="2" t="n"/>
      <c r="B596" s="2" t="n"/>
      <c r="C596" s="2" t="n"/>
      <c r="D596" s="2" t="n"/>
      <c r="E596" s="2" t="n"/>
      <c r="F596" s="2" t="n"/>
      <c r="G596" s="75" t="inlineStr">
        <is>
          <t>VALOR COM BDI:</t>
        </is>
      </c>
      <c r="H596" s="91" t="n"/>
      <c r="I596" s="5" t="n">
        <v>170.89</v>
      </c>
    </row>
    <row r="597" ht="9.949999999999999" customHeight="1">
      <c r="A597" s="2" t="n"/>
      <c r="B597" s="2" t="n"/>
      <c r="C597" s="2" t="n"/>
      <c r="D597" s="71" t="n"/>
      <c r="G597" s="2" t="n"/>
      <c r="H597" s="2" t="n"/>
      <c r="I597" s="2" t="n"/>
    </row>
    <row r="598" ht="20.1" customHeight="1">
      <c r="A598" s="72" t="inlineStr">
        <is>
          <t>50.39.10 CHP/VIBRADOR DE IMERSAO COM MANGOTE DE 45MM (H)</t>
        </is>
      </c>
      <c r="B598" s="90" t="n"/>
      <c r="C598" s="90" t="n"/>
      <c r="D598" s="90" t="n"/>
      <c r="E598" s="90" t="n"/>
      <c r="F598" s="90" t="n"/>
      <c r="G598" s="90" t="n"/>
      <c r="H598" s="90" t="n"/>
      <c r="I598" s="91" t="n"/>
    </row>
    <row r="599" ht="15" customHeight="1">
      <c r="A599" s="73" t="inlineStr">
        <is>
          <t>Equipamento</t>
        </is>
      </c>
      <c r="B599" s="90" t="n"/>
      <c r="C599" s="91" t="n"/>
      <c r="D599" s="64" t="inlineStr">
        <is>
          <t>FONTE</t>
        </is>
      </c>
      <c r="E599" s="91" t="n"/>
      <c r="F599" s="64" t="inlineStr">
        <is>
          <t>UNID</t>
        </is>
      </c>
      <c r="G599" s="64" t="inlineStr">
        <is>
          <t>COEFICIENTE</t>
        </is>
      </c>
      <c r="H599" s="64" t="inlineStr">
        <is>
          <t>PREÇO UNITÁRIO</t>
        </is>
      </c>
      <c r="I599" s="64" t="inlineStr">
        <is>
          <t>TOTAL</t>
        </is>
      </c>
    </row>
    <row r="600" ht="21" customHeight="1">
      <c r="A600" s="78" t="inlineStr">
        <is>
          <t>54.39.10</t>
        </is>
      </c>
      <c r="B600" s="77" t="inlineStr">
        <is>
          <t>MANGOTE P/ VIBRADOR DE IMERSAO PENDULAR D= 45MM x 5M, OU EQUIVALENTE</t>
        </is>
      </c>
      <c r="C600" s="91" t="n"/>
      <c r="D600" s="78" t="inlineStr">
        <is>
          <t>SUDECAP</t>
        </is>
      </c>
      <c r="E600" s="91" t="n"/>
      <c r="F600" s="78" t="inlineStr">
        <is>
          <t>UN</t>
        </is>
      </c>
      <c r="G600" s="21" t="n">
        <v>0.00034</v>
      </c>
      <c r="H600" s="22" t="n">
        <v>1450.27</v>
      </c>
      <c r="I600" s="22" t="n">
        <v>0.49</v>
      </c>
    </row>
    <row r="601" ht="21" customHeight="1">
      <c r="A601" s="78" t="inlineStr">
        <is>
          <t>54.39.11</t>
        </is>
      </c>
      <c r="B601" s="77" t="inlineStr">
        <is>
          <t>MOTOR P/ VIBRADOR DE IMERSAO TRIFASICO 220/380V 2CV, OU EQUIVALENTE</t>
        </is>
      </c>
      <c r="C601" s="91" t="n"/>
      <c r="D601" s="78" t="inlineStr">
        <is>
          <t>SUDECAP</t>
        </is>
      </c>
      <c r="E601" s="91" t="n"/>
      <c r="F601" s="78" t="inlineStr">
        <is>
          <t>UN</t>
        </is>
      </c>
      <c r="G601" s="21" t="n">
        <v>0.00034</v>
      </c>
      <c r="H601" s="22" t="n">
        <v>4094.61</v>
      </c>
      <c r="I601" s="22" t="n">
        <v>1.39</v>
      </c>
    </row>
    <row r="602" ht="15" customHeight="1">
      <c r="A602" s="2" t="n"/>
      <c r="B602" s="2" t="n"/>
      <c r="C602" s="2" t="n"/>
      <c r="D602" s="2" t="n"/>
      <c r="E602" s="2" t="n"/>
      <c r="F602" s="2" t="n"/>
      <c r="G602" s="74" t="inlineStr">
        <is>
          <t>TOTAL Equipamento:</t>
        </is>
      </c>
      <c r="H602" s="91" t="n"/>
      <c r="I602" s="23" t="n">
        <v>1.88</v>
      </c>
    </row>
    <row r="603" ht="15" customHeight="1">
      <c r="A603" s="73" t="inlineStr">
        <is>
          <t>Material</t>
        </is>
      </c>
      <c r="B603" s="90" t="n"/>
      <c r="C603" s="91" t="n"/>
      <c r="D603" s="64" t="inlineStr">
        <is>
          <t>FONTE</t>
        </is>
      </c>
      <c r="E603" s="91" t="n"/>
      <c r="F603" s="64" t="inlineStr">
        <is>
          <t>UNID</t>
        </is>
      </c>
      <c r="G603" s="64" t="inlineStr">
        <is>
          <t>COEFICIENTE</t>
        </is>
      </c>
      <c r="H603" s="64" t="inlineStr">
        <is>
          <t>PREÇO UNITÁRIO</t>
        </is>
      </c>
      <c r="I603" s="64" t="inlineStr">
        <is>
          <t>TOTAL</t>
        </is>
      </c>
    </row>
    <row r="604" ht="15" customHeight="1">
      <c r="A604" s="78" t="inlineStr">
        <is>
          <t>83.23.10</t>
        </is>
      </c>
      <c r="B604" s="77" t="inlineStr">
        <is>
          <t>KILOWATT/HORA B3 - DEMAIS CLASSES - INCLUSIVE ICMS</t>
        </is>
      </c>
      <c r="C604" s="91" t="n"/>
      <c r="D604" s="78" t="inlineStr">
        <is>
          <t>SUDECAP</t>
        </is>
      </c>
      <c r="E604" s="91" t="n"/>
      <c r="F604" s="78" t="inlineStr">
        <is>
          <t>KWH</t>
        </is>
      </c>
      <c r="G604" s="21" t="n">
        <v>1.492</v>
      </c>
      <c r="H604" s="22" t="n">
        <v>1</v>
      </c>
      <c r="I604" s="22" t="n">
        <v>1.49</v>
      </c>
    </row>
    <row r="605" ht="15" customHeight="1">
      <c r="A605" s="2" t="n"/>
      <c r="B605" s="2" t="n"/>
      <c r="C605" s="2" t="n"/>
      <c r="D605" s="2" t="n"/>
      <c r="E605" s="2" t="n"/>
      <c r="F605" s="2" t="n"/>
      <c r="G605" s="74" t="inlineStr">
        <is>
          <t>TOTAL Material:</t>
        </is>
      </c>
      <c r="H605" s="91" t="n"/>
      <c r="I605" s="23" t="n">
        <v>1.49</v>
      </c>
    </row>
    <row r="606" ht="15" customHeight="1">
      <c r="A606" s="2" t="n"/>
      <c r="B606" s="2" t="n"/>
      <c r="C606" s="2" t="n"/>
      <c r="D606" s="2" t="n"/>
      <c r="E606" s="2" t="n"/>
      <c r="F606" s="2" t="n"/>
      <c r="G606" s="75" t="inlineStr">
        <is>
          <t>VALOR:</t>
        </is>
      </c>
      <c r="H606" s="91" t="n"/>
      <c r="I606" s="5" t="n">
        <v>3.37</v>
      </c>
    </row>
    <row r="607" ht="15" customHeight="1">
      <c r="A607" s="2" t="n"/>
      <c r="B607" s="2" t="n"/>
      <c r="C607" s="2" t="n"/>
      <c r="D607" s="2" t="n"/>
      <c r="E607" s="2" t="n"/>
      <c r="F607" s="2" t="n"/>
      <c r="G607" s="75" t="inlineStr">
        <is>
          <t>VALOR BDI (29.27%):</t>
        </is>
      </c>
      <c r="H607" s="91" t="n"/>
      <c r="I607" s="5" t="n">
        <v>0.99</v>
      </c>
    </row>
    <row r="608" ht="15" customHeight="1">
      <c r="A608" s="2" t="n"/>
      <c r="B608" s="2" t="n"/>
      <c r="C608" s="2" t="n"/>
      <c r="D608" s="2" t="n"/>
      <c r="E608" s="2" t="n"/>
      <c r="F608" s="2" t="n"/>
      <c r="G608" s="75" t="inlineStr">
        <is>
          <t>VALOR COM BDI:</t>
        </is>
      </c>
      <c r="H608" s="91" t="n"/>
      <c r="I608" s="5" t="n">
        <v>4.36</v>
      </c>
    </row>
    <row r="609" ht="9.949999999999999" customHeight="1">
      <c r="A609" s="2" t="n"/>
      <c r="B609" s="2" t="n"/>
      <c r="C609" s="2" t="n"/>
      <c r="D609" s="71" t="n"/>
      <c r="G609" s="2" t="n"/>
      <c r="H609" s="2" t="n"/>
      <c r="I609" s="2" t="n"/>
    </row>
    <row r="610" ht="20.1" customHeight="1">
      <c r="A610" s="72" t="inlineStr">
        <is>
          <t>40.08.07 CONCRETO 1:3:6, B1-B2 CALCARIA - PREPARO (M3)</t>
        </is>
      </c>
      <c r="B610" s="90" t="n"/>
      <c r="C610" s="90" t="n"/>
      <c r="D610" s="90" t="n"/>
      <c r="E610" s="90" t="n"/>
      <c r="F610" s="90" t="n"/>
      <c r="G610" s="90" t="n"/>
      <c r="H610" s="90" t="n"/>
      <c r="I610" s="91" t="n"/>
    </row>
    <row r="611" ht="15" customHeight="1">
      <c r="A611" s="73" t="inlineStr">
        <is>
          <t>Equipamento Custo Horário</t>
        </is>
      </c>
      <c r="B611" s="90" t="n"/>
      <c r="C611" s="91" t="n"/>
      <c r="D611" s="64" t="inlineStr">
        <is>
          <t>FONTE</t>
        </is>
      </c>
      <c r="E611" s="91" t="n"/>
      <c r="F611" s="64" t="inlineStr">
        <is>
          <t>UNID</t>
        </is>
      </c>
      <c r="G611" s="64" t="inlineStr">
        <is>
          <t>COEFICIENTE</t>
        </is>
      </c>
      <c r="H611" s="64" t="inlineStr">
        <is>
          <t>PREÇO UNITÁRIO</t>
        </is>
      </c>
      <c r="I611" s="64" t="inlineStr">
        <is>
          <t>TOTAL</t>
        </is>
      </c>
    </row>
    <row r="612" ht="15" customHeight="1">
      <c r="A612" s="78" t="inlineStr">
        <is>
          <t>50.05.11</t>
        </is>
      </c>
      <c r="B612" s="77" t="inlineStr">
        <is>
          <t>CHI/BETONEIRA 400 L, SEM CARREGADOR</t>
        </is>
      </c>
      <c r="C612" s="91" t="n"/>
      <c r="D612" s="78" t="inlineStr">
        <is>
          <t>SUDECAP</t>
        </is>
      </c>
      <c r="E612" s="91" t="n"/>
      <c r="F612" s="78" t="inlineStr">
        <is>
          <t>H</t>
        </is>
      </c>
      <c r="G612" s="21" t="n">
        <v>0.72</v>
      </c>
      <c r="H612" s="22" t="n">
        <v>0.71</v>
      </c>
      <c r="I612" s="22" t="n">
        <v>0.51</v>
      </c>
    </row>
    <row r="613" ht="15" customHeight="1">
      <c r="A613" s="78" t="inlineStr">
        <is>
          <t>50.05.10</t>
        </is>
      </c>
      <c r="B613" s="77" t="inlineStr">
        <is>
          <t>CHP/BETONEIRA 400 L, SEM CARREGADOR</t>
        </is>
      </c>
      <c r="C613" s="91" t="n"/>
      <c r="D613" s="78" t="inlineStr">
        <is>
          <t>SUDECAP</t>
        </is>
      </c>
      <c r="E613" s="91" t="n"/>
      <c r="F613" s="78" t="inlineStr">
        <is>
          <t>H</t>
        </is>
      </c>
      <c r="G613" s="21" t="n">
        <v>0.76</v>
      </c>
      <c r="H613" s="22" t="n">
        <v>3.25</v>
      </c>
      <c r="I613" s="22" t="n">
        <v>2.47</v>
      </c>
    </row>
    <row r="614" ht="18" customHeight="1">
      <c r="A614" s="2" t="n"/>
      <c r="B614" s="2" t="n"/>
      <c r="C614" s="2" t="n"/>
      <c r="D614" s="2" t="n"/>
      <c r="E614" s="2" t="n"/>
      <c r="F614" s="2" t="n"/>
      <c r="G614" s="74" t="inlineStr">
        <is>
          <t>TOTAL Equipamento Custo Horário:</t>
        </is>
      </c>
      <c r="H614" s="91" t="n"/>
      <c r="I614" s="23" t="n">
        <v>2.98</v>
      </c>
    </row>
    <row r="615" ht="15" customHeight="1">
      <c r="A615" s="73" t="inlineStr">
        <is>
          <t>Material</t>
        </is>
      </c>
      <c r="B615" s="90" t="n"/>
      <c r="C615" s="91" t="n"/>
      <c r="D615" s="64" t="inlineStr">
        <is>
          <t>FONTE</t>
        </is>
      </c>
      <c r="E615" s="91" t="n"/>
      <c r="F615" s="64" t="inlineStr">
        <is>
          <t>UNID</t>
        </is>
      </c>
      <c r="G615" s="64" t="inlineStr">
        <is>
          <t>COEFICIENTE</t>
        </is>
      </c>
      <c r="H615" s="64" t="inlineStr">
        <is>
          <t>PREÇO UNITÁRIO</t>
        </is>
      </c>
      <c r="I615" s="64" t="inlineStr">
        <is>
          <t>TOTAL</t>
        </is>
      </c>
    </row>
    <row r="616" ht="15" customHeight="1">
      <c r="A616" s="78" t="inlineStr">
        <is>
          <t>63.05.05</t>
        </is>
      </c>
      <c r="B616" s="77" t="inlineStr">
        <is>
          <t>AREIA LAVADA COM FRETE</t>
        </is>
      </c>
      <c r="C616" s="91" t="n"/>
      <c r="D616" s="78" t="inlineStr">
        <is>
          <t>SUDECAP</t>
        </is>
      </c>
      <c r="E616" s="91" t="n"/>
      <c r="F616" s="78" t="inlineStr">
        <is>
          <t>M3</t>
        </is>
      </c>
      <c r="G616" s="21" t="n">
        <v>0.5558999999999999</v>
      </c>
      <c r="H616" s="22" t="n">
        <v>183.12</v>
      </c>
      <c r="I616" s="22" t="n">
        <v>101.8</v>
      </c>
    </row>
    <row r="617" ht="15" customHeight="1">
      <c r="A617" s="78" t="inlineStr">
        <is>
          <t>63.01.03</t>
        </is>
      </c>
      <c r="B617" s="77" t="inlineStr">
        <is>
          <t>BRITAS 1, 2 OU 3, CALCÁRIA COM FRETE</t>
        </is>
      </c>
      <c r="C617" s="91" t="n"/>
      <c r="D617" s="78" t="inlineStr">
        <is>
          <t>SUDECAP</t>
        </is>
      </c>
      <c r="E617" s="91" t="n"/>
      <c r="F617" s="78" t="inlineStr">
        <is>
          <t>M3</t>
        </is>
      </c>
      <c r="G617" s="21" t="n">
        <v>0.7775</v>
      </c>
      <c r="H617" s="22" t="n">
        <v>173.18</v>
      </c>
      <c r="I617" s="22" t="n">
        <v>134.65</v>
      </c>
    </row>
    <row r="618" ht="15" customHeight="1">
      <c r="A618" s="78" t="inlineStr">
        <is>
          <t>62.01.05</t>
        </is>
      </c>
      <c r="B618" s="77" t="inlineStr">
        <is>
          <t>CIMENTO PORTLAND COMUM    ( CPIII-40 )  SC 50KG</t>
        </is>
      </c>
      <c r="C618" s="91" t="n"/>
      <c r="D618" s="78" t="inlineStr">
        <is>
          <t>SUDECAP</t>
        </is>
      </c>
      <c r="E618" s="91" t="n"/>
      <c r="F618" s="78" t="inlineStr">
        <is>
          <t>KG</t>
        </is>
      </c>
      <c r="G618" s="21" t="n">
        <v>213.8178</v>
      </c>
      <c r="H618" s="22" t="n">
        <v>0.7</v>
      </c>
      <c r="I618" s="22" t="n">
        <v>149.67</v>
      </c>
    </row>
    <row r="619" ht="15" customHeight="1">
      <c r="A619" s="2" t="n"/>
      <c r="B619" s="2" t="n"/>
      <c r="C619" s="2" t="n"/>
      <c r="D619" s="2" t="n"/>
      <c r="E619" s="2" t="n"/>
      <c r="F619" s="2" t="n"/>
      <c r="G619" s="74" t="inlineStr">
        <is>
          <t>TOTAL Material:</t>
        </is>
      </c>
      <c r="H619" s="91" t="n"/>
      <c r="I619" s="23" t="n">
        <v>386.12</v>
      </c>
    </row>
    <row r="620" ht="15" customHeight="1">
      <c r="A620" s="73" t="inlineStr">
        <is>
          <t>Mão de Obra</t>
        </is>
      </c>
      <c r="B620" s="90" t="n"/>
      <c r="C620" s="91" t="n"/>
      <c r="D620" s="64" t="inlineStr">
        <is>
          <t>FONTE</t>
        </is>
      </c>
      <c r="E620" s="91" t="n"/>
      <c r="F620" s="64" t="inlineStr">
        <is>
          <t>UNID</t>
        </is>
      </c>
      <c r="G620" s="64" t="inlineStr">
        <is>
          <t>COEFICIENTE</t>
        </is>
      </c>
      <c r="H620" s="64" t="inlineStr">
        <is>
          <t>PREÇO UNITÁRIO</t>
        </is>
      </c>
      <c r="I620" s="64" t="inlineStr">
        <is>
          <t>TOTAL</t>
        </is>
      </c>
    </row>
    <row r="621" ht="15" customHeight="1">
      <c r="A621" s="78" t="inlineStr">
        <is>
          <t>55.05.21</t>
        </is>
      </c>
      <c r="B621" s="77" t="inlineStr">
        <is>
          <t>OPERADOR DE BETONEIRA</t>
        </is>
      </c>
      <c r="C621" s="91" t="n"/>
      <c r="D621" s="78" t="inlineStr">
        <is>
          <t>SUDECAP</t>
        </is>
      </c>
      <c r="E621" s="91" t="n"/>
      <c r="F621" s="78" t="inlineStr">
        <is>
          <t>H</t>
        </is>
      </c>
      <c r="G621" s="21" t="n">
        <v>1.48</v>
      </c>
      <c r="H621" s="22" t="n">
        <v>17.74</v>
      </c>
      <c r="I621" s="22" t="n">
        <v>26.26</v>
      </c>
    </row>
    <row r="622" ht="15" customHeight="1">
      <c r="A622" s="78" t="inlineStr">
        <is>
          <t>55.10.88</t>
        </is>
      </c>
      <c r="B622" s="77" t="inlineStr">
        <is>
          <t>SERVENTE</t>
        </is>
      </c>
      <c r="C622" s="91" t="n"/>
      <c r="D622" s="78" t="inlineStr">
        <is>
          <t>SUDECAP</t>
        </is>
      </c>
      <c r="E622" s="91" t="n"/>
      <c r="F622" s="78" t="inlineStr">
        <is>
          <t>H</t>
        </is>
      </c>
      <c r="G622" s="21" t="n">
        <v>2.34</v>
      </c>
      <c r="H622" s="22" t="n">
        <v>14.9</v>
      </c>
      <c r="I622" s="22" t="n">
        <v>34.87</v>
      </c>
    </row>
    <row r="623" ht="15" customHeight="1">
      <c r="A623" s="2" t="n"/>
      <c r="B623" s="2" t="n"/>
      <c r="C623" s="2" t="n"/>
      <c r="D623" s="2" t="n"/>
      <c r="E623" s="2" t="n"/>
      <c r="F623" s="2" t="n"/>
      <c r="G623" s="74" t="inlineStr">
        <is>
          <t>TOTAL Mão de Obra:</t>
        </is>
      </c>
      <c r="H623" s="91" t="n"/>
      <c r="I623" s="23" t="n">
        <v>61.13</v>
      </c>
    </row>
    <row r="624" ht="15" customHeight="1">
      <c r="A624" s="2" t="n"/>
      <c r="B624" s="2" t="n"/>
      <c r="C624" s="2" t="n"/>
      <c r="D624" s="2" t="n"/>
      <c r="E624" s="2" t="n"/>
      <c r="F624" s="2" t="n"/>
      <c r="G624" s="75" t="inlineStr">
        <is>
          <t>VALOR:</t>
        </is>
      </c>
      <c r="H624" s="91" t="n"/>
      <c r="I624" s="5" t="n">
        <v>450.23</v>
      </c>
    </row>
    <row r="625" ht="15" customHeight="1">
      <c r="A625" s="2" t="n"/>
      <c r="B625" s="2" t="n"/>
      <c r="C625" s="2" t="n"/>
      <c r="D625" s="2" t="n"/>
      <c r="E625" s="2" t="n"/>
      <c r="F625" s="2" t="n"/>
      <c r="G625" s="75" t="inlineStr">
        <is>
          <t>VALOR BDI (29.27%):</t>
        </is>
      </c>
      <c r="H625" s="91" t="n"/>
      <c r="I625" s="5" t="n">
        <v>131.78</v>
      </c>
    </row>
    <row r="626" ht="15" customHeight="1">
      <c r="A626" s="2" t="n"/>
      <c r="B626" s="2" t="n"/>
      <c r="C626" s="2" t="n"/>
      <c r="D626" s="2" t="n"/>
      <c r="E626" s="2" t="n"/>
      <c r="F626" s="2" t="n"/>
      <c r="G626" s="75" t="inlineStr">
        <is>
          <t>VALOR COM BDI:</t>
        </is>
      </c>
      <c r="H626" s="91" t="n"/>
      <c r="I626" s="5" t="n">
        <v>582.01</v>
      </c>
    </row>
    <row r="627" ht="9.949999999999999" customHeight="1">
      <c r="A627" s="2" t="n"/>
      <c r="B627" s="2" t="n"/>
      <c r="C627" s="2" t="n"/>
      <c r="D627" s="71" t="n"/>
      <c r="G627" s="2" t="n"/>
      <c r="H627" s="2" t="n"/>
      <c r="I627" s="2" t="n"/>
    </row>
    <row r="628" ht="20.1" customHeight="1">
      <c r="A628" s="72" t="inlineStr">
        <is>
          <t>40.09.07 CONCRETO 1:3:6, B1-B2 CALCARIA,LANCADO EM FUNDACAO (M3)</t>
        </is>
      </c>
      <c r="B628" s="90" t="n"/>
      <c r="C628" s="90" t="n"/>
      <c r="D628" s="90" t="n"/>
      <c r="E628" s="90" t="n"/>
      <c r="F628" s="90" t="n"/>
      <c r="G628" s="90" t="n"/>
      <c r="H628" s="90" t="n"/>
      <c r="I628" s="91" t="n"/>
    </row>
    <row r="629" ht="15" customHeight="1">
      <c r="A629" s="73" t="inlineStr">
        <is>
          <t>Serviço</t>
        </is>
      </c>
      <c r="B629" s="90" t="n"/>
      <c r="C629" s="91" t="n"/>
      <c r="D629" s="64" t="inlineStr">
        <is>
          <t>FONTE</t>
        </is>
      </c>
      <c r="E629" s="91" t="n"/>
      <c r="F629" s="64" t="inlineStr">
        <is>
          <t>UNID</t>
        </is>
      </c>
      <c r="G629" s="64" t="inlineStr">
        <is>
          <t>COEFICIENTE</t>
        </is>
      </c>
      <c r="H629" s="64" t="inlineStr">
        <is>
          <t>PREÇO UNITÁRIO</t>
        </is>
      </c>
      <c r="I629" s="64" t="inlineStr">
        <is>
          <t>TOTAL</t>
        </is>
      </c>
    </row>
    <row r="630" ht="15" customHeight="1">
      <c r="A630" s="78" t="inlineStr">
        <is>
          <t>40.08.07</t>
        </is>
      </c>
      <c r="B630" s="77" t="inlineStr">
        <is>
          <t>CONCRETO 1:3:6, B1-B2 CALCARIA - PREPARO</t>
        </is>
      </c>
      <c r="C630" s="91" t="n"/>
      <c r="D630" s="78" t="inlineStr">
        <is>
          <t>SUDECAP</t>
        </is>
      </c>
      <c r="E630" s="91" t="n"/>
      <c r="F630" s="78" t="inlineStr">
        <is>
          <t>M3</t>
        </is>
      </c>
      <c r="G630" s="21" t="n">
        <v>1.13</v>
      </c>
      <c r="H630" s="22" t="n">
        <v>450.23</v>
      </c>
      <c r="I630" s="22" t="n">
        <v>508.76</v>
      </c>
    </row>
    <row r="631" ht="15" customHeight="1">
      <c r="A631" s="78" t="inlineStr">
        <is>
          <t>40.16.01</t>
        </is>
      </c>
      <c r="B631" s="77" t="inlineStr">
        <is>
          <t>LANÇAMENTO DE CONCRETO CONVENCIONAL EM FUNDAÇÕES</t>
        </is>
      </c>
      <c r="C631" s="91" t="n"/>
      <c r="D631" s="78" t="inlineStr">
        <is>
          <t>SUDECAP</t>
        </is>
      </c>
      <c r="E631" s="91" t="n"/>
      <c r="F631" s="78" t="inlineStr">
        <is>
          <t>M3</t>
        </is>
      </c>
      <c r="G631" s="21" t="n">
        <v>1</v>
      </c>
      <c r="H631" s="22" t="n">
        <v>64.48</v>
      </c>
      <c r="I631" s="22" t="n">
        <v>64.48</v>
      </c>
    </row>
    <row r="632" ht="15" customHeight="1">
      <c r="A632" s="2" t="n"/>
      <c r="B632" s="2" t="n"/>
      <c r="C632" s="2" t="n"/>
      <c r="D632" s="2" t="n"/>
      <c r="E632" s="2" t="n"/>
      <c r="F632" s="2" t="n"/>
      <c r="G632" s="74" t="inlineStr">
        <is>
          <t>TOTAL Serviço:</t>
        </is>
      </c>
      <c r="H632" s="91" t="n"/>
      <c r="I632" s="23" t="n">
        <v>573.24</v>
      </c>
    </row>
    <row r="633" ht="15" customHeight="1">
      <c r="A633" s="2" t="n"/>
      <c r="B633" s="2" t="n"/>
      <c r="C633" s="2" t="n"/>
      <c r="D633" s="2" t="n"/>
      <c r="E633" s="2" t="n"/>
      <c r="F633" s="2" t="n"/>
      <c r="G633" s="75" t="inlineStr">
        <is>
          <t>VALOR:</t>
        </is>
      </c>
      <c r="H633" s="91" t="n"/>
      <c r="I633" s="5" t="n">
        <v>573.24</v>
      </c>
    </row>
    <row r="634" ht="15" customHeight="1">
      <c r="A634" s="2" t="n"/>
      <c r="B634" s="2" t="n"/>
      <c r="C634" s="2" t="n"/>
      <c r="D634" s="2" t="n"/>
      <c r="E634" s="2" t="n"/>
      <c r="F634" s="2" t="n"/>
      <c r="G634" s="75" t="inlineStr">
        <is>
          <t>VALOR BDI (29.27%):</t>
        </is>
      </c>
      <c r="H634" s="91" t="n"/>
      <c r="I634" s="5" t="n">
        <v>167.79</v>
      </c>
    </row>
    <row r="635" ht="15" customHeight="1">
      <c r="A635" s="2" t="n"/>
      <c r="B635" s="2" t="n"/>
      <c r="C635" s="2" t="n"/>
      <c r="D635" s="2" t="n"/>
      <c r="E635" s="2" t="n"/>
      <c r="F635" s="2" t="n"/>
      <c r="G635" s="75" t="inlineStr">
        <is>
          <t>VALOR COM BDI:</t>
        </is>
      </c>
      <c r="H635" s="91" t="n"/>
      <c r="I635" s="5" t="n">
        <v>741.03</v>
      </c>
    </row>
    <row r="636" ht="9.949999999999999" customHeight="1">
      <c r="A636" s="2" t="n"/>
      <c r="B636" s="2" t="n"/>
      <c r="C636" s="2" t="n"/>
      <c r="D636" s="71" t="n"/>
      <c r="G636" s="2" t="n"/>
      <c r="H636" s="2" t="n"/>
      <c r="I636" s="2" t="n"/>
    </row>
    <row r="637" ht="20.1" customHeight="1">
      <c r="A637" s="72" t="inlineStr">
        <is>
          <t>04.21.03 CONCRETO 1:3:6, BRITA CALCARIA, PREPARADO EM OBRA E LANÇADO EM FUNDAÇÃO (M3)</t>
        </is>
      </c>
      <c r="B637" s="90" t="n"/>
      <c r="C637" s="90" t="n"/>
      <c r="D637" s="90" t="n"/>
      <c r="E637" s="90" t="n"/>
      <c r="F637" s="90" t="n"/>
      <c r="G637" s="90" t="n"/>
      <c r="H637" s="90" t="n"/>
      <c r="I637" s="91" t="n"/>
    </row>
    <row r="638" ht="15" customHeight="1">
      <c r="A638" s="73" t="inlineStr">
        <is>
          <t>Serviço</t>
        </is>
      </c>
      <c r="B638" s="90" t="n"/>
      <c r="C638" s="91" t="n"/>
      <c r="D638" s="64" t="inlineStr">
        <is>
          <t>FONTE</t>
        </is>
      </c>
      <c r="E638" s="91" t="n"/>
      <c r="F638" s="64" t="inlineStr">
        <is>
          <t>UNID</t>
        </is>
      </c>
      <c r="G638" s="64" t="inlineStr">
        <is>
          <t>COEFICIENTE</t>
        </is>
      </c>
      <c r="H638" s="64" t="inlineStr">
        <is>
          <t>PREÇO UNITÁRIO</t>
        </is>
      </c>
      <c r="I638" s="64" t="inlineStr">
        <is>
          <t>TOTAL</t>
        </is>
      </c>
    </row>
    <row r="639" ht="15" customHeight="1">
      <c r="A639" s="78" t="inlineStr">
        <is>
          <t>40.08.07</t>
        </is>
      </c>
      <c r="B639" s="77" t="inlineStr">
        <is>
          <t>CONCRETO 1:3:6, B1-B2 CALCARIA - PREPARO</t>
        </is>
      </c>
      <c r="C639" s="91" t="n"/>
      <c r="D639" s="78" t="inlineStr">
        <is>
          <t>SUDECAP</t>
        </is>
      </c>
      <c r="E639" s="91" t="n"/>
      <c r="F639" s="78" t="inlineStr">
        <is>
          <t>M3</t>
        </is>
      </c>
      <c r="G639" s="21" t="n">
        <v>1.13</v>
      </c>
      <c r="H639" s="22" t="n">
        <v>450.23</v>
      </c>
      <c r="I639" s="22" t="n">
        <v>508.76</v>
      </c>
    </row>
    <row r="640" ht="15" customHeight="1">
      <c r="A640" s="78" t="inlineStr">
        <is>
          <t>40.16.01</t>
        </is>
      </c>
      <c r="B640" s="77" t="inlineStr">
        <is>
          <t>LANÇAMENTO DE CONCRETO CONVENCIONAL EM FUNDAÇÕES</t>
        </is>
      </c>
      <c r="C640" s="91" t="n"/>
      <c r="D640" s="78" t="inlineStr">
        <is>
          <t>SUDECAP</t>
        </is>
      </c>
      <c r="E640" s="91" t="n"/>
      <c r="F640" s="78" t="inlineStr">
        <is>
          <t>M3</t>
        </is>
      </c>
      <c r="G640" s="21" t="n">
        <v>1</v>
      </c>
      <c r="H640" s="22" t="n">
        <v>64.48</v>
      </c>
      <c r="I640" s="22" t="n">
        <v>64.48</v>
      </c>
    </row>
    <row r="641" ht="15" customHeight="1">
      <c r="A641" s="2" t="n"/>
      <c r="B641" s="2" t="n"/>
      <c r="C641" s="2" t="n"/>
      <c r="D641" s="2" t="n"/>
      <c r="E641" s="2" t="n"/>
      <c r="F641" s="2" t="n"/>
      <c r="G641" s="74" t="inlineStr">
        <is>
          <t>TOTAL Serviço:</t>
        </is>
      </c>
      <c r="H641" s="91" t="n"/>
      <c r="I641" s="23" t="n">
        <v>573.24</v>
      </c>
    </row>
    <row r="642" ht="15" customHeight="1">
      <c r="A642" s="2" t="n"/>
      <c r="B642" s="2" t="n"/>
      <c r="C642" s="2" t="n"/>
      <c r="D642" s="2" t="n"/>
      <c r="E642" s="2" t="n"/>
      <c r="F642" s="2" t="n"/>
      <c r="G642" s="75" t="inlineStr">
        <is>
          <t>VALOR:</t>
        </is>
      </c>
      <c r="H642" s="91" t="n"/>
      <c r="I642" s="5" t="n">
        <v>573.24</v>
      </c>
    </row>
    <row r="643" ht="15" customHeight="1">
      <c r="A643" s="2" t="n"/>
      <c r="B643" s="2" t="n"/>
      <c r="C643" s="2" t="n"/>
      <c r="D643" s="2" t="n"/>
      <c r="E643" s="2" t="n"/>
      <c r="F643" s="2" t="n"/>
      <c r="G643" s="75" t="inlineStr">
        <is>
          <t>VALOR BDI (29.27%):</t>
        </is>
      </c>
      <c r="H643" s="91" t="n"/>
      <c r="I643" s="5" t="n">
        <v>167.79</v>
      </c>
    </row>
    <row r="644" ht="15" customHeight="1">
      <c r="A644" s="2" t="n"/>
      <c r="B644" s="2" t="n"/>
      <c r="C644" s="2" t="n"/>
      <c r="D644" s="2" t="n"/>
      <c r="E644" s="2" t="n"/>
      <c r="F644" s="2" t="n"/>
      <c r="G644" s="75" t="inlineStr">
        <is>
          <t>VALOR COM BDI:</t>
        </is>
      </c>
      <c r="H644" s="91" t="n"/>
      <c r="I644" s="5" t="n">
        <v>741.03</v>
      </c>
    </row>
    <row r="645" ht="9.949999999999999" customHeight="1">
      <c r="A645" s="2" t="n"/>
      <c r="B645" s="2" t="n"/>
      <c r="C645" s="2" t="n"/>
      <c r="D645" s="71" t="n"/>
      <c r="G645" s="2" t="n"/>
      <c r="H645" s="2" t="n"/>
      <c r="I645" s="2" t="n"/>
    </row>
    <row r="646" ht="20.1" customHeight="1">
      <c r="A646" s="72" t="inlineStr">
        <is>
          <t>40.08.05 CONCRETO 1:4:8, B1-B2 CALCARIA - PREPARO (M3)</t>
        </is>
      </c>
      <c r="B646" s="90" t="n"/>
      <c r="C646" s="90" t="n"/>
      <c r="D646" s="90" t="n"/>
      <c r="E646" s="90" t="n"/>
      <c r="F646" s="90" t="n"/>
      <c r="G646" s="90" t="n"/>
      <c r="H646" s="90" t="n"/>
      <c r="I646" s="91" t="n"/>
    </row>
    <row r="647" ht="15" customHeight="1">
      <c r="A647" s="73" t="inlineStr">
        <is>
          <t>Equipamento Custo Horário</t>
        </is>
      </c>
      <c r="B647" s="90" t="n"/>
      <c r="C647" s="91" t="n"/>
      <c r="D647" s="64" t="inlineStr">
        <is>
          <t>FONTE</t>
        </is>
      </c>
      <c r="E647" s="91" t="n"/>
      <c r="F647" s="64" t="inlineStr">
        <is>
          <t>UNID</t>
        </is>
      </c>
      <c r="G647" s="64" t="inlineStr">
        <is>
          <t>COEFICIENTE</t>
        </is>
      </c>
      <c r="H647" s="64" t="inlineStr">
        <is>
          <t>PREÇO UNITÁRIO</t>
        </is>
      </c>
      <c r="I647" s="64" t="inlineStr">
        <is>
          <t>TOTAL</t>
        </is>
      </c>
    </row>
    <row r="648" ht="15" customHeight="1">
      <c r="A648" s="78" t="inlineStr">
        <is>
          <t>50.05.11</t>
        </is>
      </c>
      <c r="B648" s="77" t="inlineStr">
        <is>
          <t>CHI/BETONEIRA 400 L, SEM CARREGADOR</t>
        </is>
      </c>
      <c r="C648" s="91" t="n"/>
      <c r="D648" s="78" t="inlineStr">
        <is>
          <t>SUDECAP</t>
        </is>
      </c>
      <c r="E648" s="91" t="n"/>
      <c r="F648" s="78" t="inlineStr">
        <is>
          <t>H</t>
        </is>
      </c>
      <c r="G648" s="21" t="n">
        <v>0.72</v>
      </c>
      <c r="H648" s="22" t="n">
        <v>0.71</v>
      </c>
      <c r="I648" s="22" t="n">
        <v>0.51</v>
      </c>
    </row>
    <row r="649" ht="15" customHeight="1">
      <c r="A649" s="78" t="inlineStr">
        <is>
          <t>50.05.10</t>
        </is>
      </c>
      <c r="B649" s="77" t="inlineStr">
        <is>
          <t>CHP/BETONEIRA 400 L, SEM CARREGADOR</t>
        </is>
      </c>
      <c r="C649" s="91" t="n"/>
      <c r="D649" s="78" t="inlineStr">
        <is>
          <t>SUDECAP</t>
        </is>
      </c>
      <c r="E649" s="91" t="n"/>
      <c r="F649" s="78" t="inlineStr">
        <is>
          <t>H</t>
        </is>
      </c>
      <c r="G649" s="21" t="n">
        <v>0.76</v>
      </c>
      <c r="H649" s="22" t="n">
        <v>3.25</v>
      </c>
      <c r="I649" s="22" t="n">
        <v>2.47</v>
      </c>
    </row>
    <row r="650" ht="18" customHeight="1">
      <c r="A650" s="2" t="n"/>
      <c r="B650" s="2" t="n"/>
      <c r="C650" s="2" t="n"/>
      <c r="D650" s="2" t="n"/>
      <c r="E650" s="2" t="n"/>
      <c r="F650" s="2" t="n"/>
      <c r="G650" s="74" t="inlineStr">
        <is>
          <t>TOTAL Equipamento Custo Horário:</t>
        </is>
      </c>
      <c r="H650" s="91" t="n"/>
      <c r="I650" s="23" t="n">
        <v>2.98</v>
      </c>
    </row>
    <row r="651" ht="15" customHeight="1">
      <c r="A651" s="73" t="inlineStr">
        <is>
          <t>Material</t>
        </is>
      </c>
      <c r="B651" s="90" t="n"/>
      <c r="C651" s="91" t="n"/>
      <c r="D651" s="64" t="inlineStr">
        <is>
          <t>FONTE</t>
        </is>
      </c>
      <c r="E651" s="91" t="n"/>
      <c r="F651" s="64" t="inlineStr">
        <is>
          <t>UNID</t>
        </is>
      </c>
      <c r="G651" s="64" t="inlineStr">
        <is>
          <t>COEFICIENTE</t>
        </is>
      </c>
      <c r="H651" s="64" t="inlineStr">
        <is>
          <t>PREÇO UNITÁRIO</t>
        </is>
      </c>
      <c r="I651" s="64" t="inlineStr">
        <is>
          <t>TOTAL</t>
        </is>
      </c>
    </row>
    <row r="652" ht="15" customHeight="1">
      <c r="A652" s="78" t="inlineStr">
        <is>
          <t>63.05.05</t>
        </is>
      </c>
      <c r="B652" s="77" t="inlineStr">
        <is>
          <t>AREIA LAVADA COM FRETE</t>
        </is>
      </c>
      <c r="C652" s="91" t="n"/>
      <c r="D652" s="78" t="inlineStr">
        <is>
          <t>SUDECAP</t>
        </is>
      </c>
      <c r="E652" s="91" t="n"/>
      <c r="F652" s="78" t="inlineStr">
        <is>
          <t>M3</t>
        </is>
      </c>
      <c r="G652" s="21" t="n">
        <v>0.5982</v>
      </c>
      <c r="H652" s="22" t="n">
        <v>183.12</v>
      </c>
      <c r="I652" s="22" t="n">
        <v>109.54</v>
      </c>
    </row>
    <row r="653" ht="15" customHeight="1">
      <c r="A653" s="78" t="inlineStr">
        <is>
          <t>63.01.03</t>
        </is>
      </c>
      <c r="B653" s="77" t="inlineStr">
        <is>
          <t>BRITAS 1, 2 OU 3, CALCÁRIA COM FRETE</t>
        </is>
      </c>
      <c r="C653" s="91" t="n"/>
      <c r="D653" s="78" t="inlineStr">
        <is>
          <t>SUDECAP</t>
        </is>
      </c>
      <c r="E653" s="91" t="n"/>
      <c r="F653" s="78" t="inlineStr">
        <is>
          <t>M3</t>
        </is>
      </c>
      <c r="G653" s="21" t="n">
        <v>0.8367</v>
      </c>
      <c r="H653" s="22" t="n">
        <v>173.18</v>
      </c>
      <c r="I653" s="22" t="n">
        <v>144.9</v>
      </c>
    </row>
    <row r="654" ht="15" customHeight="1">
      <c r="A654" s="78" t="inlineStr">
        <is>
          <t>62.01.05</t>
        </is>
      </c>
      <c r="B654" s="77" t="inlineStr">
        <is>
          <t>CIMENTO PORTLAND COMUM    ( CPIII-40 )  SC 50KG</t>
        </is>
      </c>
      <c r="C654" s="91" t="n"/>
      <c r="D654" s="78" t="inlineStr">
        <is>
          <t>SUDECAP</t>
        </is>
      </c>
      <c r="E654" s="91" t="n"/>
      <c r="F654" s="78" t="inlineStr">
        <is>
          <t>KG</t>
        </is>
      </c>
      <c r="G654" s="21" t="n">
        <v>172.5632</v>
      </c>
      <c r="H654" s="22" t="n">
        <v>0.7</v>
      </c>
      <c r="I654" s="22" t="n">
        <v>120.79</v>
      </c>
    </row>
    <row r="655" ht="15" customHeight="1">
      <c r="A655" s="2" t="n"/>
      <c r="B655" s="2" t="n"/>
      <c r="C655" s="2" t="n"/>
      <c r="D655" s="2" t="n"/>
      <c r="E655" s="2" t="n"/>
      <c r="F655" s="2" t="n"/>
      <c r="G655" s="74" t="inlineStr">
        <is>
          <t>TOTAL Material:</t>
        </is>
      </c>
      <c r="H655" s="91" t="n"/>
      <c r="I655" s="23" t="n">
        <v>375.23</v>
      </c>
    </row>
    <row r="656" ht="15" customHeight="1">
      <c r="A656" s="73" t="inlineStr">
        <is>
          <t>Mão de Obra</t>
        </is>
      </c>
      <c r="B656" s="90" t="n"/>
      <c r="C656" s="91" t="n"/>
      <c r="D656" s="64" t="inlineStr">
        <is>
          <t>FONTE</t>
        </is>
      </c>
      <c r="E656" s="91" t="n"/>
      <c r="F656" s="64" t="inlineStr">
        <is>
          <t>UNID</t>
        </is>
      </c>
      <c r="G656" s="64" t="inlineStr">
        <is>
          <t>COEFICIENTE</t>
        </is>
      </c>
      <c r="H656" s="64" t="inlineStr">
        <is>
          <t>PREÇO UNITÁRIO</t>
        </is>
      </c>
      <c r="I656" s="64" t="inlineStr">
        <is>
          <t>TOTAL</t>
        </is>
      </c>
    </row>
    <row r="657" ht="15" customHeight="1">
      <c r="A657" s="78" t="inlineStr">
        <is>
          <t>55.05.21</t>
        </is>
      </c>
      <c r="B657" s="77" t="inlineStr">
        <is>
          <t>OPERADOR DE BETONEIRA</t>
        </is>
      </c>
      <c r="C657" s="91" t="n"/>
      <c r="D657" s="78" t="inlineStr">
        <is>
          <t>SUDECAP</t>
        </is>
      </c>
      <c r="E657" s="91" t="n"/>
      <c r="F657" s="78" t="inlineStr">
        <is>
          <t>H</t>
        </is>
      </c>
      <c r="G657" s="21" t="n">
        <v>1.48</v>
      </c>
      <c r="H657" s="22" t="n">
        <v>17.74</v>
      </c>
      <c r="I657" s="22" t="n">
        <v>26.26</v>
      </c>
    </row>
    <row r="658" ht="15" customHeight="1">
      <c r="A658" s="78" t="inlineStr">
        <is>
          <t>55.10.88</t>
        </is>
      </c>
      <c r="B658" s="77" t="inlineStr">
        <is>
          <t>SERVENTE</t>
        </is>
      </c>
      <c r="C658" s="91" t="n"/>
      <c r="D658" s="78" t="inlineStr">
        <is>
          <t>SUDECAP</t>
        </is>
      </c>
      <c r="E658" s="91" t="n"/>
      <c r="F658" s="78" t="inlineStr">
        <is>
          <t>H</t>
        </is>
      </c>
      <c r="G658" s="21" t="n">
        <v>2.34</v>
      </c>
      <c r="H658" s="22" t="n">
        <v>14.9</v>
      </c>
      <c r="I658" s="22" t="n">
        <v>34.87</v>
      </c>
    </row>
    <row r="659" ht="15" customHeight="1">
      <c r="A659" s="2" t="n"/>
      <c r="B659" s="2" t="n"/>
      <c r="C659" s="2" t="n"/>
      <c r="D659" s="2" t="n"/>
      <c r="E659" s="2" t="n"/>
      <c r="F659" s="2" t="n"/>
      <c r="G659" s="74" t="inlineStr">
        <is>
          <t>TOTAL Mão de Obra:</t>
        </is>
      </c>
      <c r="H659" s="91" t="n"/>
      <c r="I659" s="23" t="n">
        <v>61.13</v>
      </c>
    </row>
    <row r="660" ht="15" customHeight="1">
      <c r="A660" s="2" t="n"/>
      <c r="B660" s="2" t="n"/>
      <c r="C660" s="2" t="n"/>
      <c r="D660" s="2" t="n"/>
      <c r="E660" s="2" t="n"/>
      <c r="F660" s="2" t="n"/>
      <c r="G660" s="75" t="inlineStr">
        <is>
          <t>VALOR:</t>
        </is>
      </c>
      <c r="H660" s="91" t="n"/>
      <c r="I660" s="5" t="n">
        <v>439.34</v>
      </c>
    </row>
    <row r="661" ht="15" customHeight="1">
      <c r="A661" s="2" t="n"/>
      <c r="B661" s="2" t="n"/>
      <c r="C661" s="2" t="n"/>
      <c r="D661" s="2" t="n"/>
      <c r="E661" s="2" t="n"/>
      <c r="F661" s="2" t="n"/>
      <c r="G661" s="75" t="inlineStr">
        <is>
          <t>VALOR BDI (29.27%):</t>
        </is>
      </c>
      <c r="H661" s="91" t="n"/>
      <c r="I661" s="5" t="n">
        <v>128.59</v>
      </c>
    </row>
    <row r="662" ht="15" customHeight="1">
      <c r="A662" s="2" t="n"/>
      <c r="B662" s="2" t="n"/>
      <c r="C662" s="2" t="n"/>
      <c r="D662" s="2" t="n"/>
      <c r="E662" s="2" t="n"/>
      <c r="F662" s="2" t="n"/>
      <c r="G662" s="75" t="inlineStr">
        <is>
          <t>VALOR COM BDI:</t>
        </is>
      </c>
      <c r="H662" s="91" t="n"/>
      <c r="I662" s="5" t="n">
        <v>567.9299999999999</v>
      </c>
    </row>
    <row r="663" ht="9.949999999999999" customHeight="1">
      <c r="A663" s="2" t="n"/>
      <c r="B663" s="2" t="n"/>
      <c r="C663" s="2" t="n"/>
      <c r="D663" s="71" t="n"/>
      <c r="G663" s="2" t="n"/>
      <c r="H663" s="2" t="n"/>
      <c r="I663" s="2" t="n"/>
    </row>
    <row r="664" ht="20.1" customHeight="1">
      <c r="A664" s="72" t="inlineStr">
        <is>
          <t>40.09.05 CONCRETO 1:4:8, B1-B2 CALCARIA,LANCADO EM FUNDACAO (M3)</t>
        </is>
      </c>
      <c r="B664" s="90" t="n"/>
      <c r="C664" s="90" t="n"/>
      <c r="D664" s="90" t="n"/>
      <c r="E664" s="90" t="n"/>
      <c r="F664" s="90" t="n"/>
      <c r="G664" s="90" t="n"/>
      <c r="H664" s="90" t="n"/>
      <c r="I664" s="91" t="n"/>
    </row>
    <row r="665" ht="15" customHeight="1">
      <c r="A665" s="73" t="inlineStr">
        <is>
          <t>Serviço</t>
        </is>
      </c>
      <c r="B665" s="90" t="n"/>
      <c r="C665" s="91" t="n"/>
      <c r="D665" s="64" t="inlineStr">
        <is>
          <t>FONTE</t>
        </is>
      </c>
      <c r="E665" s="91" t="n"/>
      <c r="F665" s="64" t="inlineStr">
        <is>
          <t>UNID</t>
        </is>
      </c>
      <c r="G665" s="64" t="inlineStr">
        <is>
          <t>COEFICIENTE</t>
        </is>
      </c>
      <c r="H665" s="64" t="inlineStr">
        <is>
          <t>PREÇO UNITÁRIO</t>
        </is>
      </c>
      <c r="I665" s="64" t="inlineStr">
        <is>
          <t>TOTAL</t>
        </is>
      </c>
    </row>
    <row r="666" ht="15" customHeight="1">
      <c r="A666" s="78" t="inlineStr">
        <is>
          <t>40.08.05</t>
        </is>
      </c>
      <c r="B666" s="77" t="inlineStr">
        <is>
          <t>CONCRETO 1:4:8, B1-B2 CALCARIA - PREPARO</t>
        </is>
      </c>
      <c r="C666" s="91" t="n"/>
      <c r="D666" s="78" t="inlineStr">
        <is>
          <t>SUDECAP</t>
        </is>
      </c>
      <c r="E666" s="91" t="n"/>
      <c r="F666" s="78" t="inlineStr">
        <is>
          <t>M3</t>
        </is>
      </c>
      <c r="G666" s="21" t="n">
        <v>1.13</v>
      </c>
      <c r="H666" s="22" t="n">
        <v>439.34</v>
      </c>
      <c r="I666" s="22" t="n">
        <v>496.45</v>
      </c>
    </row>
    <row r="667" ht="15" customHeight="1">
      <c r="A667" s="78" t="inlineStr">
        <is>
          <t>40.16.01</t>
        </is>
      </c>
      <c r="B667" s="77" t="inlineStr">
        <is>
          <t>LANÇAMENTO DE CONCRETO CONVENCIONAL EM FUNDAÇÕES</t>
        </is>
      </c>
      <c r="C667" s="91" t="n"/>
      <c r="D667" s="78" t="inlineStr">
        <is>
          <t>SUDECAP</t>
        </is>
      </c>
      <c r="E667" s="91" t="n"/>
      <c r="F667" s="78" t="inlineStr">
        <is>
          <t>M3</t>
        </is>
      </c>
      <c r="G667" s="21" t="n">
        <v>1</v>
      </c>
      <c r="H667" s="22" t="n">
        <v>64.48</v>
      </c>
      <c r="I667" s="22" t="n">
        <v>64.48</v>
      </c>
    </row>
    <row r="668" ht="15" customHeight="1">
      <c r="A668" s="2" t="n"/>
      <c r="B668" s="2" t="n"/>
      <c r="C668" s="2" t="n"/>
      <c r="D668" s="2" t="n"/>
      <c r="E668" s="2" t="n"/>
      <c r="F668" s="2" t="n"/>
      <c r="G668" s="74" t="inlineStr">
        <is>
          <t>TOTAL Serviço:</t>
        </is>
      </c>
      <c r="H668" s="91" t="n"/>
      <c r="I668" s="23" t="n">
        <v>560.9299999999999</v>
      </c>
    </row>
    <row r="669" ht="15" customHeight="1">
      <c r="A669" s="2" t="n"/>
      <c r="B669" s="2" t="n"/>
      <c r="C669" s="2" t="n"/>
      <c r="D669" s="2" t="n"/>
      <c r="E669" s="2" t="n"/>
      <c r="F669" s="2" t="n"/>
      <c r="G669" s="75" t="inlineStr">
        <is>
          <t>VALOR:</t>
        </is>
      </c>
      <c r="H669" s="91" t="n"/>
      <c r="I669" s="5" t="n">
        <v>560.9299999999999</v>
      </c>
    </row>
    <row r="670" ht="15" customHeight="1">
      <c r="A670" s="2" t="n"/>
      <c r="B670" s="2" t="n"/>
      <c r="C670" s="2" t="n"/>
      <c r="D670" s="2" t="n"/>
      <c r="E670" s="2" t="n"/>
      <c r="F670" s="2" t="n"/>
      <c r="G670" s="75" t="inlineStr">
        <is>
          <t>VALOR BDI (29.27%):</t>
        </is>
      </c>
      <c r="H670" s="91" t="n"/>
      <c r="I670" s="5" t="n">
        <v>164.18</v>
      </c>
    </row>
    <row r="671" ht="15" customHeight="1">
      <c r="A671" s="2" t="n"/>
      <c r="B671" s="2" t="n"/>
      <c r="C671" s="2" t="n"/>
      <c r="D671" s="2" t="n"/>
      <c r="E671" s="2" t="n"/>
      <c r="F671" s="2" t="n"/>
      <c r="G671" s="75" t="inlineStr">
        <is>
          <t>VALOR COM BDI:</t>
        </is>
      </c>
      <c r="H671" s="91" t="n"/>
      <c r="I671" s="5" t="n">
        <v>725.11</v>
      </c>
    </row>
    <row r="672" ht="9.949999999999999" customHeight="1">
      <c r="A672" s="2" t="n"/>
      <c r="B672" s="2" t="n"/>
      <c r="C672" s="2" t="n"/>
      <c r="D672" s="71" t="n"/>
      <c r="G672" s="2" t="n"/>
      <c r="H672" s="2" t="n"/>
      <c r="I672" s="2" t="n"/>
    </row>
    <row r="673" ht="20.1" customHeight="1">
      <c r="A673" s="72" t="inlineStr">
        <is>
          <t>40.08.19 CONCRETO FCK &gt;= 15 MPA, B1-B2 CALCARIA - PREPARO (M3)</t>
        </is>
      </c>
      <c r="B673" s="90" t="n"/>
      <c r="C673" s="90" t="n"/>
      <c r="D673" s="90" t="n"/>
      <c r="E673" s="90" t="n"/>
      <c r="F673" s="90" t="n"/>
      <c r="G673" s="90" t="n"/>
      <c r="H673" s="90" t="n"/>
      <c r="I673" s="91" t="n"/>
    </row>
    <row r="674" ht="15" customHeight="1">
      <c r="A674" s="73" t="inlineStr">
        <is>
          <t>Equipamento Custo Horário</t>
        </is>
      </c>
      <c r="B674" s="90" t="n"/>
      <c r="C674" s="91" t="n"/>
      <c r="D674" s="64" t="inlineStr">
        <is>
          <t>FONTE</t>
        </is>
      </c>
      <c r="E674" s="91" t="n"/>
      <c r="F674" s="64" t="inlineStr">
        <is>
          <t>UNID</t>
        </is>
      </c>
      <c r="G674" s="64" t="inlineStr">
        <is>
          <t>COEFICIENTE</t>
        </is>
      </c>
      <c r="H674" s="64" t="inlineStr">
        <is>
          <t>PREÇO UNITÁRIO</t>
        </is>
      </c>
      <c r="I674" s="64" t="inlineStr">
        <is>
          <t>TOTAL</t>
        </is>
      </c>
    </row>
    <row r="675" ht="15" customHeight="1">
      <c r="A675" s="78" t="inlineStr">
        <is>
          <t>50.05.11</t>
        </is>
      </c>
      <c r="B675" s="77" t="inlineStr">
        <is>
          <t>CHI/BETONEIRA 400 L, SEM CARREGADOR</t>
        </is>
      </c>
      <c r="C675" s="91" t="n"/>
      <c r="D675" s="78" t="inlineStr">
        <is>
          <t>SUDECAP</t>
        </is>
      </c>
      <c r="E675" s="91" t="n"/>
      <c r="F675" s="78" t="inlineStr">
        <is>
          <t>H</t>
        </is>
      </c>
      <c r="G675" s="21" t="n">
        <v>0.71</v>
      </c>
      <c r="H675" s="22" t="n">
        <v>0.71</v>
      </c>
      <c r="I675" s="22" t="n">
        <v>0.5</v>
      </c>
    </row>
    <row r="676" ht="15" customHeight="1">
      <c r="A676" s="78" t="inlineStr">
        <is>
          <t>50.05.10</t>
        </is>
      </c>
      <c r="B676" s="77" t="inlineStr">
        <is>
          <t>CHP/BETONEIRA 400 L, SEM CARREGADOR</t>
        </is>
      </c>
      <c r="C676" s="91" t="n"/>
      <c r="D676" s="78" t="inlineStr">
        <is>
          <t>SUDECAP</t>
        </is>
      </c>
      <c r="E676" s="91" t="n"/>
      <c r="F676" s="78" t="inlineStr">
        <is>
          <t>H</t>
        </is>
      </c>
      <c r="G676" s="21" t="n">
        <v>0.76</v>
      </c>
      <c r="H676" s="22" t="n">
        <v>3.25</v>
      </c>
      <c r="I676" s="22" t="n">
        <v>2.47</v>
      </c>
    </row>
    <row r="677" ht="18" customHeight="1">
      <c r="A677" s="2" t="n"/>
      <c r="B677" s="2" t="n"/>
      <c r="C677" s="2" t="n"/>
      <c r="D677" s="2" t="n"/>
      <c r="E677" s="2" t="n"/>
      <c r="F677" s="2" t="n"/>
      <c r="G677" s="74" t="inlineStr">
        <is>
          <t>TOTAL Equipamento Custo Horário:</t>
        </is>
      </c>
      <c r="H677" s="91" t="n"/>
      <c r="I677" s="23" t="n">
        <v>2.97</v>
      </c>
    </row>
    <row r="678" ht="15" customHeight="1">
      <c r="A678" s="73" t="inlineStr">
        <is>
          <t>Material</t>
        </is>
      </c>
      <c r="B678" s="90" t="n"/>
      <c r="C678" s="91" t="n"/>
      <c r="D678" s="64" t="inlineStr">
        <is>
          <t>FONTE</t>
        </is>
      </c>
      <c r="E678" s="91" t="n"/>
      <c r="F678" s="64" t="inlineStr">
        <is>
          <t>UNID</t>
        </is>
      </c>
      <c r="G678" s="64" t="inlineStr">
        <is>
          <t>COEFICIENTE</t>
        </is>
      </c>
      <c r="H678" s="64" t="inlineStr">
        <is>
          <t>PREÇO UNITÁRIO</t>
        </is>
      </c>
      <c r="I678" s="64" t="inlineStr">
        <is>
          <t>TOTAL</t>
        </is>
      </c>
    </row>
    <row r="679" ht="15" customHeight="1">
      <c r="A679" s="78" t="inlineStr">
        <is>
          <t>63.05.05</t>
        </is>
      </c>
      <c r="B679" s="77" t="inlineStr">
        <is>
          <t>AREIA LAVADA COM FRETE</t>
        </is>
      </c>
      <c r="C679" s="91" t="n"/>
      <c r="D679" s="78" t="inlineStr">
        <is>
          <t>SUDECAP</t>
        </is>
      </c>
      <c r="E679" s="91" t="n"/>
      <c r="F679" s="78" t="inlineStr">
        <is>
          <t>M3</t>
        </is>
      </c>
      <c r="G679" s="21" t="n">
        <v>0.8065</v>
      </c>
      <c r="H679" s="22" t="n">
        <v>183.12</v>
      </c>
      <c r="I679" s="22" t="n">
        <v>147.69</v>
      </c>
    </row>
    <row r="680" ht="15" customHeight="1">
      <c r="A680" s="78" t="inlineStr">
        <is>
          <t>63.01.03</t>
        </is>
      </c>
      <c r="B680" s="77" t="inlineStr">
        <is>
          <t>BRITAS 1, 2 OU 3, CALCÁRIA COM FRETE</t>
        </is>
      </c>
      <c r="C680" s="91" t="n"/>
      <c r="D680" s="78" t="inlineStr">
        <is>
          <t>SUDECAP</t>
        </is>
      </c>
      <c r="E680" s="91" t="n"/>
      <c r="F680" s="78" t="inlineStr">
        <is>
          <t>M3</t>
        </is>
      </c>
      <c r="G680" s="21" t="n">
        <v>0.7238</v>
      </c>
      <c r="H680" s="22" t="n">
        <v>173.18</v>
      </c>
      <c r="I680" s="22" t="n">
        <v>125.35</v>
      </c>
    </row>
    <row r="681" ht="15" customHeight="1">
      <c r="A681" s="78" t="inlineStr">
        <is>
          <t>62.01.05</t>
        </is>
      </c>
      <c r="B681" s="77" t="inlineStr">
        <is>
          <t>CIMENTO PORTLAND COMUM    ( CPIII-40 )  SC 50KG</t>
        </is>
      </c>
      <c r="C681" s="91" t="n"/>
      <c r="D681" s="78" t="inlineStr">
        <is>
          <t>SUDECAP</t>
        </is>
      </c>
      <c r="E681" s="91" t="n"/>
      <c r="F681" s="78" t="inlineStr">
        <is>
          <t>KG</t>
        </is>
      </c>
      <c r="G681" s="21" t="n">
        <v>297.1014</v>
      </c>
      <c r="H681" s="22" t="n">
        <v>0.7</v>
      </c>
      <c r="I681" s="22" t="n">
        <v>207.97</v>
      </c>
    </row>
    <row r="682" ht="15" customHeight="1">
      <c r="A682" s="2" t="n"/>
      <c r="B682" s="2" t="n"/>
      <c r="C682" s="2" t="n"/>
      <c r="D682" s="2" t="n"/>
      <c r="E682" s="2" t="n"/>
      <c r="F682" s="2" t="n"/>
      <c r="G682" s="74" t="inlineStr">
        <is>
          <t>TOTAL Material:</t>
        </is>
      </c>
      <c r="H682" s="91" t="n"/>
      <c r="I682" s="23" t="n">
        <v>481.01</v>
      </c>
    </row>
    <row r="683" ht="15" customHeight="1">
      <c r="A683" s="73" t="inlineStr">
        <is>
          <t>Mão de Obra</t>
        </is>
      </c>
      <c r="B683" s="90" t="n"/>
      <c r="C683" s="91" t="n"/>
      <c r="D683" s="64" t="inlineStr">
        <is>
          <t>FONTE</t>
        </is>
      </c>
      <c r="E683" s="91" t="n"/>
      <c r="F683" s="64" t="inlineStr">
        <is>
          <t>UNID</t>
        </is>
      </c>
      <c r="G683" s="64" t="inlineStr">
        <is>
          <t>COEFICIENTE</t>
        </is>
      </c>
      <c r="H683" s="64" t="inlineStr">
        <is>
          <t>PREÇO UNITÁRIO</t>
        </is>
      </c>
      <c r="I683" s="64" t="inlineStr">
        <is>
          <t>TOTAL</t>
        </is>
      </c>
    </row>
    <row r="684" ht="15" customHeight="1">
      <c r="A684" s="78" t="inlineStr">
        <is>
          <t>55.05.21</t>
        </is>
      </c>
      <c r="B684" s="77" t="inlineStr">
        <is>
          <t>OPERADOR DE BETONEIRA</t>
        </is>
      </c>
      <c r="C684" s="91" t="n"/>
      <c r="D684" s="78" t="inlineStr">
        <is>
          <t>SUDECAP</t>
        </is>
      </c>
      <c r="E684" s="91" t="n"/>
      <c r="F684" s="78" t="inlineStr">
        <is>
          <t>H</t>
        </is>
      </c>
      <c r="G684" s="21" t="n">
        <v>1.47</v>
      </c>
      <c r="H684" s="22" t="n">
        <v>17.74</v>
      </c>
      <c r="I684" s="22" t="n">
        <v>26.08</v>
      </c>
    </row>
    <row r="685" ht="15" customHeight="1">
      <c r="A685" s="78" t="inlineStr">
        <is>
          <t>55.10.88</t>
        </is>
      </c>
      <c r="B685" s="77" t="inlineStr">
        <is>
          <t>SERVENTE</t>
        </is>
      </c>
      <c r="C685" s="91" t="n"/>
      <c r="D685" s="78" t="inlineStr">
        <is>
          <t>SUDECAP</t>
        </is>
      </c>
      <c r="E685" s="91" t="n"/>
      <c r="F685" s="78" t="inlineStr">
        <is>
          <t>H</t>
        </is>
      </c>
      <c r="G685" s="21" t="n">
        <v>2.33</v>
      </c>
      <c r="H685" s="22" t="n">
        <v>14.9</v>
      </c>
      <c r="I685" s="22" t="n">
        <v>34.72</v>
      </c>
    </row>
    <row r="686" ht="15" customHeight="1">
      <c r="A686" s="2" t="n"/>
      <c r="B686" s="2" t="n"/>
      <c r="C686" s="2" t="n"/>
      <c r="D686" s="2" t="n"/>
      <c r="E686" s="2" t="n"/>
      <c r="F686" s="2" t="n"/>
      <c r="G686" s="74" t="inlineStr">
        <is>
          <t>TOTAL Mão de Obra:</t>
        </is>
      </c>
      <c r="H686" s="91" t="n"/>
      <c r="I686" s="23" t="n">
        <v>60.8</v>
      </c>
    </row>
    <row r="687" ht="15" customHeight="1">
      <c r="A687" s="2" t="n"/>
      <c r="B687" s="2" t="n"/>
      <c r="C687" s="2" t="n"/>
      <c r="D687" s="2" t="n"/>
      <c r="E687" s="2" t="n"/>
      <c r="F687" s="2" t="n"/>
      <c r="G687" s="75" t="inlineStr">
        <is>
          <t>VALOR:</t>
        </is>
      </c>
      <c r="H687" s="91" t="n"/>
      <c r="I687" s="5" t="n">
        <v>544.78</v>
      </c>
    </row>
    <row r="688" ht="15" customHeight="1">
      <c r="A688" s="2" t="n"/>
      <c r="B688" s="2" t="n"/>
      <c r="C688" s="2" t="n"/>
      <c r="D688" s="2" t="n"/>
      <c r="E688" s="2" t="n"/>
      <c r="F688" s="2" t="n"/>
      <c r="G688" s="75" t="inlineStr">
        <is>
          <t>VALOR BDI (29.27%):</t>
        </is>
      </c>
      <c r="H688" s="91" t="n"/>
      <c r="I688" s="5" t="n">
        <v>159.46</v>
      </c>
    </row>
    <row r="689" ht="15" customHeight="1">
      <c r="A689" s="2" t="n"/>
      <c r="B689" s="2" t="n"/>
      <c r="C689" s="2" t="n"/>
      <c r="D689" s="2" t="n"/>
      <c r="E689" s="2" t="n"/>
      <c r="F689" s="2" t="n"/>
      <c r="G689" s="75" t="inlineStr">
        <is>
          <t>VALOR COM BDI:</t>
        </is>
      </c>
      <c r="H689" s="91" t="n"/>
      <c r="I689" s="5" t="n">
        <v>704.24</v>
      </c>
    </row>
    <row r="690" ht="9.949999999999999" customHeight="1">
      <c r="A690" s="2" t="n"/>
      <c r="B690" s="2" t="n"/>
      <c r="C690" s="2" t="n"/>
      <c r="D690" s="71" t="n"/>
      <c r="G690" s="2" t="n"/>
      <c r="H690" s="2" t="n"/>
      <c r="I690" s="2" t="n"/>
    </row>
    <row r="691" ht="20.1" customHeight="1">
      <c r="A691" s="72" t="inlineStr">
        <is>
          <t>40.09.19 CONCRETO FCK &gt;= 15 MPA, BRITA CALCÁRIA, PREPARADO EM OBRA E LANÇADO EM FUNDAÇÃO (M3)</t>
        </is>
      </c>
      <c r="B691" s="90" t="n"/>
      <c r="C691" s="90" t="n"/>
      <c r="D691" s="90" t="n"/>
      <c r="E691" s="90" t="n"/>
      <c r="F691" s="90" t="n"/>
      <c r="G691" s="90" t="n"/>
      <c r="H691" s="90" t="n"/>
      <c r="I691" s="91" t="n"/>
    </row>
    <row r="692" ht="15" customHeight="1">
      <c r="A692" s="73" t="inlineStr">
        <is>
          <t>Serviço</t>
        </is>
      </c>
      <c r="B692" s="90" t="n"/>
      <c r="C692" s="91" t="n"/>
      <c r="D692" s="64" t="inlineStr">
        <is>
          <t>FONTE</t>
        </is>
      </c>
      <c r="E692" s="91" t="n"/>
      <c r="F692" s="64" t="inlineStr">
        <is>
          <t>UNID</t>
        </is>
      </c>
      <c r="G692" s="64" t="inlineStr">
        <is>
          <t>COEFICIENTE</t>
        </is>
      </c>
      <c r="H692" s="64" t="inlineStr">
        <is>
          <t>PREÇO UNITÁRIO</t>
        </is>
      </c>
      <c r="I692" s="64" t="inlineStr">
        <is>
          <t>TOTAL</t>
        </is>
      </c>
    </row>
    <row r="693" ht="15" customHeight="1">
      <c r="A693" s="78" t="inlineStr">
        <is>
          <t>40.08.19</t>
        </is>
      </c>
      <c r="B693" s="77" t="inlineStr">
        <is>
          <t>CONCRETO FCK &gt;= 15 MPA, B1-B2 CALCARIA - PREPARO</t>
        </is>
      </c>
      <c r="C693" s="91" t="n"/>
      <c r="D693" s="78" t="inlineStr">
        <is>
          <t>SUDECAP</t>
        </is>
      </c>
      <c r="E693" s="91" t="n"/>
      <c r="F693" s="78" t="inlineStr">
        <is>
          <t>M3</t>
        </is>
      </c>
      <c r="G693" s="21" t="n">
        <v>1.15</v>
      </c>
      <c r="H693" s="22" t="n">
        <v>544.78</v>
      </c>
      <c r="I693" s="22" t="n">
        <v>626.5</v>
      </c>
    </row>
    <row r="694" ht="15" customHeight="1">
      <c r="A694" s="78" t="inlineStr">
        <is>
          <t>40.16.01</t>
        </is>
      </c>
      <c r="B694" s="77" t="inlineStr">
        <is>
          <t>LANÇAMENTO DE CONCRETO CONVENCIONAL EM FUNDAÇÕES</t>
        </is>
      </c>
      <c r="C694" s="91" t="n"/>
      <c r="D694" s="78" t="inlineStr">
        <is>
          <t>SUDECAP</t>
        </is>
      </c>
      <c r="E694" s="91" t="n"/>
      <c r="F694" s="78" t="inlineStr">
        <is>
          <t>M3</t>
        </is>
      </c>
      <c r="G694" s="21" t="n">
        <v>1</v>
      </c>
      <c r="H694" s="22" t="n">
        <v>64.48</v>
      </c>
      <c r="I694" s="22" t="n">
        <v>64.48</v>
      </c>
    </row>
    <row r="695" ht="15" customHeight="1">
      <c r="A695" s="2" t="n"/>
      <c r="B695" s="2" t="n"/>
      <c r="C695" s="2" t="n"/>
      <c r="D695" s="2" t="n"/>
      <c r="E695" s="2" t="n"/>
      <c r="F695" s="2" t="n"/>
      <c r="G695" s="74" t="inlineStr">
        <is>
          <t>TOTAL Serviço:</t>
        </is>
      </c>
      <c r="H695" s="91" t="n"/>
      <c r="I695" s="23" t="n">
        <v>690.98</v>
      </c>
    </row>
    <row r="696" ht="15" customHeight="1">
      <c r="A696" s="2" t="n"/>
      <c r="B696" s="2" t="n"/>
      <c r="C696" s="2" t="n"/>
      <c r="D696" s="2" t="n"/>
      <c r="E696" s="2" t="n"/>
      <c r="F696" s="2" t="n"/>
      <c r="G696" s="75" t="inlineStr">
        <is>
          <t>VALOR:</t>
        </is>
      </c>
      <c r="H696" s="91" t="n"/>
      <c r="I696" s="5" t="n">
        <v>690.98</v>
      </c>
    </row>
    <row r="697" ht="15" customHeight="1">
      <c r="A697" s="2" t="n"/>
      <c r="B697" s="2" t="n"/>
      <c r="C697" s="2" t="n"/>
      <c r="D697" s="2" t="n"/>
      <c r="E697" s="2" t="n"/>
      <c r="F697" s="2" t="n"/>
      <c r="G697" s="75" t="inlineStr">
        <is>
          <t>VALOR BDI (29.27%):</t>
        </is>
      </c>
      <c r="H697" s="91" t="n"/>
      <c r="I697" s="5" t="n">
        <v>202.25</v>
      </c>
    </row>
    <row r="698" ht="15" customHeight="1">
      <c r="A698" s="2" t="n"/>
      <c r="B698" s="2" t="n"/>
      <c r="C698" s="2" t="n"/>
      <c r="D698" s="2" t="n"/>
      <c r="E698" s="2" t="n"/>
      <c r="F698" s="2" t="n"/>
      <c r="G698" s="75" t="inlineStr">
        <is>
          <t>VALOR COM BDI:</t>
        </is>
      </c>
      <c r="H698" s="91" t="n"/>
      <c r="I698" s="5" t="n">
        <v>893.23</v>
      </c>
    </row>
    <row r="699" ht="9.949999999999999" customHeight="1">
      <c r="A699" s="2" t="n"/>
      <c r="B699" s="2" t="n"/>
      <c r="C699" s="2" t="n"/>
      <c r="D699" s="71" t="n"/>
      <c r="G699" s="2" t="n"/>
      <c r="H699" s="2" t="n"/>
      <c r="I699" s="2" t="n"/>
    </row>
    <row r="700" ht="20.1" customHeight="1">
      <c r="A700" s="72" t="inlineStr">
        <is>
          <t>40.08.23 CONCRETO FCK &gt;= 20 MPA, B1-B2 CALCARIA - PREPARO (M3)</t>
        </is>
      </c>
      <c r="B700" s="90" t="n"/>
      <c r="C700" s="90" t="n"/>
      <c r="D700" s="90" t="n"/>
      <c r="E700" s="90" t="n"/>
      <c r="F700" s="90" t="n"/>
      <c r="G700" s="90" t="n"/>
      <c r="H700" s="90" t="n"/>
      <c r="I700" s="91" t="n"/>
    </row>
    <row r="701" ht="15" customHeight="1">
      <c r="A701" s="73" t="inlineStr">
        <is>
          <t>Equipamento Custo Horário</t>
        </is>
      </c>
      <c r="B701" s="90" t="n"/>
      <c r="C701" s="91" t="n"/>
      <c r="D701" s="64" t="inlineStr">
        <is>
          <t>FONTE</t>
        </is>
      </c>
      <c r="E701" s="91" t="n"/>
      <c r="F701" s="64" t="inlineStr">
        <is>
          <t>UNID</t>
        </is>
      </c>
      <c r="G701" s="64" t="inlineStr">
        <is>
          <t>COEFICIENTE</t>
        </is>
      </c>
      <c r="H701" s="64" t="inlineStr">
        <is>
          <t>PREÇO UNITÁRIO</t>
        </is>
      </c>
      <c r="I701" s="64" t="inlineStr">
        <is>
          <t>TOTAL</t>
        </is>
      </c>
    </row>
    <row r="702" ht="15" customHeight="1">
      <c r="A702" s="78" t="inlineStr">
        <is>
          <t>50.05.11</t>
        </is>
      </c>
      <c r="B702" s="77" t="inlineStr">
        <is>
          <t>CHI/BETONEIRA 400 L, SEM CARREGADOR</t>
        </is>
      </c>
      <c r="C702" s="91" t="n"/>
      <c r="D702" s="78" t="inlineStr">
        <is>
          <t>SUDECAP</t>
        </is>
      </c>
      <c r="E702" s="91" t="n"/>
      <c r="F702" s="78" t="inlineStr">
        <is>
          <t>H</t>
        </is>
      </c>
      <c r="G702" s="21" t="n">
        <v>0.71</v>
      </c>
      <c r="H702" s="22" t="n">
        <v>0.71</v>
      </c>
      <c r="I702" s="22" t="n">
        <v>0.5</v>
      </c>
    </row>
    <row r="703" ht="15" customHeight="1">
      <c r="A703" s="78" t="inlineStr">
        <is>
          <t>50.05.10</t>
        </is>
      </c>
      <c r="B703" s="77" t="inlineStr">
        <is>
          <t>CHP/BETONEIRA 400 L, SEM CARREGADOR</t>
        </is>
      </c>
      <c r="C703" s="91" t="n"/>
      <c r="D703" s="78" t="inlineStr">
        <is>
          <t>SUDECAP</t>
        </is>
      </c>
      <c r="E703" s="91" t="n"/>
      <c r="F703" s="78" t="inlineStr">
        <is>
          <t>H</t>
        </is>
      </c>
      <c r="G703" s="21" t="n">
        <v>0.76</v>
      </c>
      <c r="H703" s="22" t="n">
        <v>3.25</v>
      </c>
      <c r="I703" s="22" t="n">
        <v>2.47</v>
      </c>
    </row>
    <row r="704" ht="18" customHeight="1">
      <c r="A704" s="2" t="n"/>
      <c r="B704" s="2" t="n"/>
      <c r="C704" s="2" t="n"/>
      <c r="D704" s="2" t="n"/>
      <c r="E704" s="2" t="n"/>
      <c r="F704" s="2" t="n"/>
      <c r="G704" s="74" t="inlineStr">
        <is>
          <t>TOTAL Equipamento Custo Horário:</t>
        </is>
      </c>
      <c r="H704" s="91" t="n"/>
      <c r="I704" s="23" t="n">
        <v>2.97</v>
      </c>
    </row>
    <row r="705" ht="15" customHeight="1">
      <c r="A705" s="73" t="inlineStr">
        <is>
          <t>Material</t>
        </is>
      </c>
      <c r="B705" s="90" t="n"/>
      <c r="C705" s="91" t="n"/>
      <c r="D705" s="64" t="inlineStr">
        <is>
          <t>FONTE</t>
        </is>
      </c>
      <c r="E705" s="91" t="n"/>
      <c r="F705" s="64" t="inlineStr">
        <is>
          <t>UNID</t>
        </is>
      </c>
      <c r="G705" s="64" t="inlineStr">
        <is>
          <t>COEFICIENTE</t>
        </is>
      </c>
      <c r="H705" s="64" t="inlineStr">
        <is>
          <t>PREÇO UNITÁRIO</t>
        </is>
      </c>
      <c r="I705" s="64" t="inlineStr">
        <is>
          <t>TOTAL</t>
        </is>
      </c>
    </row>
    <row r="706" ht="15" customHeight="1">
      <c r="A706" s="78" t="inlineStr">
        <is>
          <t>63.05.05</t>
        </is>
      </c>
      <c r="B706" s="77" t="inlineStr">
        <is>
          <t>AREIA LAVADA COM FRETE</t>
        </is>
      </c>
      <c r="C706" s="91" t="n"/>
      <c r="D706" s="78" t="inlineStr">
        <is>
          <t>SUDECAP</t>
        </is>
      </c>
      <c r="E706" s="91" t="n"/>
      <c r="F706" s="78" t="inlineStr">
        <is>
          <t>M3</t>
        </is>
      </c>
      <c r="G706" s="21" t="n">
        <v>0.8065</v>
      </c>
      <c r="H706" s="22" t="n">
        <v>183.12</v>
      </c>
      <c r="I706" s="22" t="n">
        <v>147.69</v>
      </c>
    </row>
    <row r="707" ht="15" customHeight="1">
      <c r="A707" s="78" t="inlineStr">
        <is>
          <t>63.01.03</t>
        </is>
      </c>
      <c r="B707" s="77" t="inlineStr">
        <is>
          <t>BRITAS 1, 2 OU 3, CALCÁRIA COM FRETE</t>
        </is>
      </c>
      <c r="C707" s="91" t="n"/>
      <c r="D707" s="78" t="inlineStr">
        <is>
          <t>SUDECAP</t>
        </is>
      </c>
      <c r="E707" s="91" t="n"/>
      <c r="F707" s="78" t="inlineStr">
        <is>
          <t>M3</t>
        </is>
      </c>
      <c r="G707" s="21" t="n">
        <v>0.7238</v>
      </c>
      <c r="H707" s="22" t="n">
        <v>173.18</v>
      </c>
      <c r="I707" s="22" t="n">
        <v>125.35</v>
      </c>
    </row>
    <row r="708" ht="15" customHeight="1">
      <c r="A708" s="78" t="inlineStr">
        <is>
          <t>62.01.05</t>
        </is>
      </c>
      <c r="B708" s="77" t="inlineStr">
        <is>
          <t>CIMENTO PORTLAND COMUM    ( CPIII-40 )  SC 50KG</t>
        </is>
      </c>
      <c r="C708" s="91" t="n"/>
      <c r="D708" s="78" t="inlineStr">
        <is>
          <t>SUDECAP</t>
        </is>
      </c>
      <c r="E708" s="91" t="n"/>
      <c r="F708" s="78" t="inlineStr">
        <is>
          <t>KG</t>
        </is>
      </c>
      <c r="G708" s="21" t="n">
        <v>297.1014</v>
      </c>
      <c r="H708" s="22" t="n">
        <v>0.7</v>
      </c>
      <c r="I708" s="22" t="n">
        <v>207.97</v>
      </c>
    </row>
    <row r="709" ht="15" customHeight="1">
      <c r="A709" s="2" t="n"/>
      <c r="B709" s="2" t="n"/>
      <c r="C709" s="2" t="n"/>
      <c r="D709" s="2" t="n"/>
      <c r="E709" s="2" t="n"/>
      <c r="F709" s="2" t="n"/>
      <c r="G709" s="74" t="inlineStr">
        <is>
          <t>TOTAL Material:</t>
        </is>
      </c>
      <c r="H709" s="91" t="n"/>
      <c r="I709" s="23" t="n">
        <v>481.01</v>
      </c>
    </row>
    <row r="710" ht="15" customHeight="1">
      <c r="A710" s="73" t="inlineStr">
        <is>
          <t>Mão de Obra</t>
        </is>
      </c>
      <c r="B710" s="90" t="n"/>
      <c r="C710" s="91" t="n"/>
      <c r="D710" s="64" t="inlineStr">
        <is>
          <t>FONTE</t>
        </is>
      </c>
      <c r="E710" s="91" t="n"/>
      <c r="F710" s="64" t="inlineStr">
        <is>
          <t>UNID</t>
        </is>
      </c>
      <c r="G710" s="64" t="inlineStr">
        <is>
          <t>COEFICIENTE</t>
        </is>
      </c>
      <c r="H710" s="64" t="inlineStr">
        <is>
          <t>PREÇO UNITÁRIO</t>
        </is>
      </c>
      <c r="I710" s="64" t="inlineStr">
        <is>
          <t>TOTAL</t>
        </is>
      </c>
    </row>
    <row r="711" ht="15" customHeight="1">
      <c r="A711" s="78" t="inlineStr">
        <is>
          <t>55.05.21</t>
        </is>
      </c>
      <c r="B711" s="77" t="inlineStr">
        <is>
          <t>OPERADOR DE BETONEIRA</t>
        </is>
      </c>
      <c r="C711" s="91" t="n"/>
      <c r="D711" s="78" t="inlineStr">
        <is>
          <t>SUDECAP</t>
        </is>
      </c>
      <c r="E711" s="91" t="n"/>
      <c r="F711" s="78" t="inlineStr">
        <is>
          <t>H</t>
        </is>
      </c>
      <c r="G711" s="21" t="n">
        <v>1.47</v>
      </c>
      <c r="H711" s="22" t="n">
        <v>17.74</v>
      </c>
      <c r="I711" s="22" t="n">
        <v>26.08</v>
      </c>
    </row>
    <row r="712" ht="15" customHeight="1">
      <c r="A712" s="78" t="inlineStr">
        <is>
          <t>55.10.88</t>
        </is>
      </c>
      <c r="B712" s="77" t="inlineStr">
        <is>
          <t>SERVENTE</t>
        </is>
      </c>
      <c r="C712" s="91" t="n"/>
      <c r="D712" s="78" t="inlineStr">
        <is>
          <t>SUDECAP</t>
        </is>
      </c>
      <c r="E712" s="91" t="n"/>
      <c r="F712" s="78" t="inlineStr">
        <is>
          <t>H</t>
        </is>
      </c>
      <c r="G712" s="21" t="n">
        <v>2.33</v>
      </c>
      <c r="H712" s="22" t="n">
        <v>14.9</v>
      </c>
      <c r="I712" s="22" t="n">
        <v>34.72</v>
      </c>
    </row>
    <row r="713" ht="15" customHeight="1">
      <c r="A713" s="2" t="n"/>
      <c r="B713" s="2" t="n"/>
      <c r="C713" s="2" t="n"/>
      <c r="D713" s="2" t="n"/>
      <c r="E713" s="2" t="n"/>
      <c r="F713" s="2" t="n"/>
      <c r="G713" s="74" t="inlineStr">
        <is>
          <t>TOTAL Mão de Obra:</t>
        </is>
      </c>
      <c r="H713" s="91" t="n"/>
      <c r="I713" s="23" t="n">
        <v>60.8</v>
      </c>
    </row>
    <row r="714" ht="15" customHeight="1">
      <c r="A714" s="2" t="n"/>
      <c r="B714" s="2" t="n"/>
      <c r="C714" s="2" t="n"/>
      <c r="D714" s="2" t="n"/>
      <c r="E714" s="2" t="n"/>
      <c r="F714" s="2" t="n"/>
      <c r="G714" s="75" t="inlineStr">
        <is>
          <t>VALOR:</t>
        </is>
      </c>
      <c r="H714" s="91" t="n"/>
      <c r="I714" s="5" t="n">
        <v>544.78</v>
      </c>
    </row>
    <row r="715" ht="15" customHeight="1">
      <c r="A715" s="2" t="n"/>
      <c r="B715" s="2" t="n"/>
      <c r="C715" s="2" t="n"/>
      <c r="D715" s="2" t="n"/>
      <c r="E715" s="2" t="n"/>
      <c r="F715" s="2" t="n"/>
      <c r="G715" s="75" t="inlineStr">
        <is>
          <t>VALOR BDI (29.27%):</t>
        </is>
      </c>
      <c r="H715" s="91" t="n"/>
      <c r="I715" s="5" t="n">
        <v>159.46</v>
      </c>
    </row>
    <row r="716" ht="15" customHeight="1">
      <c r="A716" s="2" t="n"/>
      <c r="B716" s="2" t="n"/>
      <c r="C716" s="2" t="n"/>
      <c r="D716" s="2" t="n"/>
      <c r="E716" s="2" t="n"/>
      <c r="F716" s="2" t="n"/>
      <c r="G716" s="75" t="inlineStr">
        <is>
          <t>VALOR COM BDI:</t>
        </is>
      </c>
      <c r="H716" s="91" t="n"/>
      <c r="I716" s="5" t="n">
        <v>704.24</v>
      </c>
    </row>
    <row r="717" ht="9.949999999999999" customHeight="1">
      <c r="A717" s="2" t="n"/>
      <c r="B717" s="2" t="n"/>
      <c r="C717" s="2" t="n"/>
      <c r="D717" s="71" t="n"/>
      <c r="G717" s="2" t="n"/>
      <c r="H717" s="2" t="n"/>
      <c r="I717" s="2" t="n"/>
    </row>
    <row r="718" ht="20.1" customHeight="1">
      <c r="A718" s="72" t="inlineStr">
        <is>
          <t>40.10.23 CONCRETO FCK &gt;= 20 MPA, BRITA CALCÁRIA, PREPARADO EM OBRA E LANÇADO EM ESTRUTURA (M3)</t>
        </is>
      </c>
      <c r="B718" s="90" t="n"/>
      <c r="C718" s="90" t="n"/>
      <c r="D718" s="90" t="n"/>
      <c r="E718" s="90" t="n"/>
      <c r="F718" s="90" t="n"/>
      <c r="G718" s="90" t="n"/>
      <c r="H718" s="90" t="n"/>
      <c r="I718" s="91" t="n"/>
    </row>
    <row r="719" ht="15" customHeight="1">
      <c r="A719" s="73" t="inlineStr">
        <is>
          <t>Serviço</t>
        </is>
      </c>
      <c r="B719" s="90" t="n"/>
      <c r="C719" s="91" t="n"/>
      <c r="D719" s="64" t="inlineStr">
        <is>
          <t>FONTE</t>
        </is>
      </c>
      <c r="E719" s="91" t="n"/>
      <c r="F719" s="64" t="inlineStr">
        <is>
          <t>UNID</t>
        </is>
      </c>
      <c r="G719" s="64" t="inlineStr">
        <is>
          <t>COEFICIENTE</t>
        </is>
      </c>
      <c r="H719" s="64" t="inlineStr">
        <is>
          <t>PREÇO UNITÁRIO</t>
        </is>
      </c>
      <c r="I719" s="64" t="inlineStr">
        <is>
          <t>TOTAL</t>
        </is>
      </c>
    </row>
    <row r="720" ht="15" customHeight="1">
      <c r="A720" s="78" t="inlineStr">
        <is>
          <t>40.08.23</t>
        </is>
      </c>
      <c r="B720" s="77" t="inlineStr">
        <is>
          <t>CONCRETO FCK &gt;= 20 MPA, B1-B2 CALCARIA - PREPARO</t>
        </is>
      </c>
      <c r="C720" s="91" t="n"/>
      <c r="D720" s="78" t="inlineStr">
        <is>
          <t>SUDECAP</t>
        </is>
      </c>
      <c r="E720" s="91" t="n"/>
      <c r="F720" s="78" t="inlineStr">
        <is>
          <t>M3</t>
        </is>
      </c>
      <c r="G720" s="21" t="n">
        <v>1.1</v>
      </c>
      <c r="H720" s="22" t="n">
        <v>544.78</v>
      </c>
      <c r="I720" s="22" t="n">
        <v>599.26</v>
      </c>
    </row>
    <row r="721" ht="15" customHeight="1">
      <c r="A721" s="78" t="inlineStr">
        <is>
          <t>40.16.11</t>
        </is>
      </c>
      <c r="B721" s="77" t="inlineStr">
        <is>
          <t>LANÇAMENTO DE CONCRETO CONVENCIONAL EM ESTRUTURA</t>
        </is>
      </c>
      <c r="C721" s="91" t="n"/>
      <c r="D721" s="78" t="inlineStr">
        <is>
          <t>SUDECAP</t>
        </is>
      </c>
      <c r="E721" s="91" t="n"/>
      <c r="F721" s="78" t="inlineStr">
        <is>
          <t>M3</t>
        </is>
      </c>
      <c r="G721" s="21" t="n">
        <v>1</v>
      </c>
      <c r="H721" s="22" t="n">
        <v>91.58</v>
      </c>
      <c r="I721" s="22" t="n">
        <v>91.58</v>
      </c>
    </row>
    <row r="722" ht="15" customHeight="1">
      <c r="A722" s="2" t="n"/>
      <c r="B722" s="2" t="n"/>
      <c r="C722" s="2" t="n"/>
      <c r="D722" s="2" t="n"/>
      <c r="E722" s="2" t="n"/>
      <c r="F722" s="2" t="n"/>
      <c r="G722" s="74" t="inlineStr">
        <is>
          <t>TOTAL Serviço:</t>
        </is>
      </c>
      <c r="H722" s="91" t="n"/>
      <c r="I722" s="23" t="n">
        <v>690.84</v>
      </c>
    </row>
    <row r="723" ht="15" customHeight="1">
      <c r="A723" s="2" t="n"/>
      <c r="B723" s="2" t="n"/>
      <c r="C723" s="2" t="n"/>
      <c r="D723" s="2" t="n"/>
      <c r="E723" s="2" t="n"/>
      <c r="F723" s="2" t="n"/>
      <c r="G723" s="75" t="inlineStr">
        <is>
          <t>VALOR:</t>
        </is>
      </c>
      <c r="H723" s="91" t="n"/>
      <c r="I723" s="5" t="n">
        <v>690.84</v>
      </c>
    </row>
    <row r="724" ht="15" customHeight="1">
      <c r="A724" s="2" t="n"/>
      <c r="B724" s="2" t="n"/>
      <c r="C724" s="2" t="n"/>
      <c r="D724" s="2" t="n"/>
      <c r="E724" s="2" t="n"/>
      <c r="F724" s="2" t="n"/>
      <c r="G724" s="75" t="inlineStr">
        <is>
          <t>VALOR BDI (29.27%):</t>
        </is>
      </c>
      <c r="H724" s="91" t="n"/>
      <c r="I724" s="5" t="n">
        <v>202.21</v>
      </c>
    </row>
    <row r="725" ht="15" customHeight="1">
      <c r="A725" s="2" t="n"/>
      <c r="B725" s="2" t="n"/>
      <c r="C725" s="2" t="n"/>
      <c r="D725" s="2" t="n"/>
      <c r="E725" s="2" t="n"/>
      <c r="F725" s="2" t="n"/>
      <c r="G725" s="75" t="inlineStr">
        <is>
          <t>VALOR COM BDI:</t>
        </is>
      </c>
      <c r="H725" s="91" t="n"/>
      <c r="I725" s="5" t="n">
        <v>893.05</v>
      </c>
    </row>
    <row r="726" ht="9.949999999999999" customHeight="1">
      <c r="A726" s="2" t="n"/>
      <c r="B726" s="2" t="n"/>
      <c r="C726" s="2" t="n"/>
      <c r="D726" s="71" t="n"/>
      <c r="G726" s="2" t="n"/>
      <c r="H726" s="2" t="n"/>
      <c r="I726" s="2" t="n"/>
    </row>
    <row r="727" ht="20.1" customHeight="1">
      <c r="A727" s="72" t="inlineStr">
        <is>
          <t>40.09.23 CONCRETO FCK &gt;= 20 MPA, BRITA CALCÁRIA, PREPARADO EM OBRA E LANÇADO EM FUNDAÇÃO (M3)</t>
        </is>
      </c>
      <c r="B727" s="90" t="n"/>
      <c r="C727" s="90" t="n"/>
      <c r="D727" s="90" t="n"/>
      <c r="E727" s="90" t="n"/>
      <c r="F727" s="90" t="n"/>
      <c r="G727" s="90" t="n"/>
      <c r="H727" s="90" t="n"/>
      <c r="I727" s="91" t="n"/>
    </row>
    <row r="728" ht="15" customHeight="1">
      <c r="A728" s="73" t="inlineStr">
        <is>
          <t>Serviço</t>
        </is>
      </c>
      <c r="B728" s="90" t="n"/>
      <c r="C728" s="91" t="n"/>
      <c r="D728" s="64" t="inlineStr">
        <is>
          <t>FONTE</t>
        </is>
      </c>
      <c r="E728" s="91" t="n"/>
      <c r="F728" s="64" t="inlineStr">
        <is>
          <t>UNID</t>
        </is>
      </c>
      <c r="G728" s="64" t="inlineStr">
        <is>
          <t>COEFICIENTE</t>
        </is>
      </c>
      <c r="H728" s="64" t="inlineStr">
        <is>
          <t>PREÇO UNITÁRIO</t>
        </is>
      </c>
      <c r="I728" s="64" t="inlineStr">
        <is>
          <t>TOTAL</t>
        </is>
      </c>
    </row>
    <row r="729" ht="15" customHeight="1">
      <c r="A729" s="78" t="inlineStr">
        <is>
          <t>40.08.23</t>
        </is>
      </c>
      <c r="B729" s="77" t="inlineStr">
        <is>
          <t>CONCRETO FCK &gt;= 20 MPA, B1-B2 CALCARIA - PREPARO</t>
        </is>
      </c>
      <c r="C729" s="91" t="n"/>
      <c r="D729" s="78" t="inlineStr">
        <is>
          <t>SUDECAP</t>
        </is>
      </c>
      <c r="E729" s="91" t="n"/>
      <c r="F729" s="78" t="inlineStr">
        <is>
          <t>M3</t>
        </is>
      </c>
      <c r="G729" s="21" t="n">
        <v>1.15</v>
      </c>
      <c r="H729" s="22" t="n">
        <v>544.78</v>
      </c>
      <c r="I729" s="22" t="n">
        <v>626.5</v>
      </c>
    </row>
    <row r="730" ht="15" customHeight="1">
      <c r="A730" s="78" t="inlineStr">
        <is>
          <t>40.16.01</t>
        </is>
      </c>
      <c r="B730" s="77" t="inlineStr">
        <is>
          <t>LANÇAMENTO DE CONCRETO CONVENCIONAL EM FUNDAÇÕES</t>
        </is>
      </c>
      <c r="C730" s="91" t="n"/>
      <c r="D730" s="78" t="inlineStr">
        <is>
          <t>SUDECAP</t>
        </is>
      </c>
      <c r="E730" s="91" t="n"/>
      <c r="F730" s="78" t="inlineStr">
        <is>
          <t>M3</t>
        </is>
      </c>
      <c r="G730" s="21" t="n">
        <v>1</v>
      </c>
      <c r="H730" s="22" t="n">
        <v>64.48</v>
      </c>
      <c r="I730" s="22" t="n">
        <v>64.48</v>
      </c>
    </row>
    <row r="731" ht="15" customHeight="1">
      <c r="A731" s="2" t="n"/>
      <c r="B731" s="2" t="n"/>
      <c r="C731" s="2" t="n"/>
      <c r="D731" s="2" t="n"/>
      <c r="E731" s="2" t="n"/>
      <c r="F731" s="2" t="n"/>
      <c r="G731" s="74" t="inlineStr">
        <is>
          <t>TOTAL Serviço:</t>
        </is>
      </c>
      <c r="H731" s="91" t="n"/>
      <c r="I731" s="23" t="n">
        <v>690.98</v>
      </c>
    </row>
    <row r="732" ht="15" customHeight="1">
      <c r="A732" s="2" t="n"/>
      <c r="B732" s="2" t="n"/>
      <c r="C732" s="2" t="n"/>
      <c r="D732" s="2" t="n"/>
      <c r="E732" s="2" t="n"/>
      <c r="F732" s="2" t="n"/>
      <c r="G732" s="75" t="inlineStr">
        <is>
          <t>VALOR:</t>
        </is>
      </c>
      <c r="H732" s="91" t="n"/>
      <c r="I732" s="5" t="n">
        <v>690.98</v>
      </c>
    </row>
    <row r="733" ht="15" customHeight="1">
      <c r="A733" s="2" t="n"/>
      <c r="B733" s="2" t="n"/>
      <c r="C733" s="2" t="n"/>
      <c r="D733" s="2" t="n"/>
      <c r="E733" s="2" t="n"/>
      <c r="F733" s="2" t="n"/>
      <c r="G733" s="75" t="inlineStr">
        <is>
          <t>VALOR BDI (29.27%):</t>
        </is>
      </c>
      <c r="H733" s="91" t="n"/>
      <c r="I733" s="5" t="n">
        <v>202.25</v>
      </c>
    </row>
    <row r="734" ht="15" customHeight="1">
      <c r="A734" s="2" t="n"/>
      <c r="B734" s="2" t="n"/>
      <c r="C734" s="2" t="n"/>
      <c r="D734" s="2" t="n"/>
      <c r="E734" s="2" t="n"/>
      <c r="F734" s="2" t="n"/>
      <c r="G734" s="75" t="inlineStr">
        <is>
          <t>VALOR COM BDI:</t>
        </is>
      </c>
      <c r="H734" s="91" t="n"/>
      <c r="I734" s="5" t="n">
        <v>893.23</v>
      </c>
    </row>
    <row r="735" ht="9.949999999999999" customHeight="1">
      <c r="A735" s="2" t="n"/>
      <c r="B735" s="2" t="n"/>
      <c r="C735" s="2" t="n"/>
      <c r="D735" s="71" t="n"/>
      <c r="G735" s="2" t="n"/>
      <c r="H735" s="2" t="n"/>
      <c r="I735" s="2" t="n"/>
    </row>
    <row r="736" ht="20.1" customHeight="1">
      <c r="A736" s="72" t="inlineStr">
        <is>
          <t>40.08.25 CONCRETO FCK &gt;= 25 MPA, B1-B2 CALCARIA - PREPARO (M3)</t>
        </is>
      </c>
      <c r="B736" s="90" t="n"/>
      <c r="C736" s="90" t="n"/>
      <c r="D736" s="90" t="n"/>
      <c r="E736" s="90" t="n"/>
      <c r="F736" s="90" t="n"/>
      <c r="G736" s="90" t="n"/>
      <c r="H736" s="90" t="n"/>
      <c r="I736" s="91" t="n"/>
    </row>
    <row r="737" ht="15" customHeight="1">
      <c r="A737" s="73" t="inlineStr">
        <is>
          <t>Equipamento Custo Horário</t>
        </is>
      </c>
      <c r="B737" s="90" t="n"/>
      <c r="C737" s="91" t="n"/>
      <c r="D737" s="64" t="inlineStr">
        <is>
          <t>FONTE</t>
        </is>
      </c>
      <c r="E737" s="91" t="n"/>
      <c r="F737" s="64" t="inlineStr">
        <is>
          <t>UNID</t>
        </is>
      </c>
      <c r="G737" s="64" t="inlineStr">
        <is>
          <t>COEFICIENTE</t>
        </is>
      </c>
      <c r="H737" s="64" t="inlineStr">
        <is>
          <t>PREÇO UNITÁRIO</t>
        </is>
      </c>
      <c r="I737" s="64" t="inlineStr">
        <is>
          <t>TOTAL</t>
        </is>
      </c>
    </row>
    <row r="738" ht="15" customHeight="1">
      <c r="A738" s="78" t="inlineStr">
        <is>
          <t>50.05.11</t>
        </is>
      </c>
      <c r="B738" s="77" t="inlineStr">
        <is>
          <t>CHI/BETONEIRA 400 L, SEM CARREGADOR</t>
        </is>
      </c>
      <c r="C738" s="91" t="n"/>
      <c r="D738" s="78" t="inlineStr">
        <is>
          <t>SUDECAP</t>
        </is>
      </c>
      <c r="E738" s="91" t="n"/>
      <c r="F738" s="78" t="inlineStr">
        <is>
          <t>H</t>
        </is>
      </c>
      <c r="G738" s="21" t="n">
        <v>0.71</v>
      </c>
      <c r="H738" s="22" t="n">
        <v>0.71</v>
      </c>
      <c r="I738" s="22" t="n">
        <v>0.5</v>
      </c>
    </row>
    <row r="739" ht="15" customHeight="1">
      <c r="A739" s="78" t="inlineStr">
        <is>
          <t>50.05.10</t>
        </is>
      </c>
      <c r="B739" s="77" t="inlineStr">
        <is>
          <t>CHP/BETONEIRA 400 L, SEM CARREGADOR</t>
        </is>
      </c>
      <c r="C739" s="91" t="n"/>
      <c r="D739" s="78" t="inlineStr">
        <is>
          <t>SUDECAP</t>
        </is>
      </c>
      <c r="E739" s="91" t="n"/>
      <c r="F739" s="78" t="inlineStr">
        <is>
          <t>H</t>
        </is>
      </c>
      <c r="G739" s="21" t="n">
        <v>0.75</v>
      </c>
      <c r="H739" s="22" t="n">
        <v>3.25</v>
      </c>
      <c r="I739" s="22" t="n">
        <v>2.44</v>
      </c>
    </row>
    <row r="740" ht="18" customHeight="1">
      <c r="A740" s="2" t="n"/>
      <c r="B740" s="2" t="n"/>
      <c r="C740" s="2" t="n"/>
      <c r="D740" s="2" t="n"/>
      <c r="E740" s="2" t="n"/>
      <c r="F740" s="2" t="n"/>
      <c r="G740" s="74" t="inlineStr">
        <is>
          <t>TOTAL Equipamento Custo Horário:</t>
        </is>
      </c>
      <c r="H740" s="91" t="n"/>
      <c r="I740" s="23" t="n">
        <v>2.94</v>
      </c>
    </row>
    <row r="741" ht="15" customHeight="1">
      <c r="A741" s="73" t="inlineStr">
        <is>
          <t>Material</t>
        </is>
      </c>
      <c r="B741" s="90" t="n"/>
      <c r="C741" s="91" t="n"/>
      <c r="D741" s="64" t="inlineStr">
        <is>
          <t>FONTE</t>
        </is>
      </c>
      <c r="E741" s="91" t="n"/>
      <c r="F741" s="64" t="inlineStr">
        <is>
          <t>UNID</t>
        </is>
      </c>
      <c r="G741" s="64" t="inlineStr">
        <is>
          <t>COEFICIENTE</t>
        </is>
      </c>
      <c r="H741" s="64" t="inlineStr">
        <is>
          <t>PREÇO UNITÁRIO</t>
        </is>
      </c>
      <c r="I741" s="64" t="inlineStr">
        <is>
          <t>TOTAL</t>
        </is>
      </c>
    </row>
    <row r="742" ht="15" customHeight="1">
      <c r="A742" s="78" t="inlineStr">
        <is>
          <t>63.05.05</t>
        </is>
      </c>
      <c r="B742" s="77" t="inlineStr">
        <is>
          <t>AREIA LAVADA COM FRETE</t>
        </is>
      </c>
      <c r="C742" s="91" t="n"/>
      <c r="D742" s="78" t="inlineStr">
        <is>
          <t>SUDECAP</t>
        </is>
      </c>
      <c r="E742" s="91" t="n"/>
      <c r="F742" s="78" t="inlineStr">
        <is>
          <t>M3</t>
        </is>
      </c>
      <c r="G742" s="21" t="n">
        <v>0.7509</v>
      </c>
      <c r="H742" s="22" t="n">
        <v>183.12</v>
      </c>
      <c r="I742" s="22" t="n">
        <v>137.5</v>
      </c>
    </row>
    <row r="743" ht="15" customHeight="1">
      <c r="A743" s="78" t="inlineStr">
        <is>
          <t>63.01.03</t>
        </is>
      </c>
      <c r="B743" s="77" t="inlineStr">
        <is>
          <t>BRITAS 1, 2 OU 3, CALCÁRIA COM FRETE</t>
        </is>
      </c>
      <c r="C743" s="91" t="n"/>
      <c r="D743" s="78" t="inlineStr">
        <is>
          <t>SUDECAP</t>
        </is>
      </c>
      <c r="E743" s="91" t="n"/>
      <c r="F743" s="78" t="inlineStr">
        <is>
          <t>M3</t>
        </is>
      </c>
      <c r="G743" s="21" t="n">
        <v>0.7238</v>
      </c>
      <c r="H743" s="22" t="n">
        <v>173.18</v>
      </c>
      <c r="I743" s="22" t="n">
        <v>125.35</v>
      </c>
    </row>
    <row r="744" ht="15" customHeight="1">
      <c r="A744" s="78" t="inlineStr">
        <is>
          <t>62.01.05</t>
        </is>
      </c>
      <c r="B744" s="77" t="inlineStr">
        <is>
          <t>CIMENTO PORTLAND COMUM    ( CPIII-40 )  SC 50KG</t>
        </is>
      </c>
      <c r="C744" s="91" t="n"/>
      <c r="D744" s="78" t="inlineStr">
        <is>
          <t>SUDECAP</t>
        </is>
      </c>
      <c r="E744" s="91" t="n"/>
      <c r="F744" s="78" t="inlineStr">
        <is>
          <t>KG</t>
        </is>
      </c>
      <c r="G744" s="21" t="n">
        <v>366.0714</v>
      </c>
      <c r="H744" s="22" t="n">
        <v>0.7</v>
      </c>
      <c r="I744" s="22" t="n">
        <v>256.25</v>
      </c>
    </row>
    <row r="745" ht="15" customHeight="1">
      <c r="A745" s="2" t="n"/>
      <c r="B745" s="2" t="n"/>
      <c r="C745" s="2" t="n"/>
      <c r="D745" s="2" t="n"/>
      <c r="E745" s="2" t="n"/>
      <c r="F745" s="2" t="n"/>
      <c r="G745" s="74" t="inlineStr">
        <is>
          <t>TOTAL Material:</t>
        </is>
      </c>
      <c r="H745" s="91" t="n"/>
      <c r="I745" s="23" t="n">
        <v>519.1</v>
      </c>
    </row>
    <row r="746" ht="15" customHeight="1">
      <c r="A746" s="73" t="inlineStr">
        <is>
          <t>Mão de Obra</t>
        </is>
      </c>
      <c r="B746" s="90" t="n"/>
      <c r="C746" s="91" t="n"/>
      <c r="D746" s="64" t="inlineStr">
        <is>
          <t>FONTE</t>
        </is>
      </c>
      <c r="E746" s="91" t="n"/>
      <c r="F746" s="64" t="inlineStr">
        <is>
          <t>UNID</t>
        </is>
      </c>
      <c r="G746" s="64" t="inlineStr">
        <is>
          <t>COEFICIENTE</t>
        </is>
      </c>
      <c r="H746" s="64" t="inlineStr">
        <is>
          <t>PREÇO UNITÁRIO</t>
        </is>
      </c>
      <c r="I746" s="64" t="inlineStr">
        <is>
          <t>TOTAL</t>
        </is>
      </c>
    </row>
    <row r="747" ht="15" customHeight="1">
      <c r="A747" s="78" t="inlineStr">
        <is>
          <t>55.05.21</t>
        </is>
      </c>
      <c r="B747" s="77" t="inlineStr">
        <is>
          <t>OPERADOR DE BETONEIRA</t>
        </is>
      </c>
      <c r="C747" s="91" t="n"/>
      <c r="D747" s="78" t="inlineStr">
        <is>
          <t>SUDECAP</t>
        </is>
      </c>
      <c r="E747" s="91" t="n"/>
      <c r="F747" s="78" t="inlineStr">
        <is>
          <t>H</t>
        </is>
      </c>
      <c r="G747" s="21" t="n">
        <v>1.46</v>
      </c>
      <c r="H747" s="22" t="n">
        <v>17.74</v>
      </c>
      <c r="I747" s="22" t="n">
        <v>25.9</v>
      </c>
    </row>
    <row r="748" ht="15" customHeight="1">
      <c r="A748" s="78" t="inlineStr">
        <is>
          <t>55.10.88</t>
        </is>
      </c>
      <c r="B748" s="77" t="inlineStr">
        <is>
          <t>SERVENTE</t>
        </is>
      </c>
      <c r="C748" s="91" t="n"/>
      <c r="D748" s="78" t="inlineStr">
        <is>
          <t>SUDECAP</t>
        </is>
      </c>
      <c r="E748" s="91" t="n"/>
      <c r="F748" s="78" t="inlineStr">
        <is>
          <t>H</t>
        </is>
      </c>
      <c r="G748" s="21" t="n">
        <v>2.31</v>
      </c>
      <c r="H748" s="22" t="n">
        <v>14.9</v>
      </c>
      <c r="I748" s="22" t="n">
        <v>34.42</v>
      </c>
    </row>
    <row r="749" ht="15" customHeight="1">
      <c r="A749" s="2" t="n"/>
      <c r="B749" s="2" t="n"/>
      <c r="C749" s="2" t="n"/>
      <c r="D749" s="2" t="n"/>
      <c r="E749" s="2" t="n"/>
      <c r="F749" s="2" t="n"/>
      <c r="G749" s="74" t="inlineStr">
        <is>
          <t>TOTAL Mão de Obra:</t>
        </is>
      </c>
      <c r="H749" s="91" t="n"/>
      <c r="I749" s="23" t="n">
        <v>60.32</v>
      </c>
    </row>
    <row r="750" ht="15" customHeight="1">
      <c r="A750" s="2" t="n"/>
      <c r="B750" s="2" t="n"/>
      <c r="C750" s="2" t="n"/>
      <c r="D750" s="2" t="n"/>
      <c r="E750" s="2" t="n"/>
      <c r="F750" s="2" t="n"/>
      <c r="G750" s="75" t="inlineStr">
        <is>
          <t>VALOR:</t>
        </is>
      </c>
      <c r="H750" s="91" t="n"/>
      <c r="I750" s="5" t="n">
        <v>582.36</v>
      </c>
    </row>
    <row r="751" ht="15" customHeight="1">
      <c r="A751" s="2" t="n"/>
      <c r="B751" s="2" t="n"/>
      <c r="C751" s="2" t="n"/>
      <c r="D751" s="2" t="n"/>
      <c r="E751" s="2" t="n"/>
      <c r="F751" s="2" t="n"/>
      <c r="G751" s="75" t="inlineStr">
        <is>
          <t>VALOR BDI (29.27%):</t>
        </is>
      </c>
      <c r="H751" s="91" t="n"/>
      <c r="I751" s="5" t="n">
        <v>170.46</v>
      </c>
    </row>
    <row r="752" ht="15" customHeight="1">
      <c r="A752" s="2" t="n"/>
      <c r="B752" s="2" t="n"/>
      <c r="C752" s="2" t="n"/>
      <c r="D752" s="2" t="n"/>
      <c r="E752" s="2" t="n"/>
      <c r="F752" s="2" t="n"/>
      <c r="G752" s="75" t="inlineStr">
        <is>
          <t>VALOR COM BDI:</t>
        </is>
      </c>
      <c r="H752" s="91" t="n"/>
      <c r="I752" s="5" t="n">
        <v>752.8200000000001</v>
      </c>
    </row>
    <row r="753" ht="9.949999999999999" customHeight="1">
      <c r="A753" s="2" t="n"/>
      <c r="B753" s="2" t="n"/>
      <c r="C753" s="2" t="n"/>
      <c r="D753" s="71" t="n"/>
      <c r="G753" s="2" t="n"/>
      <c r="H753" s="2" t="n"/>
      <c r="I753" s="2" t="n"/>
    </row>
    <row r="754" ht="20.1" customHeight="1">
      <c r="A754" s="72" t="inlineStr">
        <is>
          <t>ED-48314 CONCRETO NÃO ESTRUTURAL, PREPARADO EM OBRA COM BETONEIRA, CONTROLE "B", COM FCK 13,5MPA, BRITA Nº (1 E 2), CONSISTÊNCIA PARA VIBRAÇÃO (FABRICAÇÃO) (m3)</t>
        </is>
      </c>
      <c r="B754" s="90" t="n"/>
      <c r="C754" s="90" t="n"/>
      <c r="D754" s="90" t="n"/>
      <c r="E754" s="90" t="n"/>
      <c r="F754" s="90" t="n"/>
      <c r="G754" s="90" t="n"/>
      <c r="H754" s="90" t="n"/>
      <c r="I754" s="91" t="n"/>
    </row>
    <row r="755" ht="12.95" customHeight="1">
      <c r="A755" s="80" t="inlineStr">
        <is>
          <t>EQUIPAMENTOS</t>
        </is>
      </c>
      <c r="B755" s="94" t="n"/>
      <c r="C755" s="81" t="inlineStr">
        <is>
          <t>QUANT</t>
        </is>
      </c>
      <c r="D755" s="95" t="n"/>
      <c r="E755" s="63" t="inlineStr">
        <is>
          <t>UTILIZAÇÃO</t>
        </is>
      </c>
      <c r="F755" s="91" t="n"/>
      <c r="G755" s="63" t="inlineStr">
        <is>
          <t>CUSTO OPERACIONAL</t>
        </is>
      </c>
      <c r="H755" s="91" t="n"/>
      <c r="I755" s="63" t="inlineStr">
        <is>
          <t>CUSTO HORÁRIO</t>
        </is>
      </c>
    </row>
    <row r="756" ht="12" customHeight="1">
      <c r="A756" s="96" t="n"/>
      <c r="C756" s="96" t="n"/>
      <c r="D756" s="97" t="n"/>
      <c r="E756" s="64" t="inlineStr">
        <is>
          <t>PROD</t>
        </is>
      </c>
      <c r="F756" s="64" t="inlineStr">
        <is>
          <t>IMPR</t>
        </is>
      </c>
      <c r="G756" s="64" t="inlineStr">
        <is>
          <t>PROD</t>
        </is>
      </c>
      <c r="H756" s="64" t="inlineStr">
        <is>
          <t>IMPR</t>
        </is>
      </c>
      <c r="I756" s="93" t="n"/>
    </row>
    <row r="757" ht="39.95" customHeight="1">
      <c r="A757" s="66" t="inlineStr">
        <is>
          <t>EQED-8483</t>
        </is>
      </c>
      <c r="B757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757" s="82" t="n">
        <v>1</v>
      </c>
      <c r="D757" s="91" t="n"/>
      <c r="E757" s="29" t="n">
        <v>1</v>
      </c>
      <c r="F757" s="29" t="n">
        <v>0</v>
      </c>
      <c r="G757" s="27" t="n">
        <v>2.25</v>
      </c>
      <c r="H757" s="27" t="n">
        <v>0.41</v>
      </c>
      <c r="I757" s="27" t="n">
        <v>2.25</v>
      </c>
      <c r="L757" t="n">
        <v>1</v>
      </c>
      <c r="M757" t="n">
        <v>0</v>
      </c>
      <c r="N757">
        <f>(M757-F757)</f>
        <v/>
      </c>
    </row>
    <row r="758" ht="15" customHeight="1">
      <c r="A758" s="58" t="n"/>
      <c r="B758" s="58" t="n"/>
      <c r="C758" s="58" t="n"/>
      <c r="D758" s="58" t="n"/>
      <c r="E758" s="58" t="n"/>
      <c r="F758" s="58" t="n"/>
      <c r="G758" s="69" t="inlineStr">
        <is>
          <t>TOTAL EQUIPAMENTOS:</t>
        </is>
      </c>
      <c r="H758" s="91" t="n"/>
      <c r="I758" s="30" t="n">
        <v>2.25</v>
      </c>
    </row>
    <row r="759" ht="15" customHeight="1">
      <c r="A759" s="2" t="n"/>
      <c r="B759" s="2" t="n"/>
      <c r="C759" s="2" t="n"/>
      <c r="D759" s="2" t="n"/>
      <c r="E759" s="2" t="n"/>
      <c r="F759" s="2" t="n"/>
      <c r="G759" s="75" t="inlineStr">
        <is>
          <t>Custo Horário da Execução:</t>
        </is>
      </c>
      <c r="H759" s="91" t="n"/>
      <c r="I759" s="27" t="n">
        <v>2.25</v>
      </c>
    </row>
    <row r="760" ht="15" customHeight="1">
      <c r="A760" s="2" t="n"/>
      <c r="B760" s="2" t="n"/>
      <c r="C760" s="2" t="n"/>
      <c r="D760" s="2" t="n"/>
      <c r="E760" s="2" t="n"/>
      <c r="F760" s="2" t="n"/>
      <c r="G760" s="75" t="inlineStr">
        <is>
          <t>Produção da Equipe:</t>
        </is>
      </c>
      <c r="H760" s="91" t="n"/>
      <c r="I760" s="28" t="n">
        <v>0.6136</v>
      </c>
    </row>
    <row r="761" ht="15" customHeight="1">
      <c r="A761" s="2" t="n"/>
      <c r="B761" s="2" t="n"/>
      <c r="C761" s="2" t="n"/>
      <c r="D761" s="2" t="n"/>
      <c r="E761" s="2" t="n"/>
      <c r="F761" s="2" t="n"/>
      <c r="G761" s="75" t="inlineStr">
        <is>
          <t>Custo Unitário da Execução:</t>
        </is>
      </c>
      <c r="H761" s="91" t="n"/>
      <c r="I761" s="27" t="n">
        <v>3.66</v>
      </c>
    </row>
    <row r="762" ht="20.1" customHeight="1">
      <c r="A762" s="76" t="inlineStr">
        <is>
          <t>MATERIAIS</t>
        </is>
      </c>
      <c r="B762" s="90" t="n"/>
      <c r="C762" s="90" t="n"/>
      <c r="D762" s="90" t="n"/>
      <c r="E762" s="91" t="n"/>
      <c r="F762" s="63" t="inlineStr">
        <is>
          <t>UNID</t>
        </is>
      </c>
      <c r="G762" s="63" t="inlineStr">
        <is>
          <t>CONSUMO</t>
        </is>
      </c>
      <c r="H762" s="63" t="inlineStr">
        <is>
          <t>VALOR UNITÁRIO</t>
        </is>
      </c>
      <c r="I762" s="63" t="inlineStr">
        <is>
          <t>CUSTO UNITÁRIO</t>
        </is>
      </c>
    </row>
    <row r="763" ht="15" customHeight="1">
      <c r="A763" s="66" t="inlineStr">
        <is>
          <t>MATED-11248</t>
        </is>
      </c>
      <c r="B763" s="65" t="inlineStr">
        <is>
          <t>AREIA LAVADA POSTO OBRA (TIPO: MÉDIA)   m3</t>
        </is>
      </c>
      <c r="C763" s="90" t="n"/>
      <c r="D763" s="90" t="n"/>
      <c r="E763" s="91" t="n"/>
      <c r="F763" s="66" t="inlineStr">
        <is>
          <t>m3</t>
        </is>
      </c>
      <c r="G763" s="82" t="n">
        <v>0.93</v>
      </c>
      <c r="H763" s="68" t="n">
        <v>107.4</v>
      </c>
      <c r="I763" s="68" t="n">
        <v>99.88</v>
      </c>
    </row>
    <row r="764" ht="15" customHeight="1">
      <c r="A764" s="66" t="inlineStr">
        <is>
          <t>MATED-11258</t>
        </is>
      </c>
      <c r="B764" s="65" t="inlineStr">
        <is>
          <t>CIMENTO PORTLAND CP II-E- 32 (RESISTÊNCIA: 32,00MPA)   Kg</t>
        </is>
      </c>
      <c r="C764" s="90" t="n"/>
      <c r="D764" s="90" t="n"/>
      <c r="E764" s="91" t="n"/>
      <c r="F764" s="66" t="inlineStr">
        <is>
          <t>Kg</t>
        </is>
      </c>
      <c r="G764" s="82" t="n">
        <v>268</v>
      </c>
      <c r="H764" s="68" t="n">
        <v>0.77</v>
      </c>
      <c r="I764" s="68" t="n">
        <v>206.36</v>
      </c>
    </row>
    <row r="765" ht="15" customHeight="1">
      <c r="A765" s="66" t="inlineStr">
        <is>
          <t>MATED-11250</t>
        </is>
      </c>
      <c r="B765" s="65" t="inlineStr">
        <is>
          <t>PEDRA BRITADA POSTO OBRA (NÚMERO: 1| GRANULOMETRIA: 9,5-19MM)    m3</t>
        </is>
      </c>
      <c r="C765" s="90" t="n"/>
      <c r="D765" s="90" t="n"/>
      <c r="E765" s="91" t="n"/>
      <c r="F765" s="66" t="inlineStr">
        <is>
          <t>m3</t>
        </is>
      </c>
      <c r="G765" s="82" t="n">
        <v>0.21</v>
      </c>
      <c r="H765" s="68" t="n">
        <v>121.8</v>
      </c>
      <c r="I765" s="68" t="n">
        <v>25.57</v>
      </c>
    </row>
    <row r="766" ht="15" customHeight="1">
      <c r="A766" s="66" t="inlineStr">
        <is>
          <t>MATED-11251</t>
        </is>
      </c>
      <c r="B766" s="65" t="inlineStr">
        <is>
          <t>PEDRA BRITADA POSTO OBRA (NÚMERO: 2| GRANULOMETRIA: 19-38MM)   m3</t>
        </is>
      </c>
      <c r="C766" s="90" t="n"/>
      <c r="D766" s="90" t="n"/>
      <c r="E766" s="91" t="n"/>
      <c r="F766" s="66" t="inlineStr">
        <is>
          <t>m3</t>
        </is>
      </c>
      <c r="G766" s="82" t="n">
        <v>0.63</v>
      </c>
      <c r="H766" s="68" t="n">
        <v>122.07</v>
      </c>
      <c r="I766" s="68" t="n">
        <v>76.90000000000001</v>
      </c>
    </row>
    <row r="767" ht="15" customHeight="1">
      <c r="A767" s="58" t="n"/>
      <c r="B767" s="58" t="n"/>
      <c r="C767" s="58" t="n"/>
      <c r="D767" s="58" t="n"/>
      <c r="E767" s="58" t="n"/>
      <c r="F767" s="58" t="n"/>
      <c r="G767" s="69" t="inlineStr">
        <is>
          <t>TOTAL MATERIAIS:</t>
        </is>
      </c>
      <c r="H767" s="91" t="n"/>
      <c r="I767" s="5" t="n">
        <v>408.71</v>
      </c>
    </row>
    <row r="768" ht="20.1" customHeight="1">
      <c r="A768" s="76" t="inlineStr">
        <is>
          <t>SERVIÇOS</t>
        </is>
      </c>
      <c r="B768" s="90" t="n"/>
      <c r="C768" s="90" t="n"/>
      <c r="D768" s="90" t="n"/>
      <c r="E768" s="91" t="n"/>
      <c r="F768" s="63" t="inlineStr">
        <is>
          <t>UNID</t>
        </is>
      </c>
      <c r="G768" s="63" t="inlineStr">
        <is>
          <t>CONSUMO</t>
        </is>
      </c>
      <c r="H768" s="63" t="inlineStr">
        <is>
          <t>PREÇO UNITÁRIO</t>
        </is>
      </c>
      <c r="I768" s="63" t="inlineStr">
        <is>
          <t>CUSTO UNITÁRIO</t>
        </is>
      </c>
    </row>
    <row r="769" ht="15" customHeight="1">
      <c r="A769" s="66" t="inlineStr">
        <is>
          <t>ED-8501</t>
        </is>
      </c>
      <c r="B769" s="65" t="inlineStr">
        <is>
          <t>OPERADOR DE BETONEIRA ESTACIONÁRIA COM ENCARGOS COMPLEMENTARES</t>
        </is>
      </c>
      <c r="C769" s="90" t="n"/>
      <c r="D769" s="90" t="n"/>
      <c r="E769" s="91" t="n"/>
      <c r="F769" s="66" t="inlineStr">
        <is>
          <t>hora</t>
        </is>
      </c>
      <c r="G769" s="25" t="n">
        <v>1.6296296</v>
      </c>
      <c r="H769" s="68" t="n">
        <v>25.53</v>
      </c>
      <c r="I769" s="68" t="n">
        <v>41.6</v>
      </c>
    </row>
    <row r="770" ht="15" customHeight="1">
      <c r="A770" s="66" t="inlineStr">
        <is>
          <t>ED-50367</t>
        </is>
      </c>
      <c r="B770" s="65" t="inlineStr">
        <is>
          <t>SERVENTE COM ENCARGOS COMPLEMENTARES</t>
        </is>
      </c>
      <c r="C770" s="90" t="n"/>
      <c r="D770" s="90" t="n"/>
      <c r="E770" s="91" t="n"/>
      <c r="F770" s="66" t="inlineStr">
        <is>
          <t>hora</t>
        </is>
      </c>
      <c r="G770" s="25" t="n">
        <v>3.2592592</v>
      </c>
      <c r="H770" s="68" t="n">
        <v>20.69</v>
      </c>
      <c r="I770" s="68" t="n">
        <v>67.43000000000001</v>
      </c>
    </row>
    <row r="771" ht="15" customHeight="1">
      <c r="A771" s="58" t="n"/>
      <c r="B771" s="58" t="n"/>
      <c r="C771" s="58" t="n"/>
      <c r="D771" s="58" t="n"/>
      <c r="E771" s="58" t="n"/>
      <c r="F771" s="58" t="n"/>
      <c r="G771" s="69" t="inlineStr">
        <is>
          <t>TOTAL SERVIÇOS:</t>
        </is>
      </c>
      <c r="H771" s="91" t="n"/>
      <c r="I771" s="5" t="n">
        <v>109.03</v>
      </c>
    </row>
    <row r="772" ht="15" customHeight="1">
      <c r="A772" s="2" t="n"/>
      <c r="B772" s="2" t="n"/>
      <c r="C772" s="2" t="n"/>
      <c r="D772" s="2" t="n"/>
      <c r="E772" s="2" t="n"/>
      <c r="F772" s="2" t="n"/>
      <c r="G772" s="75" t="inlineStr">
        <is>
          <t>Custo Direto Total:</t>
        </is>
      </c>
      <c r="H772" s="91" t="n"/>
      <c r="I772" s="68" t="n">
        <v>521.4</v>
      </c>
    </row>
    <row r="773" ht="15" customHeight="1">
      <c r="A773" s="2" t="n"/>
      <c r="B773" s="2" t="n"/>
      <c r="C773" s="2" t="n"/>
      <c r="D773" s="2" t="n"/>
      <c r="E773" s="2" t="n"/>
      <c r="F773" s="2" t="n"/>
      <c r="G773" s="75" t="inlineStr">
        <is>
          <t>VALOR:</t>
        </is>
      </c>
      <c r="H773" s="91" t="n"/>
      <c r="I773" s="5" t="n">
        <v>521.41</v>
      </c>
    </row>
    <row r="774" ht="15" customHeight="1">
      <c r="A774" s="2" t="n"/>
      <c r="B774" s="2" t="n"/>
      <c r="C774" s="2" t="n"/>
      <c r="D774" s="2" t="n"/>
      <c r="E774" s="2" t="n"/>
      <c r="F774" s="2" t="n"/>
      <c r="G774" s="75" t="inlineStr">
        <is>
          <t>VALOR BDI (29.27%):</t>
        </is>
      </c>
      <c r="H774" s="91" t="n"/>
      <c r="I774" s="5" t="n">
        <v>152.62</v>
      </c>
    </row>
    <row r="775" ht="15" customHeight="1">
      <c r="A775" s="2" t="n"/>
      <c r="B775" s="2" t="n"/>
      <c r="C775" s="2" t="n"/>
      <c r="D775" s="2" t="n"/>
      <c r="E775" s="2" t="n"/>
      <c r="F775" s="2" t="n"/>
      <c r="G775" s="75" t="inlineStr">
        <is>
          <t>VALOR COM BDI:</t>
        </is>
      </c>
      <c r="H775" s="91" t="n"/>
      <c r="I775" s="5" t="n">
        <v>674.03</v>
      </c>
    </row>
    <row r="776" ht="9.949999999999999" customHeight="1">
      <c r="A776" s="2" t="n"/>
      <c r="B776" s="2" t="n"/>
      <c r="C776" s="2" t="n"/>
      <c r="D776" s="71" t="n"/>
      <c r="G776" s="2" t="n"/>
      <c r="H776" s="2" t="n"/>
      <c r="I776" s="2" t="n"/>
    </row>
    <row r="777" ht="20.1" customHeight="1">
      <c r="A777" s="72" t="inlineStr">
        <is>
          <t>47.03.02 CONJ.MESA (130X60CM) 2 BANCOS(130X40CM) MADEIRIT (CJ)</t>
        </is>
      </c>
      <c r="B777" s="90" t="n"/>
      <c r="C777" s="90" t="n"/>
      <c r="D777" s="90" t="n"/>
      <c r="E777" s="90" t="n"/>
      <c r="F777" s="90" t="n"/>
      <c r="G777" s="90" t="n"/>
      <c r="H777" s="90" t="n"/>
      <c r="I777" s="91" t="n"/>
    </row>
    <row r="778" ht="15" customHeight="1">
      <c r="A778" s="73" t="inlineStr">
        <is>
          <t>Material</t>
        </is>
      </c>
      <c r="B778" s="90" t="n"/>
      <c r="C778" s="91" t="n"/>
      <c r="D778" s="64" t="inlineStr">
        <is>
          <t>FONTE</t>
        </is>
      </c>
      <c r="E778" s="91" t="n"/>
      <c r="F778" s="64" t="inlineStr">
        <is>
          <t>UNID</t>
        </is>
      </c>
      <c r="G778" s="64" t="inlineStr">
        <is>
          <t>COEFICIENTE</t>
        </is>
      </c>
      <c r="H778" s="64" t="inlineStr">
        <is>
          <t>PREÇO UNITÁRIO</t>
        </is>
      </c>
      <c r="I778" s="64" t="inlineStr">
        <is>
          <t>TOTAL</t>
        </is>
      </c>
    </row>
    <row r="779" ht="21" customHeight="1">
      <c r="A779" s="78" t="inlineStr">
        <is>
          <t>71.15.03</t>
        </is>
      </c>
      <c r="B779" s="77" t="inlineStr">
        <is>
          <t>CHAPA DE MADEIRA COMPENSADA PLASTIFICADA PARA FORMA DE CONCRETO, DE 2,20 X 1,10 M, E = 12 MM</t>
        </is>
      </c>
      <c r="C779" s="91" t="n"/>
      <c r="D779" s="78" t="inlineStr">
        <is>
          <t>SUDECAP</t>
        </is>
      </c>
      <c r="E779" s="91" t="n"/>
      <c r="F779" s="78" t="inlineStr">
        <is>
          <t>M2</t>
        </is>
      </c>
      <c r="G779" s="21" t="n">
        <v>2</v>
      </c>
      <c r="H779" s="22" t="n">
        <v>28.56</v>
      </c>
      <c r="I779" s="22" t="n">
        <v>57.12</v>
      </c>
    </row>
    <row r="780" ht="15" customHeight="1">
      <c r="A780" s="78" t="inlineStr">
        <is>
          <t>71.04.08</t>
        </is>
      </c>
      <c r="B780" s="77" t="inlineStr">
        <is>
          <t>PECA DE MADEIRA DE PINUS 5,5X5,5 CM</t>
        </is>
      </c>
      <c r="C780" s="91" t="n"/>
      <c r="D780" s="78" t="inlineStr">
        <is>
          <t>SUDECAP</t>
        </is>
      </c>
      <c r="E780" s="91" t="n"/>
      <c r="F780" s="78" t="inlineStr">
        <is>
          <t>M</t>
        </is>
      </c>
      <c r="G780" s="21" t="n">
        <v>25.52</v>
      </c>
      <c r="H780" s="22" t="n">
        <v>4</v>
      </c>
      <c r="I780" s="22" t="n">
        <v>102.08</v>
      </c>
    </row>
    <row r="781" ht="15" customHeight="1">
      <c r="A781" s="78" t="inlineStr">
        <is>
          <t>77.05.51</t>
        </is>
      </c>
      <c r="B781" s="77" t="inlineStr">
        <is>
          <t>PREGO DE ACO POLIDO COM CABECA 18 X 30 (2 3/4 X 10)</t>
        </is>
      </c>
      <c r="C781" s="91" t="n"/>
      <c r="D781" s="78" t="inlineStr">
        <is>
          <t>SUDECAP</t>
        </is>
      </c>
      <c r="E781" s="91" t="n"/>
      <c r="F781" s="78" t="inlineStr">
        <is>
          <t>KG</t>
        </is>
      </c>
      <c r="G781" s="21" t="n">
        <v>0.02</v>
      </c>
      <c r="H781" s="22" t="n">
        <v>14.17</v>
      </c>
      <c r="I781" s="22" t="n">
        <v>0.28</v>
      </c>
    </row>
    <row r="782" ht="15" customHeight="1">
      <c r="A782" s="2" t="n"/>
      <c r="B782" s="2" t="n"/>
      <c r="C782" s="2" t="n"/>
      <c r="D782" s="2" t="n"/>
      <c r="E782" s="2" t="n"/>
      <c r="F782" s="2" t="n"/>
      <c r="G782" s="74" t="inlineStr">
        <is>
          <t>TOTAL Material:</t>
        </is>
      </c>
      <c r="H782" s="91" t="n"/>
      <c r="I782" s="23" t="n">
        <v>159.48</v>
      </c>
    </row>
    <row r="783" ht="15" customHeight="1">
      <c r="A783" s="73" t="inlineStr">
        <is>
          <t>Mão de Obra</t>
        </is>
      </c>
      <c r="B783" s="90" t="n"/>
      <c r="C783" s="91" t="n"/>
      <c r="D783" s="64" t="inlineStr">
        <is>
          <t>FONTE</t>
        </is>
      </c>
      <c r="E783" s="91" t="n"/>
      <c r="F783" s="64" t="inlineStr">
        <is>
          <t>UNID</t>
        </is>
      </c>
      <c r="G783" s="64" t="inlineStr">
        <is>
          <t>COEFICIENTE</t>
        </is>
      </c>
      <c r="H783" s="64" t="inlineStr">
        <is>
          <t>PREÇO UNITÁRIO</t>
        </is>
      </c>
      <c r="I783" s="64" t="inlineStr">
        <is>
          <t>TOTAL</t>
        </is>
      </c>
    </row>
    <row r="784" ht="15" customHeight="1">
      <c r="A784" s="78" t="inlineStr">
        <is>
          <t>55.10.50</t>
        </is>
      </c>
      <c r="B784" s="77" t="inlineStr">
        <is>
          <t>CARPINTEIRO</t>
        </is>
      </c>
      <c r="C784" s="91" t="n"/>
      <c r="D784" s="78" t="inlineStr">
        <is>
          <t>SUDECAP</t>
        </is>
      </c>
      <c r="E784" s="91" t="n"/>
      <c r="F784" s="78" t="inlineStr">
        <is>
          <t>H</t>
        </is>
      </c>
      <c r="G784" s="21" t="n">
        <v>4</v>
      </c>
      <c r="H784" s="22" t="n">
        <v>21.08</v>
      </c>
      <c r="I784" s="22" t="n">
        <v>84.31999999999999</v>
      </c>
    </row>
    <row r="785" ht="15" customHeight="1">
      <c r="A785" s="78" t="inlineStr">
        <is>
          <t>55.10.88</t>
        </is>
      </c>
      <c r="B785" s="77" t="inlineStr">
        <is>
          <t>SERVENTE</t>
        </is>
      </c>
      <c r="C785" s="91" t="n"/>
      <c r="D785" s="78" t="inlineStr">
        <is>
          <t>SUDECAP</t>
        </is>
      </c>
      <c r="E785" s="91" t="n"/>
      <c r="F785" s="78" t="inlineStr">
        <is>
          <t>H</t>
        </is>
      </c>
      <c r="G785" s="21" t="n">
        <v>4</v>
      </c>
      <c r="H785" s="22" t="n">
        <v>14.9</v>
      </c>
      <c r="I785" s="22" t="n">
        <v>59.6</v>
      </c>
    </row>
    <row r="786" ht="15" customHeight="1">
      <c r="A786" s="2" t="n"/>
      <c r="B786" s="2" t="n"/>
      <c r="C786" s="2" t="n"/>
      <c r="D786" s="2" t="n"/>
      <c r="E786" s="2" t="n"/>
      <c r="F786" s="2" t="n"/>
      <c r="G786" s="74" t="inlineStr">
        <is>
          <t>TOTAL Mão de Obra:</t>
        </is>
      </c>
      <c r="H786" s="91" t="n"/>
      <c r="I786" s="23" t="n">
        <v>143.92</v>
      </c>
    </row>
    <row r="787" ht="15" customHeight="1">
      <c r="A787" s="2" t="n"/>
      <c r="B787" s="2" t="n"/>
      <c r="C787" s="2" t="n"/>
      <c r="D787" s="2" t="n"/>
      <c r="E787" s="2" t="n"/>
      <c r="F787" s="2" t="n"/>
      <c r="G787" s="75" t="inlineStr">
        <is>
          <t>VALOR:</t>
        </is>
      </c>
      <c r="H787" s="91" t="n"/>
      <c r="I787" s="5" t="n">
        <v>303.4</v>
      </c>
    </row>
    <row r="788" ht="15" customHeight="1">
      <c r="A788" s="2" t="n"/>
      <c r="B788" s="2" t="n"/>
      <c r="C788" s="2" t="n"/>
      <c r="D788" s="2" t="n"/>
      <c r="E788" s="2" t="n"/>
      <c r="F788" s="2" t="n"/>
      <c r="G788" s="75" t="inlineStr">
        <is>
          <t>VALOR BDI (29.27%):</t>
        </is>
      </c>
      <c r="H788" s="91" t="n"/>
      <c r="I788" s="5" t="n">
        <v>88.81</v>
      </c>
    </row>
    <row r="789" ht="15" customHeight="1">
      <c r="A789" s="2" t="n"/>
      <c r="B789" s="2" t="n"/>
      <c r="C789" s="2" t="n"/>
      <c r="D789" s="2" t="n"/>
      <c r="E789" s="2" t="n"/>
      <c r="F789" s="2" t="n"/>
      <c r="G789" s="75" t="inlineStr">
        <is>
          <t>VALOR COM BDI:</t>
        </is>
      </c>
      <c r="H789" s="91" t="n"/>
      <c r="I789" s="5" t="n">
        <v>392.21</v>
      </c>
    </row>
    <row r="790" ht="9.949999999999999" customHeight="1">
      <c r="A790" s="2" t="n"/>
      <c r="B790" s="2" t="n"/>
      <c r="C790" s="2" t="n"/>
      <c r="D790" s="71" t="n"/>
      <c r="G790" s="2" t="n"/>
      <c r="H790" s="2" t="n"/>
      <c r="I790" s="2" t="n"/>
    </row>
    <row r="791" ht="20.1" customHeight="1">
      <c r="A791" s="72" t="inlineStr">
        <is>
          <t>ED-5251 CURSO DE CAPACITAÇÃO PARA AJUDANTE DE PINTOR (ENCARGOS COMPLEMENTARES)- HORISTA (hora)</t>
        </is>
      </c>
      <c r="B791" s="90" t="n"/>
      <c r="C791" s="90" t="n"/>
      <c r="D791" s="90" t="n"/>
      <c r="E791" s="90" t="n"/>
      <c r="F791" s="90" t="n"/>
      <c r="G791" s="90" t="n"/>
      <c r="H791" s="90" t="n"/>
      <c r="I791" s="91" t="n"/>
    </row>
    <row r="792" ht="20.1" customHeight="1">
      <c r="A792" s="76" t="inlineStr">
        <is>
          <t>MÃO DE OBRA</t>
        </is>
      </c>
      <c r="B792" s="90" t="n"/>
      <c r="C792" s="90" t="n"/>
      <c r="D792" s="90" t="n"/>
      <c r="E792" s="91" t="n"/>
      <c r="F792" s="63" t="inlineStr">
        <is>
          <t>UNID</t>
        </is>
      </c>
      <c r="G792" s="63" t="inlineStr">
        <is>
          <t>CONSUMO</t>
        </is>
      </c>
      <c r="H792" s="63" t="inlineStr">
        <is>
          <t>SALÁRIO HORA</t>
        </is>
      </c>
      <c r="I792" s="63" t="inlineStr">
        <is>
          <t>CUSTO HORÁRIO</t>
        </is>
      </c>
    </row>
    <row r="793" ht="15" customHeight="1">
      <c r="A793" s="66" t="inlineStr">
        <is>
          <t>MOED-20132</t>
        </is>
      </c>
      <c r="B793" s="79" t="inlineStr">
        <is>
          <t>AJUDANTE DE PINTOR</t>
        </is>
      </c>
      <c r="C793" s="90" t="n"/>
      <c r="D793" s="90" t="n"/>
      <c r="E793" s="90" t="n"/>
      <c r="F793" s="66" t="inlineStr">
        <is>
          <t>h</t>
        </is>
      </c>
      <c r="G793" s="82" t="n">
        <v>0.01549</v>
      </c>
      <c r="H793" s="67" t="n">
        <v>13.86</v>
      </c>
      <c r="I793" s="67" t="n">
        <v>0.21</v>
      </c>
    </row>
    <row r="794" ht="15" customHeight="1">
      <c r="A794" s="58" t="n"/>
      <c r="B794" s="58" t="n"/>
      <c r="C794" s="58" t="n"/>
      <c r="D794" s="58" t="n"/>
      <c r="E794" s="58" t="n"/>
      <c r="F794" s="58" t="n"/>
      <c r="G794" s="69" t="inlineStr">
        <is>
          <t>TOTAL MÃO DE OBRA:</t>
        </is>
      </c>
      <c r="H794" s="91" t="n"/>
      <c r="I794" s="26" t="n">
        <v>0.21</v>
      </c>
    </row>
    <row r="795" ht="15" customHeight="1">
      <c r="A795" s="2" t="n"/>
      <c r="B795" s="2" t="n"/>
      <c r="C795" s="2" t="n"/>
      <c r="D795" s="2" t="n"/>
      <c r="E795" s="2" t="n"/>
      <c r="F795" s="2" t="n"/>
      <c r="G795" s="75" t="inlineStr">
        <is>
          <t>Custo Horário da Execução:</t>
        </is>
      </c>
      <c r="H795" s="91" t="n"/>
      <c r="I795" s="27" t="n">
        <v>0.21</v>
      </c>
    </row>
    <row r="796" ht="15" customHeight="1">
      <c r="A796" s="2" t="n"/>
      <c r="B796" s="2" t="n"/>
      <c r="C796" s="2" t="n"/>
      <c r="D796" s="2" t="n"/>
      <c r="E796" s="2" t="n"/>
      <c r="F796" s="2" t="n"/>
      <c r="G796" s="75" t="inlineStr">
        <is>
          <t>Produção da Equipe:</t>
        </is>
      </c>
      <c r="H796" s="91" t="n"/>
      <c r="I796" s="28" t="n">
        <v>1</v>
      </c>
    </row>
    <row r="797" ht="15" customHeight="1">
      <c r="A797" s="2" t="n"/>
      <c r="B797" s="2" t="n"/>
      <c r="C797" s="2" t="n"/>
      <c r="D797" s="2" t="n"/>
      <c r="E797" s="2" t="n"/>
      <c r="F797" s="2" t="n"/>
      <c r="G797" s="75" t="inlineStr">
        <is>
          <t>Custo Unitário da Execução:</t>
        </is>
      </c>
      <c r="H797" s="91" t="n"/>
      <c r="I797" s="27" t="n">
        <v>0.21</v>
      </c>
    </row>
    <row r="798" ht="15" customHeight="1">
      <c r="A798" s="2" t="n"/>
      <c r="B798" s="2" t="n"/>
      <c r="C798" s="2" t="n"/>
      <c r="D798" s="2" t="n"/>
      <c r="E798" s="2" t="n"/>
      <c r="F798" s="2" t="n"/>
      <c r="G798" s="75" t="inlineStr">
        <is>
          <t>Custo Direto Total:</t>
        </is>
      </c>
      <c r="H798" s="91" t="n"/>
      <c r="I798" s="68" t="n">
        <v>0.21</v>
      </c>
    </row>
    <row r="799" ht="15" customHeight="1">
      <c r="A799" s="2" t="n"/>
      <c r="B799" s="2" t="n"/>
      <c r="C799" s="2" t="n"/>
      <c r="D799" s="2" t="n"/>
      <c r="E799" s="2" t="n"/>
      <c r="F799" s="2" t="n"/>
      <c r="G799" s="75" t="inlineStr">
        <is>
          <t>VALOR:</t>
        </is>
      </c>
      <c r="H799" s="91" t="n"/>
      <c r="I799" s="5" t="n">
        <v>0.21</v>
      </c>
    </row>
    <row r="800" ht="15" customHeight="1">
      <c r="A800" s="2" t="n"/>
      <c r="B800" s="2" t="n"/>
      <c r="C800" s="2" t="n"/>
      <c r="D800" s="2" t="n"/>
      <c r="E800" s="2" t="n"/>
      <c r="F800" s="2" t="n"/>
      <c r="G800" s="75" t="inlineStr">
        <is>
          <t>VALOR BDI (29.27%):</t>
        </is>
      </c>
      <c r="H800" s="91" t="n"/>
      <c r="I800" s="5" t="n">
        <v>0.06</v>
      </c>
    </row>
    <row r="801" ht="15" customHeight="1">
      <c r="A801" s="2" t="n"/>
      <c r="B801" s="2" t="n"/>
      <c r="C801" s="2" t="n"/>
      <c r="D801" s="2" t="n"/>
      <c r="E801" s="2" t="n"/>
      <c r="F801" s="2" t="n"/>
      <c r="G801" s="75" t="inlineStr">
        <is>
          <t>VALOR COM BDI:</t>
        </is>
      </c>
      <c r="H801" s="91" t="n"/>
      <c r="I801" s="5" t="n">
        <v>0.27</v>
      </c>
    </row>
    <row r="802" ht="9.949999999999999" customHeight="1">
      <c r="A802" s="2" t="n"/>
      <c r="B802" s="2" t="n"/>
      <c r="C802" s="2" t="n"/>
      <c r="D802" s="71" t="n"/>
      <c r="G802" s="2" t="n"/>
      <c r="H802" s="2" t="n"/>
      <c r="I802" s="2" t="n"/>
    </row>
    <row r="803" ht="20.1" customHeight="1">
      <c r="A803" s="72" t="inlineStr">
        <is>
          <t>95316 CURSO DE CAPACITAÇÃO PARA AUXILIAR DE ELETRICISTA (ENCARGOS COMPLEMENTARES) - HORISTA (H)</t>
        </is>
      </c>
      <c r="B803" s="90" t="n"/>
      <c r="C803" s="90" t="n"/>
      <c r="D803" s="90" t="n"/>
      <c r="E803" s="90" t="n"/>
      <c r="F803" s="90" t="n"/>
      <c r="G803" s="90" t="n"/>
      <c r="H803" s="90" t="n"/>
      <c r="I803" s="91" t="n"/>
    </row>
    <row r="804" ht="15" customHeight="1">
      <c r="A804" s="73" t="inlineStr">
        <is>
          <t>Mão de Obra</t>
        </is>
      </c>
      <c r="B804" s="90" t="n"/>
      <c r="C804" s="91" t="n"/>
      <c r="D804" s="64" t="inlineStr">
        <is>
          <t>FONTE</t>
        </is>
      </c>
      <c r="E804" s="91" t="n"/>
      <c r="F804" s="64" t="inlineStr">
        <is>
          <t>UNID</t>
        </is>
      </c>
      <c r="G804" s="64" t="inlineStr">
        <is>
          <t>COEFICIENTE</t>
        </is>
      </c>
      <c r="H804" s="64" t="inlineStr">
        <is>
          <t>PREÇO UNITÁRIO</t>
        </is>
      </c>
      <c r="I804" s="64" t="inlineStr">
        <is>
          <t>TOTAL</t>
        </is>
      </c>
    </row>
    <row r="805" ht="15" customHeight="1">
      <c r="A805" s="78" t="inlineStr">
        <is>
          <t>00000247</t>
        </is>
      </c>
      <c r="B805" s="77" t="inlineStr">
        <is>
          <t>AJUDANTE DE ELETRICISTA (HORISTA)</t>
        </is>
      </c>
      <c r="C805" s="91" t="n"/>
      <c r="D805" s="78" t="inlineStr">
        <is>
          <t>SINAPI</t>
        </is>
      </c>
      <c r="E805" s="91" t="n"/>
      <c r="F805" s="78" t="inlineStr">
        <is>
          <t>H</t>
        </is>
      </c>
      <c r="G805" s="21" t="n">
        <v>0.03916</v>
      </c>
      <c r="H805" s="22" t="n">
        <v>13.86</v>
      </c>
      <c r="I805" s="22" t="n">
        <v>0.54</v>
      </c>
    </row>
    <row r="806" ht="15" customHeight="1">
      <c r="A806" s="2" t="n"/>
      <c r="B806" s="2" t="n"/>
      <c r="C806" s="2" t="n"/>
      <c r="D806" s="2" t="n"/>
      <c r="E806" s="2" t="n"/>
      <c r="F806" s="2" t="n"/>
      <c r="G806" s="74" t="inlineStr">
        <is>
          <t>TOTAL Mão de Obra:</t>
        </is>
      </c>
      <c r="H806" s="91" t="n"/>
      <c r="I806" s="23" t="n">
        <v>0.54</v>
      </c>
    </row>
    <row r="807" ht="15" customHeight="1">
      <c r="A807" s="2" t="n"/>
      <c r="B807" s="2" t="n"/>
      <c r="C807" s="2" t="n"/>
      <c r="D807" s="2" t="n"/>
      <c r="E807" s="2" t="n"/>
      <c r="F807" s="2" t="n"/>
      <c r="G807" s="75" t="inlineStr">
        <is>
          <t>VALOR:</t>
        </is>
      </c>
      <c r="H807" s="91" t="n"/>
      <c r="I807" s="5" t="n">
        <v>0.54</v>
      </c>
    </row>
    <row r="808" ht="15" customHeight="1">
      <c r="A808" s="2" t="n"/>
      <c r="B808" s="2" t="n"/>
      <c r="C808" s="2" t="n"/>
      <c r="D808" s="2" t="n"/>
      <c r="E808" s="2" t="n"/>
      <c r="F808" s="2" t="n"/>
      <c r="G808" s="75" t="inlineStr">
        <is>
          <t>VALOR BDI (29.27%):</t>
        </is>
      </c>
      <c r="H808" s="91" t="n"/>
      <c r="I808" s="5" t="n">
        <v>0.16</v>
      </c>
    </row>
    <row r="809" ht="15" customHeight="1">
      <c r="A809" s="2" t="n"/>
      <c r="B809" s="2" t="n"/>
      <c r="C809" s="2" t="n"/>
      <c r="D809" s="2" t="n"/>
      <c r="E809" s="2" t="n"/>
      <c r="F809" s="2" t="n"/>
      <c r="G809" s="75" t="inlineStr">
        <is>
          <t>VALOR COM BDI:</t>
        </is>
      </c>
      <c r="H809" s="91" t="n"/>
      <c r="I809" s="5" t="n">
        <v>0.7</v>
      </c>
    </row>
    <row r="810" ht="9.949999999999999" customHeight="1">
      <c r="A810" s="2" t="n"/>
      <c r="B810" s="2" t="n"/>
      <c r="C810" s="2" t="n"/>
      <c r="D810" s="71" t="n"/>
      <c r="G810" s="2" t="n"/>
      <c r="H810" s="2" t="n"/>
      <c r="I810" s="2" t="n"/>
    </row>
    <row r="811" ht="20.1" customHeight="1">
      <c r="A811" s="72" t="inlineStr">
        <is>
          <t>95317 CURSO DE CAPACITAÇÃO PARA AUXILIAR DE ENCANADOR OU BOMBEIRO HIDRÁULICO (ENCARGOS COMPLEMENTARES) - HORISTA (H)</t>
        </is>
      </c>
      <c r="B811" s="90" t="n"/>
      <c r="C811" s="90" t="n"/>
      <c r="D811" s="90" t="n"/>
      <c r="E811" s="90" t="n"/>
      <c r="F811" s="90" t="n"/>
      <c r="G811" s="90" t="n"/>
      <c r="H811" s="90" t="n"/>
      <c r="I811" s="91" t="n"/>
    </row>
    <row r="812" ht="15" customHeight="1">
      <c r="A812" s="73" t="inlineStr">
        <is>
          <t>Mão de Obra</t>
        </is>
      </c>
      <c r="B812" s="90" t="n"/>
      <c r="C812" s="91" t="n"/>
      <c r="D812" s="64" t="inlineStr">
        <is>
          <t>FONTE</t>
        </is>
      </c>
      <c r="E812" s="91" t="n"/>
      <c r="F812" s="64" t="inlineStr">
        <is>
          <t>UNID</t>
        </is>
      </c>
      <c r="G812" s="64" t="inlineStr">
        <is>
          <t>COEFICIENTE</t>
        </is>
      </c>
      <c r="H812" s="64" t="inlineStr">
        <is>
          <t>PREÇO UNITÁRIO</t>
        </is>
      </c>
      <c r="I812" s="64" t="inlineStr">
        <is>
          <t>TOTAL</t>
        </is>
      </c>
    </row>
    <row r="813" ht="21" customHeight="1">
      <c r="A813" s="78" t="inlineStr">
        <is>
          <t>00000246</t>
        </is>
      </c>
      <c r="B813" s="77" t="inlineStr">
        <is>
          <t>AUXILIAR DE ENCANADOR OU BOMBEIRO HIDRAULICO (HORISTA)</t>
        </is>
      </c>
      <c r="C813" s="91" t="n"/>
      <c r="D813" s="78" t="inlineStr">
        <is>
          <t>SINAPI</t>
        </is>
      </c>
      <c r="E813" s="91" t="n"/>
      <c r="F813" s="78" t="inlineStr">
        <is>
          <t>H</t>
        </is>
      </c>
      <c r="G813" s="21" t="n">
        <v>0.01887</v>
      </c>
      <c r="H813" s="22" t="n">
        <v>13.86</v>
      </c>
      <c r="I813" s="22" t="n">
        <v>0.26</v>
      </c>
    </row>
    <row r="814" ht="15" customHeight="1">
      <c r="A814" s="2" t="n"/>
      <c r="B814" s="2" t="n"/>
      <c r="C814" s="2" t="n"/>
      <c r="D814" s="2" t="n"/>
      <c r="E814" s="2" t="n"/>
      <c r="F814" s="2" t="n"/>
      <c r="G814" s="74" t="inlineStr">
        <is>
          <t>TOTAL Mão de Obra:</t>
        </is>
      </c>
      <c r="H814" s="91" t="n"/>
      <c r="I814" s="23" t="n">
        <v>0.26</v>
      </c>
    </row>
    <row r="815" ht="15" customHeight="1">
      <c r="A815" s="2" t="n"/>
      <c r="B815" s="2" t="n"/>
      <c r="C815" s="2" t="n"/>
      <c r="D815" s="2" t="n"/>
      <c r="E815" s="2" t="n"/>
      <c r="F815" s="2" t="n"/>
      <c r="G815" s="75" t="inlineStr">
        <is>
          <t>VALOR:</t>
        </is>
      </c>
      <c r="H815" s="91" t="n"/>
      <c r="I815" s="5" t="n">
        <v>0.26</v>
      </c>
    </row>
    <row r="816" ht="15" customHeight="1">
      <c r="A816" s="2" t="n"/>
      <c r="B816" s="2" t="n"/>
      <c r="C816" s="2" t="n"/>
      <c r="D816" s="2" t="n"/>
      <c r="E816" s="2" t="n"/>
      <c r="F816" s="2" t="n"/>
      <c r="G816" s="75" t="inlineStr">
        <is>
          <t>VALOR BDI (29.27%):</t>
        </is>
      </c>
      <c r="H816" s="91" t="n"/>
      <c r="I816" s="5" t="n">
        <v>0.08</v>
      </c>
    </row>
    <row r="817" ht="15" customHeight="1">
      <c r="A817" s="2" t="n"/>
      <c r="B817" s="2" t="n"/>
      <c r="C817" s="2" t="n"/>
      <c r="D817" s="2" t="n"/>
      <c r="E817" s="2" t="n"/>
      <c r="F817" s="2" t="n"/>
      <c r="G817" s="75" t="inlineStr">
        <is>
          <t>VALOR COM BDI:</t>
        </is>
      </c>
      <c r="H817" s="91" t="n"/>
      <c r="I817" s="5" t="n">
        <v>0.34</v>
      </c>
    </row>
    <row r="818" ht="9.949999999999999" customHeight="1">
      <c r="A818" s="2" t="n"/>
      <c r="B818" s="2" t="n"/>
      <c r="C818" s="2" t="n"/>
      <c r="D818" s="71" t="n"/>
      <c r="G818" s="2" t="n"/>
      <c r="H818" s="2" t="n"/>
      <c r="I818" s="2" t="n"/>
    </row>
    <row r="819" ht="20.1" customHeight="1">
      <c r="A819" s="72" t="inlineStr">
        <is>
          <t>95332 CURSO DE CAPACITAÇÃO PARA ELETRICISTA (ENCARGOS COMPLEMENTARES) - HORISTA (H)</t>
        </is>
      </c>
      <c r="B819" s="90" t="n"/>
      <c r="C819" s="90" t="n"/>
      <c r="D819" s="90" t="n"/>
      <c r="E819" s="90" t="n"/>
      <c r="F819" s="90" t="n"/>
      <c r="G819" s="90" t="n"/>
      <c r="H819" s="90" t="n"/>
      <c r="I819" s="91" t="n"/>
    </row>
    <row r="820" ht="15" customHeight="1">
      <c r="A820" s="73" t="inlineStr">
        <is>
          <t>Mão de Obra</t>
        </is>
      </c>
      <c r="B820" s="90" t="n"/>
      <c r="C820" s="91" t="n"/>
      <c r="D820" s="64" t="inlineStr">
        <is>
          <t>FONTE</t>
        </is>
      </c>
      <c r="E820" s="91" t="n"/>
      <c r="F820" s="64" t="inlineStr">
        <is>
          <t>UNID</t>
        </is>
      </c>
      <c r="G820" s="64" t="inlineStr">
        <is>
          <t>COEFICIENTE</t>
        </is>
      </c>
      <c r="H820" s="64" t="inlineStr">
        <is>
          <t>PREÇO UNITÁRIO</t>
        </is>
      </c>
      <c r="I820" s="64" t="inlineStr">
        <is>
          <t>TOTAL</t>
        </is>
      </c>
    </row>
    <row r="821" ht="15" customHeight="1">
      <c r="A821" s="78" t="inlineStr">
        <is>
          <t>00002436</t>
        </is>
      </c>
      <c r="B821" s="77" t="inlineStr">
        <is>
          <t>ELETRICISTA (HORISTA)</t>
        </is>
      </c>
      <c r="C821" s="91" t="n"/>
      <c r="D821" s="78" t="inlineStr">
        <is>
          <t>SINAPI</t>
        </is>
      </c>
      <c r="E821" s="91" t="n"/>
      <c r="F821" s="78" t="inlineStr">
        <is>
          <t>H</t>
        </is>
      </c>
      <c r="G821" s="21" t="n">
        <v>0.03916</v>
      </c>
      <c r="H821" s="22" t="n">
        <v>21.08</v>
      </c>
      <c r="I821" s="22" t="n">
        <v>0.82</v>
      </c>
    </row>
    <row r="822" ht="15" customHeight="1">
      <c r="A822" s="2" t="n"/>
      <c r="B822" s="2" t="n"/>
      <c r="C822" s="2" t="n"/>
      <c r="D822" s="2" t="n"/>
      <c r="E822" s="2" t="n"/>
      <c r="F822" s="2" t="n"/>
      <c r="G822" s="74" t="inlineStr">
        <is>
          <t>TOTAL Mão de Obra:</t>
        </is>
      </c>
      <c r="H822" s="91" t="n"/>
      <c r="I822" s="23" t="n">
        <v>0.82</v>
      </c>
    </row>
    <row r="823" ht="15" customHeight="1">
      <c r="A823" s="2" t="n"/>
      <c r="B823" s="2" t="n"/>
      <c r="C823" s="2" t="n"/>
      <c r="D823" s="2" t="n"/>
      <c r="E823" s="2" t="n"/>
      <c r="F823" s="2" t="n"/>
      <c r="G823" s="75" t="inlineStr">
        <is>
          <t>VALOR:</t>
        </is>
      </c>
      <c r="H823" s="91" t="n"/>
      <c r="I823" s="5" t="n">
        <v>0.82</v>
      </c>
    </row>
    <row r="824" ht="15" customHeight="1">
      <c r="A824" s="2" t="n"/>
      <c r="B824" s="2" t="n"/>
      <c r="C824" s="2" t="n"/>
      <c r="D824" s="2" t="n"/>
      <c r="E824" s="2" t="n"/>
      <c r="F824" s="2" t="n"/>
      <c r="G824" s="75" t="inlineStr">
        <is>
          <t>VALOR BDI (29.27%):</t>
        </is>
      </c>
      <c r="H824" s="91" t="n"/>
      <c r="I824" s="5" t="n">
        <v>0.24</v>
      </c>
    </row>
    <row r="825" ht="15" customHeight="1">
      <c r="A825" s="2" t="n"/>
      <c r="B825" s="2" t="n"/>
      <c r="C825" s="2" t="n"/>
      <c r="D825" s="2" t="n"/>
      <c r="E825" s="2" t="n"/>
      <c r="F825" s="2" t="n"/>
      <c r="G825" s="75" t="inlineStr">
        <is>
          <t>VALOR COM BDI:</t>
        </is>
      </c>
      <c r="H825" s="91" t="n"/>
      <c r="I825" s="5" t="n">
        <v>1.06</v>
      </c>
    </row>
    <row r="826" ht="9.949999999999999" customHeight="1">
      <c r="A826" s="2" t="n"/>
      <c r="B826" s="2" t="n"/>
      <c r="C826" s="2" t="n"/>
      <c r="D826" s="71" t="n"/>
      <c r="G826" s="2" t="n"/>
      <c r="H826" s="2" t="n"/>
      <c r="I826" s="2" t="n"/>
    </row>
    <row r="827" ht="20.1" customHeight="1">
      <c r="A827" s="72" t="inlineStr">
        <is>
          <t>95335 CURSO DE CAPACITAÇÃO PARA ENCANADOR OU BOMBEIRO HIDRÁULICO (ENCARGOS COMPLEMENTARES) - HORISTA (H)</t>
        </is>
      </c>
      <c r="B827" s="90" t="n"/>
      <c r="C827" s="90" t="n"/>
      <c r="D827" s="90" t="n"/>
      <c r="E827" s="90" t="n"/>
      <c r="F827" s="90" t="n"/>
      <c r="G827" s="90" t="n"/>
      <c r="H827" s="90" t="n"/>
      <c r="I827" s="91" t="n"/>
    </row>
    <row r="828" ht="15" customHeight="1">
      <c r="A828" s="73" t="inlineStr">
        <is>
          <t>Mão de Obra</t>
        </is>
      </c>
      <c r="B828" s="90" t="n"/>
      <c r="C828" s="91" t="n"/>
      <c r="D828" s="64" t="inlineStr">
        <is>
          <t>FONTE</t>
        </is>
      </c>
      <c r="E828" s="91" t="n"/>
      <c r="F828" s="64" t="inlineStr">
        <is>
          <t>UNID</t>
        </is>
      </c>
      <c r="G828" s="64" t="inlineStr">
        <is>
          <t>COEFICIENTE</t>
        </is>
      </c>
      <c r="H828" s="64" t="inlineStr">
        <is>
          <t>PREÇO UNITÁRIO</t>
        </is>
      </c>
      <c r="I828" s="64" t="inlineStr">
        <is>
          <t>TOTAL</t>
        </is>
      </c>
    </row>
    <row r="829" ht="15" customHeight="1">
      <c r="A829" s="78" t="inlineStr">
        <is>
          <t>00002696</t>
        </is>
      </c>
      <c r="B829" s="77" t="inlineStr">
        <is>
          <t>ENCANADOR OU BOMBEIRO HIDRAULICO (HORISTA)</t>
        </is>
      </c>
      <c r="C829" s="91" t="n"/>
      <c r="D829" s="78" t="inlineStr">
        <is>
          <t>SINAPI</t>
        </is>
      </c>
      <c r="E829" s="91" t="n"/>
      <c r="F829" s="78" t="inlineStr">
        <is>
          <t>H</t>
        </is>
      </c>
      <c r="G829" s="21" t="n">
        <v>0.01887</v>
      </c>
      <c r="H829" s="22" t="n">
        <v>18.4</v>
      </c>
      <c r="I829" s="22" t="n">
        <v>0.34</v>
      </c>
    </row>
    <row r="830" ht="15" customHeight="1">
      <c r="A830" s="2" t="n"/>
      <c r="B830" s="2" t="n"/>
      <c r="C830" s="2" t="n"/>
      <c r="D830" s="2" t="n"/>
      <c r="E830" s="2" t="n"/>
      <c r="F830" s="2" t="n"/>
      <c r="G830" s="74" t="inlineStr">
        <is>
          <t>TOTAL Mão de Obra:</t>
        </is>
      </c>
      <c r="H830" s="91" t="n"/>
      <c r="I830" s="23" t="n">
        <v>0.34</v>
      </c>
    </row>
    <row r="831" ht="15" customHeight="1">
      <c r="A831" s="2" t="n"/>
      <c r="B831" s="2" t="n"/>
      <c r="C831" s="2" t="n"/>
      <c r="D831" s="2" t="n"/>
      <c r="E831" s="2" t="n"/>
      <c r="F831" s="2" t="n"/>
      <c r="G831" s="75" t="inlineStr">
        <is>
          <t>VALOR:</t>
        </is>
      </c>
      <c r="H831" s="91" t="n"/>
      <c r="I831" s="5" t="n">
        <v>0.34</v>
      </c>
    </row>
    <row r="832" ht="15" customHeight="1">
      <c r="A832" s="2" t="n"/>
      <c r="B832" s="2" t="n"/>
      <c r="C832" s="2" t="n"/>
      <c r="D832" s="2" t="n"/>
      <c r="E832" s="2" t="n"/>
      <c r="F832" s="2" t="n"/>
      <c r="G832" s="75" t="inlineStr">
        <is>
          <t>VALOR BDI (29.27%):</t>
        </is>
      </c>
      <c r="H832" s="91" t="n"/>
      <c r="I832" s="5" t="n">
        <v>0.1</v>
      </c>
    </row>
    <row r="833" ht="15" customHeight="1">
      <c r="A833" s="2" t="n"/>
      <c r="B833" s="2" t="n"/>
      <c r="C833" s="2" t="n"/>
      <c r="D833" s="2" t="n"/>
      <c r="E833" s="2" t="n"/>
      <c r="F833" s="2" t="n"/>
      <c r="G833" s="75" t="inlineStr">
        <is>
          <t>VALOR COM BDI:</t>
        </is>
      </c>
      <c r="H833" s="91" t="n"/>
      <c r="I833" s="5" t="n">
        <v>0.44</v>
      </c>
    </row>
    <row r="834" ht="9.949999999999999" customHeight="1">
      <c r="A834" s="2" t="n"/>
      <c r="B834" s="2" t="n"/>
      <c r="C834" s="2" t="n"/>
      <c r="D834" s="71" t="n"/>
      <c r="G834" s="2" t="n"/>
      <c r="H834" s="2" t="n"/>
      <c r="I834" s="2" t="n"/>
    </row>
    <row r="835" ht="20.1" customHeight="1">
      <c r="A835" s="72" t="inlineStr">
        <is>
          <t>95351 CURSO DE CAPACITAÇÃO PARA MOTORISTA OPERADOR DE MUNCK (ENCARGOS COMPLEMENTARES) - HORISTA (H)</t>
        </is>
      </c>
      <c r="B835" s="90" t="n"/>
      <c r="C835" s="90" t="n"/>
      <c r="D835" s="90" t="n"/>
      <c r="E835" s="90" t="n"/>
      <c r="F835" s="90" t="n"/>
      <c r="G835" s="90" t="n"/>
      <c r="H835" s="90" t="n"/>
      <c r="I835" s="91" t="n"/>
    </row>
    <row r="836" ht="15" customHeight="1">
      <c r="A836" s="73" t="inlineStr">
        <is>
          <t>Mão de Obra</t>
        </is>
      </c>
      <c r="B836" s="90" t="n"/>
      <c r="C836" s="91" t="n"/>
      <c r="D836" s="64" t="inlineStr">
        <is>
          <t>FONTE</t>
        </is>
      </c>
      <c r="E836" s="91" t="n"/>
      <c r="F836" s="64" t="inlineStr">
        <is>
          <t>UNID</t>
        </is>
      </c>
      <c r="G836" s="64" t="inlineStr">
        <is>
          <t>COEFICIENTE</t>
        </is>
      </c>
      <c r="H836" s="64" t="inlineStr">
        <is>
          <t>PREÇO UNITÁRIO</t>
        </is>
      </c>
      <c r="I836" s="64" t="inlineStr">
        <is>
          <t>TOTAL</t>
        </is>
      </c>
    </row>
    <row r="837" ht="15" customHeight="1">
      <c r="A837" s="78" t="inlineStr">
        <is>
          <t>00004096</t>
        </is>
      </c>
      <c r="B837" s="77" t="inlineStr">
        <is>
          <t>MOTORISTA OPERADOR DE CAMINHAO COM MUNCK (HORISTA)</t>
        </is>
      </c>
      <c r="C837" s="91" t="n"/>
      <c r="D837" s="78" t="inlineStr">
        <is>
          <t>SINAPI</t>
        </is>
      </c>
      <c r="E837" s="91" t="n"/>
      <c r="F837" s="78" t="inlineStr">
        <is>
          <t>H</t>
        </is>
      </c>
      <c r="G837" s="21" t="n">
        <v>0.01718</v>
      </c>
      <c r="H837" s="22" t="n">
        <v>23.36</v>
      </c>
      <c r="I837" s="22" t="n">
        <v>0.4</v>
      </c>
    </row>
    <row r="838" ht="15" customHeight="1">
      <c r="A838" s="2" t="n"/>
      <c r="B838" s="2" t="n"/>
      <c r="C838" s="2" t="n"/>
      <c r="D838" s="2" t="n"/>
      <c r="E838" s="2" t="n"/>
      <c r="F838" s="2" t="n"/>
      <c r="G838" s="74" t="inlineStr">
        <is>
          <t>TOTAL Mão de Obra:</t>
        </is>
      </c>
      <c r="H838" s="91" t="n"/>
      <c r="I838" s="23" t="n">
        <v>0.4</v>
      </c>
    </row>
    <row r="839" ht="15" customHeight="1">
      <c r="A839" s="2" t="n"/>
      <c r="B839" s="2" t="n"/>
      <c r="C839" s="2" t="n"/>
      <c r="D839" s="2" t="n"/>
      <c r="E839" s="2" t="n"/>
      <c r="F839" s="2" t="n"/>
      <c r="G839" s="75" t="inlineStr">
        <is>
          <t>VALOR:</t>
        </is>
      </c>
      <c r="H839" s="91" t="n"/>
      <c r="I839" s="5" t="n">
        <v>0.4</v>
      </c>
    </row>
    <row r="840" ht="15" customHeight="1">
      <c r="A840" s="2" t="n"/>
      <c r="B840" s="2" t="n"/>
      <c r="C840" s="2" t="n"/>
      <c r="D840" s="2" t="n"/>
      <c r="E840" s="2" t="n"/>
      <c r="F840" s="2" t="n"/>
      <c r="G840" s="75" t="inlineStr">
        <is>
          <t>VALOR BDI (29.27%):</t>
        </is>
      </c>
      <c r="H840" s="91" t="n"/>
      <c r="I840" s="5" t="n">
        <v>0.12</v>
      </c>
    </row>
    <row r="841" ht="15" customHeight="1">
      <c r="A841" s="2" t="n"/>
      <c r="B841" s="2" t="n"/>
      <c r="C841" s="2" t="n"/>
      <c r="D841" s="2" t="n"/>
      <c r="E841" s="2" t="n"/>
      <c r="F841" s="2" t="n"/>
      <c r="G841" s="75" t="inlineStr">
        <is>
          <t>VALOR COM BDI:</t>
        </is>
      </c>
      <c r="H841" s="91" t="n"/>
      <c r="I841" s="5" t="n">
        <v>0.52</v>
      </c>
    </row>
    <row r="842" ht="9.949999999999999" customHeight="1">
      <c r="A842" s="2" t="n"/>
      <c r="B842" s="2" t="n"/>
      <c r="C842" s="2" t="n"/>
      <c r="D842" s="71" t="n"/>
      <c r="G842" s="2" t="n"/>
      <c r="H842" s="2" t="n"/>
      <c r="I842" s="2" t="n"/>
    </row>
    <row r="843" ht="20.1" customHeight="1">
      <c r="A843" s="72" t="inlineStr">
        <is>
          <t>ED-8500 CURSO DE CAPACITAÇÃO PARA OPERADOR DE BETONEIRA ESTACIONÁRIA ( ENCARGOS COMPLEMENTARES)- HORISTA (hora)</t>
        </is>
      </c>
      <c r="B843" s="90" t="n"/>
      <c r="C843" s="90" t="n"/>
      <c r="D843" s="90" t="n"/>
      <c r="E843" s="90" t="n"/>
      <c r="F843" s="90" t="n"/>
      <c r="G843" s="90" t="n"/>
      <c r="H843" s="90" t="n"/>
      <c r="I843" s="91" t="n"/>
    </row>
    <row r="844" ht="20.1" customHeight="1">
      <c r="A844" s="76" t="inlineStr">
        <is>
          <t>MÃO DE OBRA</t>
        </is>
      </c>
      <c r="B844" s="90" t="n"/>
      <c r="C844" s="90" t="n"/>
      <c r="D844" s="90" t="n"/>
      <c r="E844" s="91" t="n"/>
      <c r="F844" s="63" t="inlineStr">
        <is>
          <t>UNID</t>
        </is>
      </c>
      <c r="G844" s="63" t="inlineStr">
        <is>
          <t>CONSUMO</t>
        </is>
      </c>
      <c r="H844" s="63" t="inlineStr">
        <is>
          <t>SALÁRIO HORA</t>
        </is>
      </c>
      <c r="I844" s="63" t="inlineStr">
        <is>
          <t>CUSTO HORÁRIO</t>
        </is>
      </c>
    </row>
    <row r="845" ht="15" customHeight="1">
      <c r="A845" s="66" t="inlineStr">
        <is>
          <t>MOED-8499</t>
        </is>
      </c>
      <c r="B845" s="79" t="inlineStr">
        <is>
          <t>OPERADOR DE BETONEIRA ESTACIONÁRIA</t>
        </is>
      </c>
      <c r="C845" s="90" t="n"/>
      <c r="D845" s="90" t="n"/>
      <c r="E845" s="90" t="n"/>
      <c r="F845" s="66" t="inlineStr">
        <is>
          <t>h</t>
        </is>
      </c>
      <c r="G845" s="82" t="n">
        <v>0.00872</v>
      </c>
      <c r="H845" s="67" t="n">
        <v>20.9</v>
      </c>
      <c r="I845" s="67" t="n">
        <v>0.18</v>
      </c>
    </row>
    <row r="846" ht="15" customHeight="1">
      <c r="A846" s="58" t="n"/>
      <c r="B846" s="58" t="n"/>
      <c r="C846" s="58" t="n"/>
      <c r="D846" s="58" t="n"/>
      <c r="E846" s="58" t="n"/>
      <c r="F846" s="58" t="n"/>
      <c r="G846" s="69" t="inlineStr">
        <is>
          <t>TOTAL MÃO DE OBRA:</t>
        </is>
      </c>
      <c r="H846" s="91" t="n"/>
      <c r="I846" s="26" t="n">
        <v>0.18</v>
      </c>
    </row>
    <row r="847" ht="15" customHeight="1">
      <c r="A847" s="2" t="n"/>
      <c r="B847" s="2" t="n"/>
      <c r="C847" s="2" t="n"/>
      <c r="D847" s="2" t="n"/>
      <c r="E847" s="2" t="n"/>
      <c r="F847" s="2" t="n"/>
      <c r="G847" s="75" t="inlineStr">
        <is>
          <t>Custo Horário da Execução:</t>
        </is>
      </c>
      <c r="H847" s="91" t="n"/>
      <c r="I847" s="27" t="n">
        <v>0.18</v>
      </c>
    </row>
    <row r="848" ht="15" customHeight="1">
      <c r="A848" s="2" t="n"/>
      <c r="B848" s="2" t="n"/>
      <c r="C848" s="2" t="n"/>
      <c r="D848" s="2" t="n"/>
      <c r="E848" s="2" t="n"/>
      <c r="F848" s="2" t="n"/>
      <c r="G848" s="75" t="inlineStr">
        <is>
          <t>Produção da Equipe:</t>
        </is>
      </c>
      <c r="H848" s="91" t="n"/>
      <c r="I848" s="28" t="n">
        <v>1</v>
      </c>
    </row>
    <row r="849" ht="15" customHeight="1">
      <c r="A849" s="2" t="n"/>
      <c r="B849" s="2" t="n"/>
      <c r="C849" s="2" t="n"/>
      <c r="D849" s="2" t="n"/>
      <c r="E849" s="2" t="n"/>
      <c r="F849" s="2" t="n"/>
      <c r="G849" s="75" t="inlineStr">
        <is>
          <t>Custo Unitário da Execução:</t>
        </is>
      </c>
      <c r="H849" s="91" t="n"/>
      <c r="I849" s="27" t="n">
        <v>0.18</v>
      </c>
    </row>
    <row r="850" ht="15" customHeight="1">
      <c r="A850" s="2" t="n"/>
      <c r="B850" s="2" t="n"/>
      <c r="C850" s="2" t="n"/>
      <c r="D850" s="2" t="n"/>
      <c r="E850" s="2" t="n"/>
      <c r="F850" s="2" t="n"/>
      <c r="G850" s="75" t="inlineStr">
        <is>
          <t>Custo Direto Total:</t>
        </is>
      </c>
      <c r="H850" s="91" t="n"/>
      <c r="I850" s="68" t="n">
        <v>0.18</v>
      </c>
    </row>
    <row r="851" ht="15" customHeight="1">
      <c r="A851" s="2" t="n"/>
      <c r="B851" s="2" t="n"/>
      <c r="C851" s="2" t="n"/>
      <c r="D851" s="2" t="n"/>
      <c r="E851" s="2" t="n"/>
      <c r="F851" s="2" t="n"/>
      <c r="G851" s="75" t="inlineStr">
        <is>
          <t>VALOR:</t>
        </is>
      </c>
      <c r="H851" s="91" t="n"/>
      <c r="I851" s="5" t="n">
        <v>0.18</v>
      </c>
    </row>
    <row r="852" ht="15" customHeight="1">
      <c r="A852" s="2" t="n"/>
      <c r="B852" s="2" t="n"/>
      <c r="C852" s="2" t="n"/>
      <c r="D852" s="2" t="n"/>
      <c r="E852" s="2" t="n"/>
      <c r="F852" s="2" t="n"/>
      <c r="G852" s="75" t="inlineStr">
        <is>
          <t>VALOR BDI (29.27%):</t>
        </is>
      </c>
      <c r="H852" s="91" t="n"/>
      <c r="I852" s="5" t="n">
        <v>0.05</v>
      </c>
    </row>
    <row r="853" ht="15" customHeight="1">
      <c r="A853" s="2" t="n"/>
      <c r="B853" s="2" t="n"/>
      <c r="C853" s="2" t="n"/>
      <c r="D853" s="2" t="n"/>
      <c r="E853" s="2" t="n"/>
      <c r="F853" s="2" t="n"/>
      <c r="G853" s="75" t="inlineStr">
        <is>
          <t>VALOR COM BDI:</t>
        </is>
      </c>
      <c r="H853" s="91" t="n"/>
      <c r="I853" s="5" t="n">
        <v>0.23</v>
      </c>
    </row>
    <row r="854" ht="9.949999999999999" customHeight="1">
      <c r="A854" s="2" t="n"/>
      <c r="B854" s="2" t="n"/>
      <c r="C854" s="2" t="n"/>
      <c r="D854" s="71" t="n"/>
      <c r="G854" s="2" t="n"/>
      <c r="H854" s="2" t="n"/>
      <c r="I854" s="2" t="n"/>
    </row>
    <row r="855" ht="20.1" customHeight="1">
      <c r="A855" s="72" t="inlineStr">
        <is>
          <t>ED-5235 CURSO DE CAPACITAÇÃO PARA PEDREIRO ( ENCARGOS COMPLEMENTARES) - HORISTA (hora)</t>
        </is>
      </c>
      <c r="B855" s="90" t="n"/>
      <c r="C855" s="90" t="n"/>
      <c r="D855" s="90" t="n"/>
      <c r="E855" s="90" t="n"/>
      <c r="F855" s="90" t="n"/>
      <c r="G855" s="90" t="n"/>
      <c r="H855" s="90" t="n"/>
      <c r="I855" s="91" t="n"/>
    </row>
    <row r="856" ht="20.1" customHeight="1">
      <c r="A856" s="76" t="inlineStr">
        <is>
          <t>MÃO DE OBRA</t>
        </is>
      </c>
      <c r="B856" s="90" t="n"/>
      <c r="C856" s="90" t="n"/>
      <c r="D856" s="90" t="n"/>
      <c r="E856" s="91" t="n"/>
      <c r="F856" s="63" t="inlineStr">
        <is>
          <t>UNID</t>
        </is>
      </c>
      <c r="G856" s="63" t="inlineStr">
        <is>
          <t>CONSUMO</t>
        </is>
      </c>
      <c r="H856" s="63" t="inlineStr">
        <is>
          <t>SALÁRIO HORA</t>
        </is>
      </c>
      <c r="I856" s="63" t="inlineStr">
        <is>
          <t>CUSTO HORÁRIO</t>
        </is>
      </c>
    </row>
    <row r="857" ht="15" customHeight="1">
      <c r="A857" s="66" t="inlineStr">
        <is>
          <t>MOED-20150</t>
        </is>
      </c>
      <c r="B857" s="79" t="inlineStr">
        <is>
          <t>PEDREIRO</t>
        </is>
      </c>
      <c r="C857" s="90" t="n"/>
      <c r="D857" s="90" t="n"/>
      <c r="E857" s="90" t="n"/>
      <c r="F857" s="66" t="inlineStr">
        <is>
          <t>h</t>
        </is>
      </c>
      <c r="G857" s="82" t="n">
        <v>0.02225</v>
      </c>
      <c r="H857" s="67" t="n">
        <v>21.08</v>
      </c>
      <c r="I857" s="67" t="n">
        <v>0.46</v>
      </c>
    </row>
    <row r="858" ht="15" customHeight="1">
      <c r="A858" s="58" t="n"/>
      <c r="B858" s="58" t="n"/>
      <c r="C858" s="58" t="n"/>
      <c r="D858" s="58" t="n"/>
      <c r="E858" s="58" t="n"/>
      <c r="F858" s="58" t="n"/>
      <c r="G858" s="69" t="inlineStr">
        <is>
          <t>TOTAL MÃO DE OBRA:</t>
        </is>
      </c>
      <c r="H858" s="91" t="n"/>
      <c r="I858" s="26" t="n">
        <v>0.46</v>
      </c>
    </row>
    <row r="859" ht="15" customHeight="1">
      <c r="A859" s="2" t="n"/>
      <c r="B859" s="2" t="n"/>
      <c r="C859" s="2" t="n"/>
      <c r="D859" s="2" t="n"/>
      <c r="E859" s="2" t="n"/>
      <c r="F859" s="2" t="n"/>
      <c r="G859" s="75" t="inlineStr">
        <is>
          <t>Custo Horário da Execução:</t>
        </is>
      </c>
      <c r="H859" s="91" t="n"/>
      <c r="I859" s="27" t="n">
        <v>0.46</v>
      </c>
    </row>
    <row r="860" ht="15" customHeight="1">
      <c r="A860" s="2" t="n"/>
      <c r="B860" s="2" t="n"/>
      <c r="C860" s="2" t="n"/>
      <c r="D860" s="2" t="n"/>
      <c r="E860" s="2" t="n"/>
      <c r="F860" s="2" t="n"/>
      <c r="G860" s="75" t="inlineStr">
        <is>
          <t>Produção da Equipe:</t>
        </is>
      </c>
      <c r="H860" s="91" t="n"/>
      <c r="I860" s="28" t="n">
        <v>1</v>
      </c>
    </row>
    <row r="861" ht="15" customHeight="1">
      <c r="A861" s="2" t="n"/>
      <c r="B861" s="2" t="n"/>
      <c r="C861" s="2" t="n"/>
      <c r="D861" s="2" t="n"/>
      <c r="E861" s="2" t="n"/>
      <c r="F861" s="2" t="n"/>
      <c r="G861" s="75" t="inlineStr">
        <is>
          <t>Custo Unitário da Execução:</t>
        </is>
      </c>
      <c r="H861" s="91" t="n"/>
      <c r="I861" s="27" t="n">
        <v>0.46</v>
      </c>
    </row>
    <row r="862" ht="15" customHeight="1">
      <c r="A862" s="2" t="n"/>
      <c r="B862" s="2" t="n"/>
      <c r="C862" s="2" t="n"/>
      <c r="D862" s="2" t="n"/>
      <c r="E862" s="2" t="n"/>
      <c r="F862" s="2" t="n"/>
      <c r="G862" s="75" t="inlineStr">
        <is>
          <t>Custo Direto Total:</t>
        </is>
      </c>
      <c r="H862" s="91" t="n"/>
      <c r="I862" s="68" t="n">
        <v>0.46</v>
      </c>
    </row>
    <row r="863" ht="15" customHeight="1">
      <c r="A863" s="2" t="n"/>
      <c r="B863" s="2" t="n"/>
      <c r="C863" s="2" t="n"/>
      <c r="D863" s="2" t="n"/>
      <c r="E863" s="2" t="n"/>
      <c r="F863" s="2" t="n"/>
      <c r="G863" s="75" t="inlineStr">
        <is>
          <t>VALOR:</t>
        </is>
      </c>
      <c r="H863" s="91" t="n"/>
      <c r="I863" s="5" t="n">
        <v>0.46</v>
      </c>
    </row>
    <row r="864" ht="15" customHeight="1">
      <c r="A864" s="2" t="n"/>
      <c r="B864" s="2" t="n"/>
      <c r="C864" s="2" t="n"/>
      <c r="D864" s="2" t="n"/>
      <c r="E864" s="2" t="n"/>
      <c r="F864" s="2" t="n"/>
      <c r="G864" s="75" t="inlineStr">
        <is>
          <t>VALOR BDI (29.27%):</t>
        </is>
      </c>
      <c r="H864" s="91" t="n"/>
      <c r="I864" s="5" t="n">
        <v>0.13</v>
      </c>
    </row>
    <row r="865" ht="15" customHeight="1">
      <c r="A865" s="2" t="n"/>
      <c r="B865" s="2" t="n"/>
      <c r="C865" s="2" t="n"/>
      <c r="D865" s="2" t="n"/>
      <c r="E865" s="2" t="n"/>
      <c r="F865" s="2" t="n"/>
      <c r="G865" s="75" t="inlineStr">
        <is>
          <t>VALOR COM BDI:</t>
        </is>
      </c>
      <c r="H865" s="91" t="n"/>
      <c r="I865" s="5" t="n">
        <v>0.59</v>
      </c>
    </row>
    <row r="866" ht="9.949999999999999" customHeight="1">
      <c r="A866" s="2" t="n"/>
      <c r="B866" s="2" t="n"/>
      <c r="C866" s="2" t="n"/>
      <c r="D866" s="71" t="n"/>
      <c r="G866" s="2" t="n"/>
      <c r="H866" s="2" t="n"/>
      <c r="I866" s="2" t="n"/>
    </row>
    <row r="867" ht="20.1" customHeight="1">
      <c r="A867" s="72" t="inlineStr">
        <is>
          <t>ED-5242 CURSO DE CAPACITAÇÃO PARA PINTOR (ENCARGOS COMPLEMENTARES) - HORISTA (hora)</t>
        </is>
      </c>
      <c r="B867" s="90" t="n"/>
      <c r="C867" s="90" t="n"/>
      <c r="D867" s="90" t="n"/>
      <c r="E867" s="90" t="n"/>
      <c r="F867" s="90" t="n"/>
      <c r="G867" s="90" t="n"/>
      <c r="H867" s="90" t="n"/>
      <c r="I867" s="91" t="n"/>
    </row>
    <row r="868" ht="20.1" customHeight="1">
      <c r="A868" s="76" t="inlineStr">
        <is>
          <t>MÃO DE OBRA</t>
        </is>
      </c>
      <c r="B868" s="90" t="n"/>
      <c r="C868" s="90" t="n"/>
      <c r="D868" s="90" t="n"/>
      <c r="E868" s="91" t="n"/>
      <c r="F868" s="63" t="inlineStr">
        <is>
          <t>UNID</t>
        </is>
      </c>
      <c r="G868" s="63" t="inlineStr">
        <is>
          <t>CONSUMO</t>
        </is>
      </c>
      <c r="H868" s="63" t="inlineStr">
        <is>
          <t>SALÁRIO HORA</t>
        </is>
      </c>
      <c r="I868" s="63" t="inlineStr">
        <is>
          <t>CUSTO HORÁRIO</t>
        </is>
      </c>
    </row>
    <row r="869" ht="15" customHeight="1">
      <c r="A869" s="66" t="inlineStr">
        <is>
          <t>MOED-20151</t>
        </is>
      </c>
      <c r="B869" s="79" t="inlineStr">
        <is>
          <t>PINTOR</t>
        </is>
      </c>
      <c r="C869" s="90" t="n"/>
      <c r="D869" s="90" t="n"/>
      <c r="E869" s="90" t="n"/>
      <c r="F869" s="66" t="inlineStr">
        <is>
          <t>h</t>
        </is>
      </c>
      <c r="G869" s="82" t="n">
        <v>0.01549</v>
      </c>
      <c r="H869" s="67" t="n">
        <v>21.08</v>
      </c>
      <c r="I869" s="67" t="n">
        <v>0.32</v>
      </c>
    </row>
    <row r="870" ht="15" customHeight="1">
      <c r="A870" s="58" t="n"/>
      <c r="B870" s="58" t="n"/>
      <c r="C870" s="58" t="n"/>
      <c r="D870" s="58" t="n"/>
      <c r="E870" s="58" t="n"/>
      <c r="F870" s="58" t="n"/>
      <c r="G870" s="69" t="inlineStr">
        <is>
          <t>TOTAL MÃO DE OBRA:</t>
        </is>
      </c>
      <c r="H870" s="91" t="n"/>
      <c r="I870" s="26" t="n">
        <v>0.32</v>
      </c>
    </row>
    <row r="871" ht="15" customHeight="1">
      <c r="A871" s="2" t="n"/>
      <c r="B871" s="2" t="n"/>
      <c r="C871" s="2" t="n"/>
      <c r="D871" s="2" t="n"/>
      <c r="E871" s="2" t="n"/>
      <c r="F871" s="2" t="n"/>
      <c r="G871" s="75" t="inlineStr">
        <is>
          <t>Custo Horário da Execução:</t>
        </is>
      </c>
      <c r="H871" s="91" t="n"/>
      <c r="I871" s="27" t="n">
        <v>0.32</v>
      </c>
    </row>
    <row r="872" ht="15" customHeight="1">
      <c r="A872" s="2" t="n"/>
      <c r="B872" s="2" t="n"/>
      <c r="C872" s="2" t="n"/>
      <c r="D872" s="2" t="n"/>
      <c r="E872" s="2" t="n"/>
      <c r="F872" s="2" t="n"/>
      <c r="G872" s="75" t="inlineStr">
        <is>
          <t>Produção da Equipe:</t>
        </is>
      </c>
      <c r="H872" s="91" t="n"/>
      <c r="I872" s="28" t="n">
        <v>1</v>
      </c>
    </row>
    <row r="873" ht="15" customHeight="1">
      <c r="A873" s="2" t="n"/>
      <c r="B873" s="2" t="n"/>
      <c r="C873" s="2" t="n"/>
      <c r="D873" s="2" t="n"/>
      <c r="E873" s="2" t="n"/>
      <c r="F873" s="2" t="n"/>
      <c r="G873" s="75" t="inlineStr">
        <is>
          <t>Custo Unitário da Execução:</t>
        </is>
      </c>
      <c r="H873" s="91" t="n"/>
      <c r="I873" s="27" t="n">
        <v>0.32</v>
      </c>
    </row>
    <row r="874" ht="15" customHeight="1">
      <c r="A874" s="2" t="n"/>
      <c r="B874" s="2" t="n"/>
      <c r="C874" s="2" t="n"/>
      <c r="D874" s="2" t="n"/>
      <c r="E874" s="2" t="n"/>
      <c r="F874" s="2" t="n"/>
      <c r="G874" s="75" t="inlineStr">
        <is>
          <t>Custo Direto Total:</t>
        </is>
      </c>
      <c r="H874" s="91" t="n"/>
      <c r="I874" s="68" t="n">
        <v>0.32</v>
      </c>
    </row>
    <row r="875" ht="15" customHeight="1">
      <c r="A875" s="2" t="n"/>
      <c r="B875" s="2" t="n"/>
      <c r="C875" s="2" t="n"/>
      <c r="D875" s="2" t="n"/>
      <c r="E875" s="2" t="n"/>
      <c r="F875" s="2" t="n"/>
      <c r="G875" s="75" t="inlineStr">
        <is>
          <t>VALOR:</t>
        </is>
      </c>
      <c r="H875" s="91" t="n"/>
      <c r="I875" s="5" t="n">
        <v>0.32</v>
      </c>
    </row>
    <row r="876" ht="15" customHeight="1">
      <c r="A876" s="2" t="n"/>
      <c r="B876" s="2" t="n"/>
      <c r="C876" s="2" t="n"/>
      <c r="D876" s="2" t="n"/>
      <c r="E876" s="2" t="n"/>
      <c r="F876" s="2" t="n"/>
      <c r="G876" s="75" t="inlineStr">
        <is>
          <t>VALOR BDI (29.27%):</t>
        </is>
      </c>
      <c r="H876" s="91" t="n"/>
      <c r="I876" s="5" t="n">
        <v>0.09</v>
      </c>
    </row>
    <row r="877" ht="15" customHeight="1">
      <c r="A877" s="2" t="n"/>
      <c r="B877" s="2" t="n"/>
      <c r="C877" s="2" t="n"/>
      <c r="D877" s="2" t="n"/>
      <c r="E877" s="2" t="n"/>
      <c r="F877" s="2" t="n"/>
      <c r="G877" s="75" t="inlineStr">
        <is>
          <t>VALOR COM BDI:</t>
        </is>
      </c>
      <c r="H877" s="91" t="n"/>
      <c r="I877" s="5" t="n">
        <v>0.41</v>
      </c>
    </row>
    <row r="878" ht="9.949999999999999" customHeight="1">
      <c r="A878" s="2" t="n"/>
      <c r="B878" s="2" t="n"/>
      <c r="C878" s="2" t="n"/>
      <c r="D878" s="71" t="n"/>
      <c r="G878" s="2" t="n"/>
      <c r="H878" s="2" t="n"/>
      <c r="I878" s="2" t="n"/>
    </row>
    <row r="879" ht="20.1" customHeight="1">
      <c r="A879" s="72" t="inlineStr">
        <is>
          <t>ED-7929 CURSO DE CAPACITAÇÃO PARA SERRALHEIRO ( ENCARGOS COMPLEMENTARES) - HORISTA (hora)</t>
        </is>
      </c>
      <c r="B879" s="90" t="n"/>
      <c r="C879" s="90" t="n"/>
      <c r="D879" s="90" t="n"/>
      <c r="E879" s="90" t="n"/>
      <c r="F879" s="90" t="n"/>
      <c r="G879" s="90" t="n"/>
      <c r="H879" s="90" t="n"/>
      <c r="I879" s="91" t="n"/>
    </row>
    <row r="880" ht="20.1" customHeight="1">
      <c r="A880" s="76" t="inlineStr">
        <is>
          <t>MÃO DE OBRA</t>
        </is>
      </c>
      <c r="B880" s="90" t="n"/>
      <c r="C880" s="90" t="n"/>
      <c r="D880" s="90" t="n"/>
      <c r="E880" s="91" t="n"/>
      <c r="F880" s="63" t="inlineStr">
        <is>
          <t>UNID</t>
        </is>
      </c>
      <c r="G880" s="63" t="inlineStr">
        <is>
          <t>CONSUMO</t>
        </is>
      </c>
      <c r="H880" s="63" t="inlineStr">
        <is>
          <t>SALÁRIO HORA</t>
        </is>
      </c>
      <c r="I880" s="63" t="inlineStr">
        <is>
          <t>CUSTO HORÁRIO</t>
        </is>
      </c>
    </row>
    <row r="881" ht="15" customHeight="1">
      <c r="A881" s="66" t="inlineStr">
        <is>
          <t>MOED-2090</t>
        </is>
      </c>
      <c r="B881" s="79" t="inlineStr">
        <is>
          <t>SERRALHEIRO</t>
        </is>
      </c>
      <c r="C881" s="90" t="n"/>
      <c r="D881" s="90" t="n"/>
      <c r="E881" s="90" t="n"/>
      <c r="F881" s="66" t="inlineStr">
        <is>
          <t>h</t>
        </is>
      </c>
      <c r="G881" s="82" t="n">
        <v>0.01211</v>
      </c>
      <c r="H881" s="67" t="n">
        <v>18.4</v>
      </c>
      <c r="I881" s="67" t="n">
        <v>0.22</v>
      </c>
    </row>
    <row r="882" ht="15" customHeight="1">
      <c r="A882" s="58" t="n"/>
      <c r="B882" s="58" t="n"/>
      <c r="C882" s="58" t="n"/>
      <c r="D882" s="58" t="n"/>
      <c r="E882" s="58" t="n"/>
      <c r="F882" s="58" t="n"/>
      <c r="G882" s="69" t="inlineStr">
        <is>
          <t>TOTAL MÃO DE OBRA:</t>
        </is>
      </c>
      <c r="H882" s="91" t="n"/>
      <c r="I882" s="26" t="n">
        <v>0.22</v>
      </c>
    </row>
    <row r="883" ht="15" customHeight="1">
      <c r="A883" s="2" t="n"/>
      <c r="B883" s="2" t="n"/>
      <c r="C883" s="2" t="n"/>
      <c r="D883" s="2" t="n"/>
      <c r="E883" s="2" t="n"/>
      <c r="F883" s="2" t="n"/>
      <c r="G883" s="75" t="inlineStr">
        <is>
          <t>Custo Horário da Execução:</t>
        </is>
      </c>
      <c r="H883" s="91" t="n"/>
      <c r="I883" s="27" t="n">
        <v>0.22</v>
      </c>
    </row>
    <row r="884" ht="15" customHeight="1">
      <c r="A884" s="2" t="n"/>
      <c r="B884" s="2" t="n"/>
      <c r="C884" s="2" t="n"/>
      <c r="D884" s="2" t="n"/>
      <c r="E884" s="2" t="n"/>
      <c r="F884" s="2" t="n"/>
      <c r="G884" s="75" t="inlineStr">
        <is>
          <t>Produção da Equipe:</t>
        </is>
      </c>
      <c r="H884" s="91" t="n"/>
      <c r="I884" s="28" t="n">
        <v>1</v>
      </c>
    </row>
    <row r="885" ht="15" customHeight="1">
      <c r="A885" s="2" t="n"/>
      <c r="B885" s="2" t="n"/>
      <c r="C885" s="2" t="n"/>
      <c r="D885" s="2" t="n"/>
      <c r="E885" s="2" t="n"/>
      <c r="F885" s="2" t="n"/>
      <c r="G885" s="75" t="inlineStr">
        <is>
          <t>Custo Unitário da Execução:</t>
        </is>
      </c>
      <c r="H885" s="91" t="n"/>
      <c r="I885" s="27" t="n">
        <v>0.22</v>
      </c>
    </row>
    <row r="886" ht="15" customHeight="1">
      <c r="A886" s="2" t="n"/>
      <c r="B886" s="2" t="n"/>
      <c r="C886" s="2" t="n"/>
      <c r="D886" s="2" t="n"/>
      <c r="E886" s="2" t="n"/>
      <c r="F886" s="2" t="n"/>
      <c r="G886" s="75" t="inlineStr">
        <is>
          <t>Custo Direto Total:</t>
        </is>
      </c>
      <c r="H886" s="91" t="n"/>
      <c r="I886" s="68" t="n">
        <v>0.22</v>
      </c>
    </row>
    <row r="887" ht="15" customHeight="1">
      <c r="A887" s="2" t="n"/>
      <c r="B887" s="2" t="n"/>
      <c r="C887" s="2" t="n"/>
      <c r="D887" s="2" t="n"/>
      <c r="E887" s="2" t="n"/>
      <c r="F887" s="2" t="n"/>
      <c r="G887" s="75" t="inlineStr">
        <is>
          <t>VALOR:</t>
        </is>
      </c>
      <c r="H887" s="91" t="n"/>
      <c r="I887" s="5" t="n">
        <v>0.22</v>
      </c>
    </row>
    <row r="888" ht="15" customHeight="1">
      <c r="A888" s="2" t="n"/>
      <c r="B888" s="2" t="n"/>
      <c r="C888" s="2" t="n"/>
      <c r="D888" s="2" t="n"/>
      <c r="E888" s="2" t="n"/>
      <c r="F888" s="2" t="n"/>
      <c r="G888" s="75" t="inlineStr">
        <is>
          <t>VALOR BDI (29.27%):</t>
        </is>
      </c>
      <c r="H888" s="91" t="n"/>
      <c r="I888" s="5" t="n">
        <v>0.06</v>
      </c>
    </row>
    <row r="889" ht="15" customHeight="1">
      <c r="A889" s="2" t="n"/>
      <c r="B889" s="2" t="n"/>
      <c r="C889" s="2" t="n"/>
      <c r="D889" s="2" t="n"/>
      <c r="E889" s="2" t="n"/>
      <c r="F889" s="2" t="n"/>
      <c r="G889" s="75" t="inlineStr">
        <is>
          <t>VALOR COM BDI:</t>
        </is>
      </c>
      <c r="H889" s="91" t="n"/>
      <c r="I889" s="5" t="n">
        <v>0.28</v>
      </c>
    </row>
    <row r="890" ht="9.949999999999999" customHeight="1">
      <c r="A890" s="2" t="n"/>
      <c r="B890" s="2" t="n"/>
      <c r="C890" s="2" t="n"/>
      <c r="D890" s="71" t="n"/>
      <c r="G890" s="2" t="n"/>
      <c r="H890" s="2" t="n"/>
      <c r="I890" s="2" t="n"/>
    </row>
    <row r="891" ht="20.1" customHeight="1">
      <c r="A891" s="72" t="inlineStr">
        <is>
          <t>ED-5236 CURSO DE CAPACITAÇÃO PARA SERVENTE ( ENCARGOS COMPLEMENTARES) - HORISTA (hora)</t>
        </is>
      </c>
      <c r="B891" s="90" t="n"/>
      <c r="C891" s="90" t="n"/>
      <c r="D891" s="90" t="n"/>
      <c r="E891" s="90" t="n"/>
      <c r="F891" s="90" t="n"/>
      <c r="G891" s="90" t="n"/>
      <c r="H891" s="90" t="n"/>
      <c r="I891" s="91" t="n"/>
    </row>
    <row r="892" ht="20.1" customHeight="1">
      <c r="A892" s="76" t="inlineStr">
        <is>
          <t>MÃO DE OBRA</t>
        </is>
      </c>
      <c r="B892" s="90" t="n"/>
      <c r="C892" s="90" t="n"/>
      <c r="D892" s="90" t="n"/>
      <c r="E892" s="91" t="n"/>
      <c r="F892" s="63" t="inlineStr">
        <is>
          <t>UNID</t>
        </is>
      </c>
      <c r="G892" s="63" t="inlineStr">
        <is>
          <t>CONSUMO</t>
        </is>
      </c>
      <c r="H892" s="63" t="inlineStr">
        <is>
          <t>SALÁRIO HORA</t>
        </is>
      </c>
      <c r="I892" s="63" t="inlineStr">
        <is>
          <t>CUSTO HORÁRIO</t>
        </is>
      </c>
    </row>
    <row r="893" ht="15" customHeight="1">
      <c r="A893" s="66" t="inlineStr">
        <is>
          <t>MOED-20154</t>
        </is>
      </c>
      <c r="B893" s="79" t="inlineStr">
        <is>
          <t>SERVENTE</t>
        </is>
      </c>
      <c r="C893" s="90" t="n"/>
      <c r="D893" s="90" t="n"/>
      <c r="E893" s="90" t="n"/>
      <c r="F893" s="66" t="inlineStr">
        <is>
          <t>h</t>
        </is>
      </c>
      <c r="G893" s="82" t="n">
        <v>0.02225</v>
      </c>
      <c r="H893" s="67" t="n">
        <v>14.9</v>
      </c>
      <c r="I893" s="67" t="n">
        <v>0.33</v>
      </c>
    </row>
    <row r="894" ht="15" customHeight="1">
      <c r="A894" s="58" t="n"/>
      <c r="B894" s="58" t="n"/>
      <c r="C894" s="58" t="n"/>
      <c r="D894" s="58" t="n"/>
      <c r="E894" s="58" t="n"/>
      <c r="F894" s="58" t="n"/>
      <c r="G894" s="69" t="inlineStr">
        <is>
          <t>TOTAL MÃO DE OBRA:</t>
        </is>
      </c>
      <c r="H894" s="91" t="n"/>
      <c r="I894" s="26" t="n">
        <v>0.33</v>
      </c>
    </row>
    <row r="895" ht="15" customHeight="1">
      <c r="A895" s="2" t="n"/>
      <c r="B895" s="2" t="n"/>
      <c r="C895" s="2" t="n"/>
      <c r="D895" s="2" t="n"/>
      <c r="E895" s="2" t="n"/>
      <c r="F895" s="2" t="n"/>
      <c r="G895" s="75" t="inlineStr">
        <is>
          <t>Custo Horário da Execução:</t>
        </is>
      </c>
      <c r="H895" s="91" t="n"/>
      <c r="I895" s="27" t="n">
        <v>0.33</v>
      </c>
    </row>
    <row r="896" ht="15" customHeight="1">
      <c r="A896" s="2" t="n"/>
      <c r="B896" s="2" t="n"/>
      <c r="C896" s="2" t="n"/>
      <c r="D896" s="2" t="n"/>
      <c r="E896" s="2" t="n"/>
      <c r="F896" s="2" t="n"/>
      <c r="G896" s="75" t="inlineStr">
        <is>
          <t>Produção da Equipe:</t>
        </is>
      </c>
      <c r="H896" s="91" t="n"/>
      <c r="I896" s="28" t="n">
        <v>1</v>
      </c>
    </row>
    <row r="897" ht="15" customHeight="1">
      <c r="A897" s="2" t="n"/>
      <c r="B897" s="2" t="n"/>
      <c r="C897" s="2" t="n"/>
      <c r="D897" s="2" t="n"/>
      <c r="E897" s="2" t="n"/>
      <c r="F897" s="2" t="n"/>
      <c r="G897" s="75" t="inlineStr">
        <is>
          <t>Custo Unitário da Execução:</t>
        </is>
      </c>
      <c r="H897" s="91" t="n"/>
      <c r="I897" s="27" t="n">
        <v>0.33</v>
      </c>
    </row>
    <row r="898" ht="15" customHeight="1">
      <c r="A898" s="2" t="n"/>
      <c r="B898" s="2" t="n"/>
      <c r="C898" s="2" t="n"/>
      <c r="D898" s="2" t="n"/>
      <c r="E898" s="2" t="n"/>
      <c r="F898" s="2" t="n"/>
      <c r="G898" s="75" t="inlineStr">
        <is>
          <t>Custo Direto Total:</t>
        </is>
      </c>
      <c r="H898" s="91" t="n"/>
      <c r="I898" s="68" t="n">
        <v>0.33</v>
      </c>
    </row>
    <row r="899" ht="15" customHeight="1">
      <c r="A899" s="2" t="n"/>
      <c r="B899" s="2" t="n"/>
      <c r="C899" s="2" t="n"/>
      <c r="D899" s="2" t="n"/>
      <c r="E899" s="2" t="n"/>
      <c r="F899" s="2" t="n"/>
      <c r="G899" s="75" t="inlineStr">
        <is>
          <t>VALOR:</t>
        </is>
      </c>
      <c r="H899" s="91" t="n"/>
      <c r="I899" s="5" t="n">
        <v>0.33</v>
      </c>
    </row>
    <row r="900" ht="15" customHeight="1">
      <c r="A900" s="2" t="n"/>
      <c r="B900" s="2" t="n"/>
      <c r="C900" s="2" t="n"/>
      <c r="D900" s="2" t="n"/>
      <c r="E900" s="2" t="n"/>
      <c r="F900" s="2" t="n"/>
      <c r="G900" s="75" t="inlineStr">
        <is>
          <t>VALOR BDI (29.27%):</t>
        </is>
      </c>
      <c r="H900" s="91" t="n"/>
      <c r="I900" s="5" t="n">
        <v>0.1</v>
      </c>
    </row>
    <row r="901" ht="15" customHeight="1">
      <c r="A901" s="2" t="n"/>
      <c r="B901" s="2" t="n"/>
      <c r="C901" s="2" t="n"/>
      <c r="D901" s="2" t="n"/>
      <c r="E901" s="2" t="n"/>
      <c r="F901" s="2" t="n"/>
      <c r="G901" s="75" t="inlineStr">
        <is>
          <t>VALOR COM BDI:</t>
        </is>
      </c>
      <c r="H901" s="91" t="n"/>
      <c r="I901" s="5" t="n">
        <v>0.43</v>
      </c>
    </row>
    <row r="902" ht="9.949999999999999" customHeight="1">
      <c r="A902" s="2" t="n"/>
      <c r="B902" s="2" t="n"/>
      <c r="C902" s="2" t="n"/>
      <c r="D902" s="71" t="n"/>
      <c r="G902" s="2" t="n"/>
      <c r="H902" s="2" t="n"/>
      <c r="I902" s="2" t="n"/>
    </row>
    <row r="903" ht="20.1" customHeight="1">
      <c r="A903" s="72" t="inlineStr">
        <is>
          <t>10.35.01 CX. ALVENARIA 30X30X50CM C/TAMPA FERRO P/REGISTRO (C X L X H) (UN)</t>
        </is>
      </c>
      <c r="B903" s="90" t="n"/>
      <c r="C903" s="90" t="n"/>
      <c r="D903" s="90" t="n"/>
      <c r="E903" s="90" t="n"/>
      <c r="F903" s="90" t="n"/>
      <c r="G903" s="90" t="n"/>
      <c r="H903" s="90" t="n"/>
      <c r="I903" s="91" t="n"/>
    </row>
    <row r="904" ht="15" customHeight="1">
      <c r="A904" s="73" t="inlineStr">
        <is>
          <t>Material</t>
        </is>
      </c>
      <c r="B904" s="90" t="n"/>
      <c r="C904" s="91" t="n"/>
      <c r="D904" s="64" t="inlineStr">
        <is>
          <t>FONTE</t>
        </is>
      </c>
      <c r="E904" s="91" t="n"/>
      <c r="F904" s="64" t="inlineStr">
        <is>
          <t>UNID</t>
        </is>
      </c>
      <c r="G904" s="64" t="inlineStr">
        <is>
          <t>COEFICIENTE</t>
        </is>
      </c>
      <c r="H904" s="64" t="inlineStr">
        <is>
          <t>PREÇO UNITÁRIO</t>
        </is>
      </c>
      <c r="I904" s="64" t="inlineStr">
        <is>
          <t>TOTAL</t>
        </is>
      </c>
    </row>
    <row r="905" ht="15" customHeight="1">
      <c r="A905" s="78" t="inlineStr">
        <is>
          <t>80.35.35</t>
        </is>
      </c>
      <c r="B905" s="77" t="inlineStr">
        <is>
          <t>TAMPAO EM FERRO FUNDIDO T-19</t>
        </is>
      </c>
      <c r="C905" s="91" t="n"/>
      <c r="D905" s="78" t="inlineStr">
        <is>
          <t>SUDECAP</t>
        </is>
      </c>
      <c r="E905" s="91" t="n"/>
      <c r="F905" s="78" t="inlineStr">
        <is>
          <t>UN</t>
        </is>
      </c>
      <c r="G905" s="21" t="n">
        <v>1</v>
      </c>
      <c r="H905" s="22" t="n">
        <v>181.05</v>
      </c>
      <c r="I905" s="22" t="n">
        <v>181.05</v>
      </c>
    </row>
    <row r="906" ht="15" customHeight="1">
      <c r="A906" s="2" t="n"/>
      <c r="B906" s="2" t="n"/>
      <c r="C906" s="2" t="n"/>
      <c r="D906" s="2" t="n"/>
      <c r="E906" s="2" t="n"/>
      <c r="F906" s="2" t="n"/>
      <c r="G906" s="74" t="inlineStr">
        <is>
          <t>TOTAL Material:</t>
        </is>
      </c>
      <c r="H906" s="91" t="n"/>
      <c r="I906" s="23" t="n">
        <v>181.05</v>
      </c>
    </row>
    <row r="907" ht="15" customHeight="1">
      <c r="A907" s="73" t="inlineStr">
        <is>
          <t>Mão de Obra</t>
        </is>
      </c>
      <c r="B907" s="90" t="n"/>
      <c r="C907" s="91" t="n"/>
      <c r="D907" s="64" t="inlineStr">
        <is>
          <t>FONTE</t>
        </is>
      </c>
      <c r="E907" s="91" t="n"/>
      <c r="F907" s="64" t="inlineStr">
        <is>
          <t>UNID</t>
        </is>
      </c>
      <c r="G907" s="64" t="inlineStr">
        <is>
          <t>COEFICIENTE</t>
        </is>
      </c>
      <c r="H907" s="64" t="inlineStr">
        <is>
          <t>PREÇO UNITÁRIO</t>
        </is>
      </c>
      <c r="I907" s="64" t="inlineStr">
        <is>
          <t>TOTAL</t>
        </is>
      </c>
    </row>
    <row r="908" ht="15" customHeight="1">
      <c r="A908" s="78" t="inlineStr">
        <is>
          <t>55.10.75</t>
        </is>
      </c>
      <c r="B908" s="77" t="inlineStr">
        <is>
          <t>PEDREIRO</t>
        </is>
      </c>
      <c r="C908" s="91" t="n"/>
      <c r="D908" s="78" t="inlineStr">
        <is>
          <t>SUDECAP</t>
        </is>
      </c>
      <c r="E908" s="91" t="n"/>
      <c r="F908" s="78" t="inlineStr">
        <is>
          <t>H</t>
        </is>
      </c>
      <c r="G908" s="21" t="n">
        <v>0.2</v>
      </c>
      <c r="H908" s="22" t="n">
        <v>21.08</v>
      </c>
      <c r="I908" s="22" t="n">
        <v>4.22</v>
      </c>
    </row>
    <row r="909" ht="15" customHeight="1">
      <c r="A909" s="78" t="inlineStr">
        <is>
          <t>55.10.88</t>
        </is>
      </c>
      <c r="B909" s="77" t="inlineStr">
        <is>
          <t>SERVENTE</t>
        </is>
      </c>
      <c r="C909" s="91" t="n"/>
      <c r="D909" s="78" t="inlineStr">
        <is>
          <t>SUDECAP</t>
        </is>
      </c>
      <c r="E909" s="91" t="n"/>
      <c r="F909" s="78" t="inlineStr">
        <is>
          <t>H</t>
        </is>
      </c>
      <c r="G909" s="21" t="n">
        <v>0.2</v>
      </c>
      <c r="H909" s="22" t="n">
        <v>14.9</v>
      </c>
      <c r="I909" s="22" t="n">
        <v>2.98</v>
      </c>
    </row>
    <row r="910" ht="15" customHeight="1">
      <c r="A910" s="2" t="n"/>
      <c r="B910" s="2" t="n"/>
      <c r="C910" s="2" t="n"/>
      <c r="D910" s="2" t="n"/>
      <c r="E910" s="2" t="n"/>
      <c r="F910" s="2" t="n"/>
      <c r="G910" s="74" t="inlineStr">
        <is>
          <t>TOTAL Mão de Obra:</t>
        </is>
      </c>
      <c r="H910" s="91" t="n"/>
      <c r="I910" s="23" t="n">
        <v>7.2</v>
      </c>
    </row>
    <row r="911" ht="15" customHeight="1">
      <c r="A911" s="73" t="inlineStr">
        <is>
          <t>Serviço</t>
        </is>
      </c>
      <c r="B911" s="90" t="n"/>
      <c r="C911" s="91" t="n"/>
      <c r="D911" s="64" t="inlineStr">
        <is>
          <t>FONTE</t>
        </is>
      </c>
      <c r="E911" s="91" t="n"/>
      <c r="F911" s="64" t="inlineStr">
        <is>
          <t>UNID</t>
        </is>
      </c>
      <c r="G911" s="64" t="inlineStr">
        <is>
          <t>COEFICIENTE</t>
        </is>
      </c>
      <c r="H911" s="64" t="inlineStr">
        <is>
          <t>PREÇO UNITÁRIO</t>
        </is>
      </c>
      <c r="I911" s="64" t="inlineStr">
        <is>
          <t>TOTAL</t>
        </is>
      </c>
    </row>
    <row r="912" ht="15" customHeight="1">
      <c r="A912" s="78" t="inlineStr">
        <is>
          <t>40.30.06</t>
        </is>
      </c>
      <c r="B912" s="77" t="inlineStr">
        <is>
          <t>ALVENARIA TIJOLO MACICO REQ., E = 10CM, A REVESTIR</t>
        </is>
      </c>
      <c r="C912" s="91" t="n"/>
      <c r="D912" s="78" t="inlineStr">
        <is>
          <t>SUDECAP</t>
        </is>
      </c>
      <c r="E912" s="91" t="n"/>
      <c r="F912" s="78" t="inlineStr">
        <is>
          <t>M2</t>
        </is>
      </c>
      <c r="G912" s="21" t="n">
        <v>0.34</v>
      </c>
      <c r="H912" s="22" t="n">
        <v>133</v>
      </c>
      <c r="I912" s="22" t="n">
        <v>45.22</v>
      </c>
    </row>
    <row r="913" ht="15" customHeight="1">
      <c r="A913" s="78" t="inlineStr">
        <is>
          <t>40.24.15</t>
        </is>
      </c>
      <c r="B913" s="77" t="inlineStr">
        <is>
          <t>ARGAMASSA DE CIMENTO E AREIA 1:3</t>
        </is>
      </c>
      <c r="C913" s="91" t="n"/>
      <c r="D913" s="78" t="inlineStr">
        <is>
          <t>SUDECAP</t>
        </is>
      </c>
      <c r="E913" s="91" t="n"/>
      <c r="F913" s="78" t="inlineStr">
        <is>
          <t>M3</t>
        </is>
      </c>
      <c r="G913" s="21" t="n">
        <v>0.012</v>
      </c>
      <c r="H913" s="22" t="n">
        <v>599.9299999999999</v>
      </c>
      <c r="I913" s="22" t="n">
        <v>7.2</v>
      </c>
    </row>
    <row r="914" ht="15" customHeight="1">
      <c r="A914" s="78" t="inlineStr">
        <is>
          <t>40.31.02</t>
        </is>
      </c>
      <c r="B914" s="77" t="inlineStr">
        <is>
          <t>CHAPISCO COM ARGAMASSA 1:3, A COLHER</t>
        </is>
      </c>
      <c r="C914" s="91" t="n"/>
      <c r="D914" s="78" t="inlineStr">
        <is>
          <t>SUDECAP</t>
        </is>
      </c>
      <c r="E914" s="91" t="n"/>
      <c r="F914" s="78" t="inlineStr">
        <is>
          <t>M2</t>
        </is>
      </c>
      <c r="G914" s="21" t="n">
        <v>0.25</v>
      </c>
      <c r="H914" s="22" t="n">
        <v>7.64</v>
      </c>
      <c r="I914" s="22" t="n">
        <v>1.91</v>
      </c>
    </row>
    <row r="915" ht="21" customHeight="1">
      <c r="A915" s="78" t="inlineStr">
        <is>
          <t>40.09.23</t>
        </is>
      </c>
      <c r="B915" s="77" t="inlineStr">
        <is>
          <t>CONCRETO FCK &gt;= 20 MPA, BRITA CALCÁRIA, PREPARADO EM OBRA E LANÇADO EM FUNDAÇÃO</t>
        </is>
      </c>
      <c r="C915" s="91" t="n"/>
      <c r="D915" s="78" t="inlineStr">
        <is>
          <t>SUDECAP</t>
        </is>
      </c>
      <c r="E915" s="91" t="n"/>
      <c r="F915" s="78" t="inlineStr">
        <is>
          <t>M3</t>
        </is>
      </c>
      <c r="G915" s="21" t="n">
        <v>0.035</v>
      </c>
      <c r="H915" s="22" t="n">
        <v>690.98</v>
      </c>
      <c r="I915" s="22" t="n">
        <v>24.18</v>
      </c>
    </row>
    <row r="916" ht="15" customHeight="1">
      <c r="A916" s="78" t="inlineStr">
        <is>
          <t>40.32.05</t>
        </is>
      </c>
      <c r="B916" s="77" t="inlineStr">
        <is>
          <t>ESCAVACAO MANUAL H &lt;= 1.5M</t>
        </is>
      </c>
      <c r="C916" s="91" t="n"/>
      <c r="D916" s="78" t="inlineStr">
        <is>
          <t>SUDECAP</t>
        </is>
      </c>
      <c r="E916" s="91" t="n"/>
      <c r="F916" s="78" t="inlineStr">
        <is>
          <t>M3</t>
        </is>
      </c>
      <c r="G916" s="21" t="n">
        <v>0.14</v>
      </c>
      <c r="H916" s="22" t="n">
        <v>44.7</v>
      </c>
      <c r="I916" s="22" t="n">
        <v>6.26</v>
      </c>
    </row>
    <row r="917" ht="15" customHeight="1">
      <c r="A917" s="78" t="inlineStr">
        <is>
          <t>40.80.50</t>
        </is>
      </c>
      <c r="B917" s="77" t="inlineStr">
        <is>
          <t>LASTRO DE PEDRA BRITADA</t>
        </is>
      </c>
      <c r="C917" s="91" t="n"/>
      <c r="D917" s="78" t="inlineStr">
        <is>
          <t>SUDECAP</t>
        </is>
      </c>
      <c r="E917" s="91" t="n"/>
      <c r="F917" s="78" t="inlineStr">
        <is>
          <t>M3</t>
        </is>
      </c>
      <c r="G917" s="21" t="n">
        <v>0.01</v>
      </c>
      <c r="H917" s="22" t="n">
        <v>211.64</v>
      </c>
      <c r="I917" s="22" t="n">
        <v>2.12</v>
      </c>
    </row>
    <row r="918" ht="15" customHeight="1">
      <c r="A918" s="78" t="inlineStr">
        <is>
          <t>40.32.30</t>
        </is>
      </c>
      <c r="B918" s="77" t="inlineStr">
        <is>
          <t>REATERRO MANUAL DE VALAS</t>
        </is>
      </c>
      <c r="C918" s="91" t="n"/>
      <c r="D918" s="78" t="inlineStr">
        <is>
          <t>SUDECAP</t>
        </is>
      </c>
      <c r="E918" s="91" t="n"/>
      <c r="F918" s="78" t="inlineStr">
        <is>
          <t>M3</t>
        </is>
      </c>
      <c r="G918" s="21" t="n">
        <v>0.04</v>
      </c>
      <c r="H918" s="22" t="n">
        <v>44.7</v>
      </c>
      <c r="I918" s="22" t="n">
        <v>1.79</v>
      </c>
    </row>
    <row r="919" ht="15" customHeight="1">
      <c r="A919" s="78" t="inlineStr">
        <is>
          <t>40.31.07</t>
        </is>
      </c>
      <c r="B919" s="77" t="inlineStr">
        <is>
          <t>REBOCO PAULISTA COM ARGAMASSA 1:4</t>
        </is>
      </c>
      <c r="C919" s="91" t="n"/>
      <c r="D919" s="78" t="inlineStr">
        <is>
          <t>SUDECAP</t>
        </is>
      </c>
      <c r="E919" s="91" t="n"/>
      <c r="F919" s="78" t="inlineStr">
        <is>
          <t>M2</t>
        </is>
      </c>
      <c r="G919" s="21" t="n">
        <v>0.25</v>
      </c>
      <c r="H919" s="22" t="n">
        <v>35.09</v>
      </c>
      <c r="I919" s="22" t="n">
        <v>8.77</v>
      </c>
    </row>
    <row r="920" ht="15" customHeight="1">
      <c r="A920" s="78" t="inlineStr">
        <is>
          <t>40.32.22</t>
        </is>
      </c>
      <c r="B920" s="77" t="inlineStr">
        <is>
          <t>REGULARIZACAO E COMPACTACAO MANUAL DE TERRENO</t>
        </is>
      </c>
      <c r="C920" s="91" t="n"/>
      <c r="D920" s="78" t="inlineStr">
        <is>
          <t>SUDECAP</t>
        </is>
      </c>
      <c r="E920" s="91" t="n"/>
      <c r="F920" s="78" t="inlineStr">
        <is>
          <t>M2</t>
        </is>
      </c>
      <c r="G920" s="21" t="n">
        <v>0.36</v>
      </c>
      <c r="H920" s="22" t="n">
        <v>4.92</v>
      </c>
      <c r="I920" s="22" t="n">
        <v>1.77</v>
      </c>
    </row>
    <row r="921" ht="15" customHeight="1">
      <c r="A921" s="2" t="n"/>
      <c r="B921" s="2" t="n"/>
      <c r="C921" s="2" t="n"/>
      <c r="D921" s="2" t="n"/>
      <c r="E921" s="2" t="n"/>
      <c r="F921" s="2" t="n"/>
      <c r="G921" s="74" t="inlineStr">
        <is>
          <t>TOTAL Serviço:</t>
        </is>
      </c>
      <c r="H921" s="91" t="n"/>
      <c r="I921" s="23" t="n">
        <v>99.22</v>
      </c>
    </row>
    <row r="922" ht="15" customHeight="1">
      <c r="A922" s="2" t="n"/>
      <c r="B922" s="2" t="n"/>
      <c r="C922" s="2" t="n"/>
      <c r="D922" s="2" t="n"/>
      <c r="E922" s="2" t="n"/>
      <c r="F922" s="2" t="n"/>
      <c r="G922" s="75" t="inlineStr">
        <is>
          <t>VALOR:</t>
        </is>
      </c>
      <c r="H922" s="91" t="n"/>
      <c r="I922" s="5" t="n">
        <v>287.47</v>
      </c>
    </row>
    <row r="923" ht="15" customHeight="1">
      <c r="A923" s="2" t="n"/>
      <c r="B923" s="2" t="n"/>
      <c r="C923" s="2" t="n"/>
      <c r="D923" s="2" t="n"/>
      <c r="E923" s="2" t="n"/>
      <c r="F923" s="2" t="n"/>
      <c r="G923" s="75" t="inlineStr">
        <is>
          <t>VALOR BDI (29.27%):</t>
        </is>
      </c>
      <c r="H923" s="91" t="n"/>
      <c r="I923" s="5" t="n">
        <v>84.14</v>
      </c>
    </row>
    <row r="924" ht="15" customHeight="1">
      <c r="A924" s="2" t="n"/>
      <c r="B924" s="2" t="n"/>
      <c r="C924" s="2" t="n"/>
      <c r="D924" s="2" t="n"/>
      <c r="E924" s="2" t="n"/>
      <c r="F924" s="2" t="n"/>
      <c r="G924" s="75" t="inlineStr">
        <is>
          <t>VALOR COM BDI:</t>
        </is>
      </c>
      <c r="H924" s="91" t="n"/>
      <c r="I924" s="5" t="n">
        <v>371.61</v>
      </c>
    </row>
    <row r="925" ht="9.949999999999999" customHeight="1">
      <c r="A925" s="2" t="n"/>
      <c r="B925" s="2" t="n"/>
      <c r="C925" s="2" t="n"/>
      <c r="D925" s="71" t="n"/>
      <c r="G925" s="2" t="n"/>
      <c r="H925" s="2" t="n"/>
      <c r="I925" s="2" t="n"/>
    </row>
    <row r="926" ht="20.1" customHeight="1">
      <c r="A926" s="72" t="inlineStr">
        <is>
          <t>21.31.01 DE ARVORES HMIN= 1,80M, COVA 60X60X60 CM (UN)</t>
        </is>
      </c>
      <c r="B926" s="90" t="n"/>
      <c r="C926" s="90" t="n"/>
      <c r="D926" s="90" t="n"/>
      <c r="E926" s="90" t="n"/>
      <c r="F926" s="90" t="n"/>
      <c r="G926" s="90" t="n"/>
      <c r="H926" s="90" t="n"/>
      <c r="I926" s="91" t="n"/>
    </row>
    <row r="927" ht="15" customHeight="1">
      <c r="A927" s="73" t="inlineStr">
        <is>
          <t>Mão de Obra</t>
        </is>
      </c>
      <c r="B927" s="90" t="n"/>
      <c r="C927" s="91" t="n"/>
      <c r="D927" s="64" t="inlineStr">
        <is>
          <t>FONTE</t>
        </is>
      </c>
      <c r="E927" s="91" t="n"/>
      <c r="F927" s="64" t="inlineStr">
        <is>
          <t>UNID</t>
        </is>
      </c>
      <c r="G927" s="64" t="inlineStr">
        <is>
          <t>COEFICIENTE</t>
        </is>
      </c>
      <c r="H927" s="64" t="inlineStr">
        <is>
          <t>PREÇO UNITÁRIO</t>
        </is>
      </c>
      <c r="I927" s="64" t="inlineStr">
        <is>
          <t>TOTAL</t>
        </is>
      </c>
    </row>
    <row r="928" ht="15" customHeight="1">
      <c r="A928" s="78" t="inlineStr">
        <is>
          <t>55.10.60</t>
        </is>
      </c>
      <c r="B928" s="77" t="inlineStr">
        <is>
          <t>JARDINEIRO</t>
        </is>
      </c>
      <c r="C928" s="91" t="n"/>
      <c r="D928" s="78" t="inlineStr">
        <is>
          <t>SUDECAP</t>
        </is>
      </c>
      <c r="E928" s="91" t="n"/>
      <c r="F928" s="78" t="inlineStr">
        <is>
          <t>H</t>
        </is>
      </c>
      <c r="G928" s="21" t="n">
        <v>0.5</v>
      </c>
      <c r="H928" s="22" t="n">
        <v>15.2</v>
      </c>
      <c r="I928" s="22" t="n">
        <v>7.6</v>
      </c>
    </row>
    <row r="929" ht="15" customHeight="1">
      <c r="A929" s="78" t="inlineStr">
        <is>
          <t>55.10.88</t>
        </is>
      </c>
      <c r="B929" s="77" t="inlineStr">
        <is>
          <t>SERVENTE</t>
        </is>
      </c>
      <c r="C929" s="91" t="n"/>
      <c r="D929" s="78" t="inlineStr">
        <is>
          <t>SUDECAP</t>
        </is>
      </c>
      <c r="E929" s="91" t="n"/>
      <c r="F929" s="78" t="inlineStr">
        <is>
          <t>H</t>
        </is>
      </c>
      <c r="G929" s="21" t="n">
        <v>0.7</v>
      </c>
      <c r="H929" s="22" t="n">
        <v>14.9</v>
      </c>
      <c r="I929" s="22" t="n">
        <v>10.43</v>
      </c>
    </row>
    <row r="930" ht="15" customHeight="1">
      <c r="A930" s="2" t="n"/>
      <c r="B930" s="2" t="n"/>
      <c r="C930" s="2" t="n"/>
      <c r="D930" s="2" t="n"/>
      <c r="E930" s="2" t="n"/>
      <c r="F930" s="2" t="n"/>
      <c r="G930" s="74" t="inlineStr">
        <is>
          <t>TOTAL Mão de Obra:</t>
        </is>
      </c>
      <c r="H930" s="91" t="n"/>
      <c r="I930" s="23" t="n">
        <v>18.03</v>
      </c>
    </row>
    <row r="931" ht="15" customHeight="1">
      <c r="A931" s="2" t="n"/>
      <c r="B931" s="2" t="n"/>
      <c r="C931" s="2" t="n"/>
      <c r="D931" s="2" t="n"/>
      <c r="E931" s="2" t="n"/>
      <c r="F931" s="2" t="n"/>
      <c r="G931" s="75" t="inlineStr">
        <is>
          <t>VALOR:</t>
        </is>
      </c>
      <c r="H931" s="91" t="n"/>
      <c r="I931" s="5" t="n">
        <v>18.03</v>
      </c>
    </row>
    <row r="932" ht="15" customHeight="1">
      <c r="A932" s="2" t="n"/>
      <c r="B932" s="2" t="n"/>
      <c r="C932" s="2" t="n"/>
      <c r="D932" s="2" t="n"/>
      <c r="E932" s="2" t="n"/>
      <c r="F932" s="2" t="n"/>
      <c r="G932" s="75" t="inlineStr">
        <is>
          <t>VALOR BDI (29.27%):</t>
        </is>
      </c>
      <c r="H932" s="91" t="n"/>
      <c r="I932" s="5" t="n">
        <v>5.28</v>
      </c>
    </row>
    <row r="933" ht="15" customHeight="1">
      <c r="A933" s="2" t="n"/>
      <c r="B933" s="2" t="n"/>
      <c r="C933" s="2" t="n"/>
      <c r="D933" s="2" t="n"/>
      <c r="E933" s="2" t="n"/>
      <c r="F933" s="2" t="n"/>
      <c r="G933" s="75" t="inlineStr">
        <is>
          <t>VALOR COM BDI:</t>
        </is>
      </c>
      <c r="H933" s="91" t="n"/>
      <c r="I933" s="5" t="n">
        <v>23.31</v>
      </c>
    </row>
    <row r="934" ht="9.949999999999999" customHeight="1">
      <c r="A934" s="2" t="n"/>
      <c r="B934" s="2" t="n"/>
      <c r="C934" s="2" t="n"/>
      <c r="D934" s="71" t="n"/>
      <c r="G934" s="2" t="n"/>
      <c r="H934" s="2" t="n"/>
      <c r="I934" s="2" t="n"/>
    </row>
    <row r="935" ht="20.1" customHeight="1">
      <c r="A935" s="72" t="inlineStr">
        <is>
          <t>88264 ELETRICISTA COM ENCARGOS COMPLEMENTARES (H)</t>
        </is>
      </c>
      <c r="B935" s="90" t="n"/>
      <c r="C935" s="90" t="n"/>
      <c r="D935" s="90" t="n"/>
      <c r="E935" s="90" t="n"/>
      <c r="F935" s="90" t="n"/>
      <c r="G935" s="90" t="n"/>
      <c r="H935" s="90" t="n"/>
      <c r="I935" s="91" t="n"/>
    </row>
    <row r="936" ht="15" customHeight="1">
      <c r="A936" s="73" t="inlineStr">
        <is>
          <t>Encargos Complementares</t>
        </is>
      </c>
      <c r="B936" s="90" t="n"/>
      <c r="C936" s="91" t="n"/>
      <c r="D936" s="64" t="inlineStr">
        <is>
          <t>FONTE</t>
        </is>
      </c>
      <c r="E936" s="91" t="n"/>
      <c r="F936" s="64" t="inlineStr">
        <is>
          <t>UNID</t>
        </is>
      </c>
      <c r="G936" s="64" t="inlineStr">
        <is>
          <t>COEFICIENTE</t>
        </is>
      </c>
      <c r="H936" s="64" t="inlineStr">
        <is>
          <t>PREÇO UNITÁRIO</t>
        </is>
      </c>
      <c r="I936" s="64" t="inlineStr">
        <is>
          <t>TOTAL</t>
        </is>
      </c>
    </row>
    <row r="937" ht="21" customHeight="1">
      <c r="A937" s="78" t="inlineStr">
        <is>
          <t>00037370</t>
        </is>
      </c>
      <c r="B937" s="77" t="inlineStr">
        <is>
          <t>ALIMENTACAO - HORISTA (COLETADO CAIXA - ENCARGOS COMPLEMENTARES)</t>
        </is>
      </c>
      <c r="C937" s="91" t="n"/>
      <c r="D937" s="78" t="inlineStr">
        <is>
          <t>SINAPI</t>
        </is>
      </c>
      <c r="E937" s="91" t="n"/>
      <c r="F937" s="78" t="inlineStr">
        <is>
          <t>H</t>
        </is>
      </c>
      <c r="G937" s="21" t="n">
        <v>1</v>
      </c>
      <c r="H937" s="22" t="n">
        <v>1.69</v>
      </c>
      <c r="I937" s="22" t="n">
        <v>1.69</v>
      </c>
    </row>
    <row r="938" ht="21" customHeight="1">
      <c r="A938" s="78" t="inlineStr">
        <is>
          <t>00043484</t>
        </is>
      </c>
      <c r="B938" s="77" t="inlineStr">
        <is>
          <t>EPI - FAMILIA ELETRICISTA - HORISTA (ENCARGOS COMPLEMENTARES - COLETADO CAIXA)</t>
        </is>
      </c>
      <c r="C938" s="91" t="n"/>
      <c r="D938" s="78" t="inlineStr">
        <is>
          <t>SINAPI</t>
        </is>
      </c>
      <c r="E938" s="91" t="n"/>
      <c r="F938" s="78" t="inlineStr">
        <is>
          <t>H</t>
        </is>
      </c>
      <c r="G938" s="21" t="n">
        <v>1</v>
      </c>
      <c r="H938" s="22" t="n">
        <v>1.14</v>
      </c>
      <c r="I938" s="22" t="n">
        <v>1.14</v>
      </c>
    </row>
    <row r="939" ht="21" customHeight="1">
      <c r="A939" s="78" t="inlineStr">
        <is>
          <t>00037372</t>
        </is>
      </c>
      <c r="B939" s="77" t="inlineStr">
        <is>
          <t>EXAMES - HORISTA (COLETADO CAIXA - ENCARGOS COMPLEMENTARES)</t>
        </is>
      </c>
      <c r="C939" s="91" t="n"/>
      <c r="D939" s="78" t="inlineStr">
        <is>
          <t>SINAPI</t>
        </is>
      </c>
      <c r="E939" s="91" t="n"/>
      <c r="F939" s="78" t="inlineStr">
        <is>
          <t>H</t>
        </is>
      </c>
      <c r="G939" s="21" t="n">
        <v>1</v>
      </c>
      <c r="H939" s="22" t="n">
        <v>1.14</v>
      </c>
      <c r="I939" s="22" t="n">
        <v>1.14</v>
      </c>
    </row>
    <row r="940" ht="21" customHeight="1">
      <c r="A940" s="78" t="inlineStr">
        <is>
          <t>00043460</t>
        </is>
      </c>
      <c r="B940" s="77" t="inlineStr">
        <is>
          <t>FERRAMENTAS - FAMILIA ELETRICISTA - HORISTA (ENCARGOS COMPLEMENTARES - COLETADO CAIXA)</t>
        </is>
      </c>
      <c r="C940" s="91" t="n"/>
      <c r="D940" s="78" t="inlineStr">
        <is>
          <t>SINAPI</t>
        </is>
      </c>
      <c r="E940" s="91" t="n"/>
      <c r="F940" s="78" t="inlineStr">
        <is>
          <t>H</t>
        </is>
      </c>
      <c r="G940" s="21" t="n">
        <v>1</v>
      </c>
      <c r="H940" s="22" t="n">
        <v>0.86</v>
      </c>
      <c r="I940" s="22" t="n">
        <v>0.86</v>
      </c>
    </row>
    <row r="941" ht="21" customHeight="1">
      <c r="A941" s="78" t="inlineStr">
        <is>
          <t>00037373</t>
        </is>
      </c>
      <c r="B941" s="77" t="inlineStr">
        <is>
          <t>SEGURO - HORISTA (COLETADO CAIXA - ENCARGOS COMPLEMENTARES)</t>
        </is>
      </c>
      <c r="C941" s="91" t="n"/>
      <c r="D941" s="78" t="inlineStr">
        <is>
          <t>SINAPI</t>
        </is>
      </c>
      <c r="E941" s="91" t="n"/>
      <c r="F941" s="78" t="inlineStr">
        <is>
          <t>H</t>
        </is>
      </c>
      <c r="G941" s="21" t="n">
        <v>1</v>
      </c>
      <c r="H941" s="22" t="n">
        <v>0.07000000000000001</v>
      </c>
      <c r="I941" s="22" t="n">
        <v>0.07000000000000001</v>
      </c>
    </row>
    <row r="942" ht="21" customHeight="1">
      <c r="A942" s="78" t="inlineStr">
        <is>
          <t>00037371</t>
        </is>
      </c>
      <c r="B942" s="77" t="inlineStr">
        <is>
          <t>TRANSPORTE - HORISTA (COLETADO CAIXA - ENCARGOS COMPLEMENTARES)</t>
        </is>
      </c>
      <c r="C942" s="91" t="n"/>
      <c r="D942" s="78" t="inlineStr">
        <is>
          <t>SINAPI</t>
        </is>
      </c>
      <c r="E942" s="91" t="n"/>
      <c r="F942" s="78" t="inlineStr">
        <is>
          <t>H</t>
        </is>
      </c>
      <c r="G942" s="21" t="n">
        <v>1</v>
      </c>
      <c r="H942" s="22" t="n">
        <v>0.72</v>
      </c>
      <c r="I942" s="22" t="n">
        <v>0.72</v>
      </c>
    </row>
    <row r="943" ht="15" customHeight="1">
      <c r="A943" s="2" t="n"/>
      <c r="B943" s="2" t="n"/>
      <c r="C943" s="2" t="n"/>
      <c r="D943" s="2" t="n"/>
      <c r="E943" s="2" t="n"/>
      <c r="F943" s="2" t="n"/>
      <c r="G943" s="74" t="inlineStr">
        <is>
          <t>TOTAL Encargos Complementares:</t>
        </is>
      </c>
      <c r="H943" s="91" t="n"/>
      <c r="I943" s="23" t="n">
        <v>5.62</v>
      </c>
    </row>
    <row r="944" ht="15" customHeight="1">
      <c r="A944" s="73" t="inlineStr">
        <is>
          <t>Mão de Obra</t>
        </is>
      </c>
      <c r="B944" s="90" t="n"/>
      <c r="C944" s="91" t="n"/>
      <c r="D944" s="64" t="inlineStr">
        <is>
          <t>FONTE</t>
        </is>
      </c>
      <c r="E944" s="91" t="n"/>
      <c r="F944" s="64" t="inlineStr">
        <is>
          <t>UNID</t>
        </is>
      </c>
      <c r="G944" s="64" t="inlineStr">
        <is>
          <t>COEFICIENTE</t>
        </is>
      </c>
      <c r="H944" s="64" t="inlineStr">
        <is>
          <t>PREÇO UNITÁRIO</t>
        </is>
      </c>
      <c r="I944" s="64" t="inlineStr">
        <is>
          <t>TOTAL</t>
        </is>
      </c>
    </row>
    <row r="945" ht="15" customHeight="1">
      <c r="A945" s="78" t="inlineStr">
        <is>
          <t>00002436</t>
        </is>
      </c>
      <c r="B945" s="77" t="inlineStr">
        <is>
          <t>ELETRICISTA (HORISTA)</t>
        </is>
      </c>
      <c r="C945" s="91" t="n"/>
      <c r="D945" s="78" t="inlineStr">
        <is>
          <t>SINAPI</t>
        </is>
      </c>
      <c r="E945" s="91" t="n"/>
      <c r="F945" s="78" t="inlineStr">
        <is>
          <t>H</t>
        </is>
      </c>
      <c r="G945" s="21" t="n">
        <v>1</v>
      </c>
      <c r="H945" s="22" t="n">
        <v>21.08</v>
      </c>
      <c r="I945" s="22" t="n">
        <v>21.08</v>
      </c>
    </row>
    <row r="946" ht="15" customHeight="1">
      <c r="A946" s="2" t="n"/>
      <c r="B946" s="2" t="n"/>
      <c r="C946" s="2" t="n"/>
      <c r="D946" s="2" t="n"/>
      <c r="E946" s="2" t="n"/>
      <c r="F946" s="2" t="n"/>
      <c r="G946" s="74" t="inlineStr">
        <is>
          <t>TOTAL Mão de Obra:</t>
        </is>
      </c>
      <c r="H946" s="91" t="n"/>
      <c r="I946" s="23" t="n">
        <v>21.08</v>
      </c>
    </row>
    <row r="947" ht="15" customHeight="1">
      <c r="A947" s="73" t="inlineStr">
        <is>
          <t>Serviço</t>
        </is>
      </c>
      <c r="B947" s="90" t="n"/>
      <c r="C947" s="91" t="n"/>
      <c r="D947" s="64" t="inlineStr">
        <is>
          <t>FONTE</t>
        </is>
      </c>
      <c r="E947" s="91" t="n"/>
      <c r="F947" s="64" t="inlineStr">
        <is>
          <t>UNID</t>
        </is>
      </c>
      <c r="G947" s="64" t="inlineStr">
        <is>
          <t>COEFICIENTE</t>
        </is>
      </c>
      <c r="H947" s="64" t="inlineStr">
        <is>
          <t>PREÇO UNITÁRIO</t>
        </is>
      </c>
      <c r="I947" s="64" t="inlineStr">
        <is>
          <t>TOTAL</t>
        </is>
      </c>
    </row>
    <row r="948" ht="21" customHeight="1">
      <c r="A948" s="78" t="inlineStr">
        <is>
          <t>95332</t>
        </is>
      </c>
      <c r="B948" s="77" t="inlineStr">
        <is>
          <t>CURSO DE CAPACITAÇÃO PARA ELETRICISTA (ENCARGOS COMPLEMENTARES) - HORISTA</t>
        </is>
      </c>
      <c r="C948" s="91" t="n"/>
      <c r="D948" s="78" t="inlineStr">
        <is>
          <t>SINAPI</t>
        </is>
      </c>
      <c r="E948" s="91" t="n"/>
      <c r="F948" s="78" t="inlineStr">
        <is>
          <t>H</t>
        </is>
      </c>
      <c r="G948" s="21" t="n">
        <v>1</v>
      </c>
      <c r="H948" s="22" t="n">
        <v>0.82</v>
      </c>
      <c r="I948" s="22" t="n">
        <v>0.82</v>
      </c>
    </row>
    <row r="949" ht="15" customHeight="1">
      <c r="A949" s="2" t="n"/>
      <c r="B949" s="2" t="n"/>
      <c r="C949" s="2" t="n"/>
      <c r="D949" s="2" t="n"/>
      <c r="E949" s="2" t="n"/>
      <c r="F949" s="2" t="n"/>
      <c r="G949" s="74" t="inlineStr">
        <is>
          <t>TOTAL Serviço:</t>
        </is>
      </c>
      <c r="H949" s="91" t="n"/>
      <c r="I949" s="23" t="n">
        <v>0.82</v>
      </c>
    </row>
    <row r="950" ht="15" customHeight="1">
      <c r="A950" s="2" t="n"/>
      <c r="B950" s="2" t="n"/>
      <c r="C950" s="2" t="n"/>
      <c r="D950" s="2" t="n"/>
      <c r="E950" s="2" t="n"/>
      <c r="F950" s="2" t="n"/>
      <c r="G950" s="75" t="inlineStr">
        <is>
          <t>VALOR:</t>
        </is>
      </c>
      <c r="H950" s="91" t="n"/>
      <c r="I950" s="5" t="n">
        <v>27.52</v>
      </c>
    </row>
    <row r="951" ht="15" customHeight="1">
      <c r="A951" s="2" t="n"/>
      <c r="B951" s="2" t="n"/>
      <c r="C951" s="2" t="n"/>
      <c r="D951" s="2" t="n"/>
      <c r="E951" s="2" t="n"/>
      <c r="F951" s="2" t="n"/>
      <c r="G951" s="75" t="inlineStr">
        <is>
          <t>VALOR BDI (29.27%):</t>
        </is>
      </c>
      <c r="H951" s="91" t="n"/>
      <c r="I951" s="5" t="n">
        <v>8.06</v>
      </c>
    </row>
    <row r="952" ht="15" customHeight="1">
      <c r="A952" s="2" t="n"/>
      <c r="B952" s="2" t="n"/>
      <c r="C952" s="2" t="n"/>
      <c r="D952" s="2" t="n"/>
      <c r="E952" s="2" t="n"/>
      <c r="F952" s="2" t="n"/>
      <c r="G952" s="75" t="inlineStr">
        <is>
          <t>VALOR COM BDI:</t>
        </is>
      </c>
      <c r="H952" s="91" t="n"/>
      <c r="I952" s="5" t="n">
        <v>35.58</v>
      </c>
    </row>
    <row r="953" ht="9.949999999999999" customHeight="1">
      <c r="A953" s="2" t="n"/>
      <c r="B953" s="2" t="n"/>
      <c r="C953" s="2" t="n"/>
      <c r="D953" s="71" t="n"/>
      <c r="G953" s="2" t="n"/>
      <c r="H953" s="2" t="n"/>
      <c r="I953" s="2" t="n"/>
    </row>
    <row r="954" ht="20.1" customHeight="1">
      <c r="A954" s="72" t="inlineStr">
        <is>
          <t>88267 ENCANADOR OU BOMBEIRO HIDRÁULICO COM ENCARGOS COMPLEMENTARES (H)</t>
        </is>
      </c>
      <c r="B954" s="90" t="n"/>
      <c r="C954" s="90" t="n"/>
      <c r="D954" s="90" t="n"/>
      <c r="E954" s="90" t="n"/>
      <c r="F954" s="90" t="n"/>
      <c r="G954" s="90" t="n"/>
      <c r="H954" s="90" t="n"/>
      <c r="I954" s="91" t="n"/>
    </row>
    <row r="955" ht="15" customHeight="1">
      <c r="A955" s="73" t="inlineStr">
        <is>
          <t>Encargos Complementares</t>
        </is>
      </c>
      <c r="B955" s="90" t="n"/>
      <c r="C955" s="91" t="n"/>
      <c r="D955" s="64" t="inlineStr">
        <is>
          <t>FONTE</t>
        </is>
      </c>
      <c r="E955" s="91" t="n"/>
      <c r="F955" s="64" t="inlineStr">
        <is>
          <t>UNID</t>
        </is>
      </c>
      <c r="G955" s="64" t="inlineStr">
        <is>
          <t>COEFICIENTE</t>
        </is>
      </c>
      <c r="H955" s="64" t="inlineStr">
        <is>
          <t>PREÇO UNITÁRIO</t>
        </is>
      </c>
      <c r="I955" s="64" t="inlineStr">
        <is>
          <t>TOTAL</t>
        </is>
      </c>
    </row>
    <row r="956" ht="21" customHeight="1">
      <c r="A956" s="78" t="inlineStr">
        <is>
          <t>00037370</t>
        </is>
      </c>
      <c r="B956" s="77" t="inlineStr">
        <is>
          <t>ALIMENTACAO - HORISTA (COLETADO CAIXA - ENCARGOS COMPLEMENTARES)</t>
        </is>
      </c>
      <c r="C956" s="91" t="n"/>
      <c r="D956" s="78" t="inlineStr">
        <is>
          <t>SINAPI</t>
        </is>
      </c>
      <c r="E956" s="91" t="n"/>
      <c r="F956" s="78" t="inlineStr">
        <is>
          <t>H</t>
        </is>
      </c>
      <c r="G956" s="21" t="n">
        <v>1</v>
      </c>
      <c r="H956" s="22" t="n">
        <v>1.69</v>
      </c>
      <c r="I956" s="22" t="n">
        <v>1.69</v>
      </c>
    </row>
    <row r="957" ht="21" customHeight="1">
      <c r="A957" s="78" t="inlineStr">
        <is>
          <t>00043485</t>
        </is>
      </c>
      <c r="B957" s="77" t="inlineStr">
        <is>
          <t>EPI - FAMILIA ENCANADOR - HORISTA (ENCARGOS COMPLEMENTARES - COLETADO CAIXA)</t>
        </is>
      </c>
      <c r="C957" s="91" t="n"/>
      <c r="D957" s="78" t="inlineStr">
        <is>
          <t>SINAPI</t>
        </is>
      </c>
      <c r="E957" s="91" t="n"/>
      <c r="F957" s="78" t="inlineStr">
        <is>
          <t>H</t>
        </is>
      </c>
      <c r="G957" s="21" t="n">
        <v>1</v>
      </c>
      <c r="H957" s="22" t="n">
        <v>1.01</v>
      </c>
      <c r="I957" s="22" t="n">
        <v>1.01</v>
      </c>
    </row>
    <row r="958" ht="21" customHeight="1">
      <c r="A958" s="78" t="inlineStr">
        <is>
          <t>00037372</t>
        </is>
      </c>
      <c r="B958" s="77" t="inlineStr">
        <is>
          <t>EXAMES - HORISTA (COLETADO CAIXA - ENCARGOS COMPLEMENTARES)</t>
        </is>
      </c>
      <c r="C958" s="91" t="n"/>
      <c r="D958" s="78" t="inlineStr">
        <is>
          <t>SINAPI</t>
        </is>
      </c>
      <c r="E958" s="91" t="n"/>
      <c r="F958" s="78" t="inlineStr">
        <is>
          <t>H</t>
        </is>
      </c>
      <c r="G958" s="21" t="n">
        <v>1</v>
      </c>
      <c r="H958" s="22" t="n">
        <v>1.14</v>
      </c>
      <c r="I958" s="22" t="n">
        <v>1.14</v>
      </c>
    </row>
    <row r="959" ht="21" customHeight="1">
      <c r="A959" s="78" t="inlineStr">
        <is>
          <t>00043461</t>
        </is>
      </c>
      <c r="B959" s="77" t="inlineStr">
        <is>
          <t>FERRAMENTAS - FAMILIA ENCANADOR - HORISTA (ENCARGOS COMPLEMENTARES - COLETADO CAIXA)</t>
        </is>
      </c>
      <c r="C959" s="91" t="n"/>
      <c r="D959" s="78" t="inlineStr">
        <is>
          <t>SINAPI</t>
        </is>
      </c>
      <c r="E959" s="91" t="n"/>
      <c r="F959" s="78" t="inlineStr">
        <is>
          <t>H</t>
        </is>
      </c>
      <c r="G959" s="21" t="n">
        <v>1</v>
      </c>
      <c r="H959" s="22" t="n">
        <v>0.32</v>
      </c>
      <c r="I959" s="22" t="n">
        <v>0.32</v>
      </c>
    </row>
    <row r="960" ht="21" customHeight="1">
      <c r="A960" s="78" t="inlineStr">
        <is>
          <t>00037373</t>
        </is>
      </c>
      <c r="B960" s="77" t="inlineStr">
        <is>
          <t>SEGURO - HORISTA (COLETADO CAIXA - ENCARGOS COMPLEMENTARES)</t>
        </is>
      </c>
      <c r="C960" s="91" t="n"/>
      <c r="D960" s="78" t="inlineStr">
        <is>
          <t>SINAPI</t>
        </is>
      </c>
      <c r="E960" s="91" t="n"/>
      <c r="F960" s="78" t="inlineStr">
        <is>
          <t>H</t>
        </is>
      </c>
      <c r="G960" s="21" t="n">
        <v>1</v>
      </c>
      <c r="H960" s="22" t="n">
        <v>0.07000000000000001</v>
      </c>
      <c r="I960" s="22" t="n">
        <v>0.07000000000000001</v>
      </c>
    </row>
    <row r="961" ht="21" customHeight="1">
      <c r="A961" s="78" t="inlineStr">
        <is>
          <t>00037371</t>
        </is>
      </c>
      <c r="B961" s="77" t="inlineStr">
        <is>
          <t>TRANSPORTE - HORISTA (COLETADO CAIXA - ENCARGOS COMPLEMENTARES)</t>
        </is>
      </c>
      <c r="C961" s="91" t="n"/>
      <c r="D961" s="78" t="inlineStr">
        <is>
          <t>SINAPI</t>
        </is>
      </c>
      <c r="E961" s="91" t="n"/>
      <c r="F961" s="78" t="inlineStr">
        <is>
          <t>H</t>
        </is>
      </c>
      <c r="G961" s="21" t="n">
        <v>1</v>
      </c>
      <c r="H961" s="22" t="n">
        <v>0.72</v>
      </c>
      <c r="I961" s="22" t="n">
        <v>0.72</v>
      </c>
    </row>
    <row r="962" ht="15" customHeight="1">
      <c r="A962" s="2" t="n"/>
      <c r="B962" s="2" t="n"/>
      <c r="C962" s="2" t="n"/>
      <c r="D962" s="2" t="n"/>
      <c r="E962" s="2" t="n"/>
      <c r="F962" s="2" t="n"/>
      <c r="G962" s="74" t="inlineStr">
        <is>
          <t>TOTAL Encargos Complementares:</t>
        </is>
      </c>
      <c r="H962" s="91" t="n"/>
      <c r="I962" s="23" t="n">
        <v>4.95</v>
      </c>
    </row>
    <row r="963" ht="15" customHeight="1">
      <c r="A963" s="73" t="inlineStr">
        <is>
          <t>Mão de Obra</t>
        </is>
      </c>
      <c r="B963" s="90" t="n"/>
      <c r="C963" s="91" t="n"/>
      <c r="D963" s="64" t="inlineStr">
        <is>
          <t>FONTE</t>
        </is>
      </c>
      <c r="E963" s="91" t="n"/>
      <c r="F963" s="64" t="inlineStr">
        <is>
          <t>UNID</t>
        </is>
      </c>
      <c r="G963" s="64" t="inlineStr">
        <is>
          <t>COEFICIENTE</t>
        </is>
      </c>
      <c r="H963" s="64" t="inlineStr">
        <is>
          <t>PREÇO UNITÁRIO</t>
        </is>
      </c>
      <c r="I963" s="64" t="inlineStr">
        <is>
          <t>TOTAL</t>
        </is>
      </c>
    </row>
    <row r="964" ht="15" customHeight="1">
      <c r="A964" s="78" t="inlineStr">
        <is>
          <t>00002696</t>
        </is>
      </c>
      <c r="B964" s="77" t="inlineStr">
        <is>
          <t>ENCANADOR OU BOMBEIRO HIDRAULICO (HORISTA)</t>
        </is>
      </c>
      <c r="C964" s="91" t="n"/>
      <c r="D964" s="78" t="inlineStr">
        <is>
          <t>SINAPI</t>
        </is>
      </c>
      <c r="E964" s="91" t="n"/>
      <c r="F964" s="78" t="inlineStr">
        <is>
          <t>H</t>
        </is>
      </c>
      <c r="G964" s="21" t="n">
        <v>1</v>
      </c>
      <c r="H964" s="22" t="n">
        <v>18.4</v>
      </c>
      <c r="I964" s="22" t="n">
        <v>18.4</v>
      </c>
    </row>
    <row r="965" ht="15" customHeight="1">
      <c r="A965" s="2" t="n"/>
      <c r="B965" s="2" t="n"/>
      <c r="C965" s="2" t="n"/>
      <c r="D965" s="2" t="n"/>
      <c r="E965" s="2" t="n"/>
      <c r="F965" s="2" t="n"/>
      <c r="G965" s="74" t="inlineStr">
        <is>
          <t>TOTAL Mão de Obra:</t>
        </is>
      </c>
      <c r="H965" s="91" t="n"/>
      <c r="I965" s="23" t="n">
        <v>18.4</v>
      </c>
    </row>
    <row r="966" ht="15" customHeight="1">
      <c r="A966" s="73" t="inlineStr">
        <is>
          <t>Serviço</t>
        </is>
      </c>
      <c r="B966" s="90" t="n"/>
      <c r="C966" s="91" t="n"/>
      <c r="D966" s="64" t="inlineStr">
        <is>
          <t>FONTE</t>
        </is>
      </c>
      <c r="E966" s="91" t="n"/>
      <c r="F966" s="64" t="inlineStr">
        <is>
          <t>UNID</t>
        </is>
      </c>
      <c r="G966" s="64" t="inlineStr">
        <is>
          <t>COEFICIENTE</t>
        </is>
      </c>
      <c r="H966" s="64" t="inlineStr">
        <is>
          <t>PREÇO UNITÁRIO</t>
        </is>
      </c>
      <c r="I966" s="64" t="inlineStr">
        <is>
          <t>TOTAL</t>
        </is>
      </c>
    </row>
    <row r="967" ht="21" customHeight="1">
      <c r="A967" s="78" t="inlineStr">
        <is>
          <t>95335</t>
        </is>
      </c>
      <c r="B967" s="77" t="inlineStr">
        <is>
          <t>CURSO DE CAPACITAÇÃO PARA ENCANADOR OU BOMBEIRO HIDRÁULICO (ENCARGOS COMPLEMENTARES) - HORISTA</t>
        </is>
      </c>
      <c r="C967" s="91" t="n"/>
      <c r="D967" s="78" t="inlineStr">
        <is>
          <t>SINAPI</t>
        </is>
      </c>
      <c r="E967" s="91" t="n"/>
      <c r="F967" s="78" t="inlineStr">
        <is>
          <t>H</t>
        </is>
      </c>
      <c r="G967" s="21" t="n">
        <v>1</v>
      </c>
      <c r="H967" s="22" t="n">
        <v>0.34</v>
      </c>
      <c r="I967" s="22" t="n">
        <v>0.34</v>
      </c>
    </row>
    <row r="968" ht="15" customHeight="1">
      <c r="A968" s="2" t="n"/>
      <c r="B968" s="2" t="n"/>
      <c r="C968" s="2" t="n"/>
      <c r="D968" s="2" t="n"/>
      <c r="E968" s="2" t="n"/>
      <c r="F968" s="2" t="n"/>
      <c r="G968" s="74" t="inlineStr">
        <is>
          <t>TOTAL Serviço:</t>
        </is>
      </c>
      <c r="H968" s="91" t="n"/>
      <c r="I968" s="23" t="n">
        <v>0.34</v>
      </c>
    </row>
    <row r="969" ht="15" customHeight="1">
      <c r="A969" s="2" t="n"/>
      <c r="B969" s="2" t="n"/>
      <c r="C969" s="2" t="n"/>
      <c r="D969" s="2" t="n"/>
      <c r="E969" s="2" t="n"/>
      <c r="F969" s="2" t="n"/>
      <c r="G969" s="75" t="inlineStr">
        <is>
          <t>VALOR:</t>
        </is>
      </c>
      <c r="H969" s="91" t="n"/>
      <c r="I969" s="5" t="n">
        <v>23.69</v>
      </c>
    </row>
    <row r="970" ht="15" customHeight="1">
      <c r="A970" s="2" t="n"/>
      <c r="B970" s="2" t="n"/>
      <c r="C970" s="2" t="n"/>
      <c r="D970" s="2" t="n"/>
      <c r="E970" s="2" t="n"/>
      <c r="F970" s="2" t="n"/>
      <c r="G970" s="75" t="inlineStr">
        <is>
          <t>VALOR BDI (29.27%):</t>
        </is>
      </c>
      <c r="H970" s="91" t="n"/>
      <c r="I970" s="5" t="n">
        <v>6.93</v>
      </c>
    </row>
    <row r="971" ht="15" customHeight="1">
      <c r="A971" s="2" t="n"/>
      <c r="B971" s="2" t="n"/>
      <c r="C971" s="2" t="n"/>
      <c r="D971" s="2" t="n"/>
      <c r="E971" s="2" t="n"/>
      <c r="F971" s="2" t="n"/>
      <c r="G971" s="75" t="inlineStr">
        <is>
          <t>VALOR COM BDI:</t>
        </is>
      </c>
      <c r="H971" s="91" t="n"/>
      <c r="I971" s="5" t="n">
        <v>30.62</v>
      </c>
    </row>
    <row r="972" ht="9.949999999999999" customHeight="1">
      <c r="A972" s="2" t="n"/>
      <c r="B972" s="2" t="n"/>
      <c r="C972" s="2" t="n"/>
      <c r="D972" s="71" t="n"/>
      <c r="G972" s="2" t="n"/>
      <c r="H972" s="2" t="n"/>
      <c r="I972" s="2" t="n"/>
    </row>
    <row r="973" ht="20.1" customHeight="1">
      <c r="A973" s="72" t="inlineStr">
        <is>
          <t>44.01.07 ENCARREGADO (MES)</t>
        </is>
      </c>
      <c r="B973" s="90" t="n"/>
      <c r="C973" s="90" t="n"/>
      <c r="D973" s="90" t="n"/>
      <c r="E973" s="90" t="n"/>
      <c r="F973" s="90" t="n"/>
      <c r="G973" s="90" t="n"/>
      <c r="H973" s="90" t="n"/>
      <c r="I973" s="91" t="n"/>
    </row>
    <row r="974" ht="15" customHeight="1">
      <c r="A974" s="73" t="inlineStr">
        <is>
          <t>Mão de Obra</t>
        </is>
      </c>
      <c r="B974" s="90" t="n"/>
      <c r="C974" s="91" t="n"/>
      <c r="D974" s="64" t="inlineStr">
        <is>
          <t>FONTE</t>
        </is>
      </c>
      <c r="E974" s="91" t="n"/>
      <c r="F974" s="64" t="inlineStr">
        <is>
          <t>UNID</t>
        </is>
      </c>
      <c r="G974" s="64" t="inlineStr">
        <is>
          <t>COEFICIENTE</t>
        </is>
      </c>
      <c r="H974" s="64" t="inlineStr">
        <is>
          <t>PREÇO UNITÁRIO</t>
        </is>
      </c>
      <c r="I974" s="64" t="inlineStr">
        <is>
          <t>TOTAL</t>
        </is>
      </c>
    </row>
    <row r="975" ht="15" customHeight="1">
      <c r="A975" s="78" t="inlineStr">
        <is>
          <t>55.10.33</t>
        </is>
      </c>
      <c r="B975" s="77" t="inlineStr">
        <is>
          <t>ENCARREGADO GERAL DE OBRA</t>
        </is>
      </c>
      <c r="C975" s="91" t="n"/>
      <c r="D975" s="78" t="inlineStr">
        <is>
          <t>SUDECAP</t>
        </is>
      </c>
      <c r="E975" s="91" t="n"/>
      <c r="F975" s="78" t="inlineStr">
        <is>
          <t>H</t>
        </is>
      </c>
      <c r="G975" s="21" t="n">
        <v>185</v>
      </c>
      <c r="H975" s="22" t="n">
        <v>36.27</v>
      </c>
      <c r="I975" s="22" t="n">
        <v>6709.95</v>
      </c>
    </row>
    <row r="976" ht="15" customHeight="1">
      <c r="A976" s="2" t="n"/>
      <c r="B976" s="2" t="n"/>
      <c r="C976" s="2" t="n"/>
      <c r="D976" s="2" t="n"/>
      <c r="E976" s="2" t="n"/>
      <c r="F976" s="2" t="n"/>
      <c r="G976" s="74" t="inlineStr">
        <is>
          <t>TOTAL Mão de Obra:</t>
        </is>
      </c>
      <c r="H976" s="91" t="n"/>
      <c r="I976" s="23" t="n">
        <v>6709.95</v>
      </c>
    </row>
    <row r="977" ht="15" customHeight="1">
      <c r="A977" s="2" t="n"/>
      <c r="B977" s="2" t="n"/>
      <c r="C977" s="2" t="n"/>
      <c r="D977" s="2" t="n"/>
      <c r="E977" s="2" t="n"/>
      <c r="F977" s="2" t="n"/>
      <c r="G977" s="75" t="inlineStr">
        <is>
          <t>VALOR:</t>
        </is>
      </c>
      <c r="H977" s="91" t="n"/>
      <c r="I977" s="5" t="n">
        <v>6709.95</v>
      </c>
    </row>
    <row r="978" ht="15" customHeight="1">
      <c r="A978" s="2" t="n"/>
      <c r="B978" s="2" t="n"/>
      <c r="C978" s="2" t="n"/>
      <c r="D978" s="2" t="n"/>
      <c r="E978" s="2" t="n"/>
      <c r="F978" s="2" t="n"/>
      <c r="G978" s="75" t="inlineStr">
        <is>
          <t>VALOR BDI (29.27%):</t>
        </is>
      </c>
      <c r="H978" s="91" t="n"/>
      <c r="I978" s="5" t="n">
        <v>1964</v>
      </c>
    </row>
    <row r="979" ht="15" customHeight="1">
      <c r="A979" s="2" t="n"/>
      <c r="B979" s="2" t="n"/>
      <c r="C979" s="2" t="n"/>
      <c r="D979" s="2" t="n"/>
      <c r="E979" s="2" t="n"/>
      <c r="F979" s="2" t="n"/>
      <c r="G979" s="75" t="inlineStr">
        <is>
          <t>VALOR COM BDI:</t>
        </is>
      </c>
      <c r="H979" s="91" t="n"/>
      <c r="I979" s="5" t="n">
        <v>8673.950000000001</v>
      </c>
    </row>
    <row r="980" ht="9.949999999999999" customHeight="1">
      <c r="A980" s="2" t="n"/>
      <c r="B980" s="2" t="n"/>
      <c r="C980" s="2" t="n"/>
      <c r="D980" s="71" t="n"/>
      <c r="G980" s="2" t="n"/>
      <c r="H980" s="2" t="n"/>
      <c r="I980" s="2" t="n"/>
    </row>
    <row r="981" ht="20.1" customHeight="1">
      <c r="A981" s="72" t="inlineStr">
        <is>
          <t>44.01.03 ENGENHEIRO JUNIOR (MES)</t>
        </is>
      </c>
      <c r="B981" s="90" t="n"/>
      <c r="C981" s="90" t="n"/>
      <c r="D981" s="90" t="n"/>
      <c r="E981" s="90" t="n"/>
      <c r="F981" s="90" t="n"/>
      <c r="G981" s="90" t="n"/>
      <c r="H981" s="90" t="n"/>
      <c r="I981" s="91" t="n"/>
    </row>
    <row r="982" ht="15" customHeight="1">
      <c r="A982" s="73" t="inlineStr">
        <is>
          <t>Mão de Obra</t>
        </is>
      </c>
      <c r="B982" s="90" t="n"/>
      <c r="C982" s="91" t="n"/>
      <c r="D982" s="64" t="inlineStr">
        <is>
          <t>FONTE</t>
        </is>
      </c>
      <c r="E982" s="91" t="n"/>
      <c r="F982" s="64" t="inlineStr">
        <is>
          <t>UNID</t>
        </is>
      </c>
      <c r="G982" s="64" t="inlineStr">
        <is>
          <t>COEFICIENTE</t>
        </is>
      </c>
      <c r="H982" s="64" t="inlineStr">
        <is>
          <t>PREÇO UNITÁRIO</t>
        </is>
      </c>
      <c r="I982" s="64" t="inlineStr">
        <is>
          <t>TOTAL</t>
        </is>
      </c>
    </row>
    <row r="983" ht="15" customHeight="1">
      <c r="A983" s="78" t="inlineStr">
        <is>
          <t>55.20.03</t>
        </is>
      </c>
      <c r="B983" s="77" t="inlineStr">
        <is>
          <t>ENGENHEIRO DE OBRA JUNIOR</t>
        </is>
      </c>
      <c r="C983" s="91" t="n"/>
      <c r="D983" s="78" t="inlineStr">
        <is>
          <t>SUDECAP</t>
        </is>
      </c>
      <c r="E983" s="91" t="n"/>
      <c r="F983" s="78" t="inlineStr">
        <is>
          <t>MES</t>
        </is>
      </c>
      <c r="G983" s="21" t="n">
        <v>1</v>
      </c>
      <c r="H983" s="22" t="n">
        <v>16552.91</v>
      </c>
      <c r="I983" s="22" t="n">
        <v>16552.91</v>
      </c>
    </row>
    <row r="984" ht="15" customHeight="1">
      <c r="A984" s="2" t="n"/>
      <c r="B984" s="2" t="n"/>
      <c r="C984" s="2" t="n"/>
      <c r="D984" s="2" t="n"/>
      <c r="E984" s="2" t="n"/>
      <c r="F984" s="2" t="n"/>
      <c r="G984" s="74" t="inlineStr">
        <is>
          <t>TOTAL Mão de Obra:</t>
        </is>
      </c>
      <c r="H984" s="91" t="n"/>
      <c r="I984" s="23" t="n">
        <v>16552.91</v>
      </c>
    </row>
    <row r="985" ht="15" customHeight="1">
      <c r="A985" s="2" t="n"/>
      <c r="B985" s="2" t="n"/>
      <c r="C985" s="2" t="n"/>
      <c r="D985" s="2" t="n"/>
      <c r="E985" s="2" t="n"/>
      <c r="F985" s="2" t="n"/>
      <c r="G985" s="75" t="inlineStr">
        <is>
          <t>VALOR:</t>
        </is>
      </c>
      <c r="H985" s="91" t="n"/>
      <c r="I985" s="5" t="n">
        <v>16552.91</v>
      </c>
    </row>
    <row r="986" ht="15" customHeight="1">
      <c r="A986" s="2" t="n"/>
      <c r="B986" s="2" t="n"/>
      <c r="C986" s="2" t="n"/>
      <c r="D986" s="2" t="n"/>
      <c r="E986" s="2" t="n"/>
      <c r="F986" s="2" t="n"/>
      <c r="G986" s="75" t="inlineStr">
        <is>
          <t>VALOR BDI (29.27%):</t>
        </is>
      </c>
      <c r="H986" s="91" t="n"/>
      <c r="I986" s="5" t="n">
        <v>4845.04</v>
      </c>
    </row>
    <row r="987" ht="15" customHeight="1">
      <c r="A987" s="2" t="n"/>
      <c r="B987" s="2" t="n"/>
      <c r="C987" s="2" t="n"/>
      <c r="D987" s="2" t="n"/>
      <c r="E987" s="2" t="n"/>
      <c r="F987" s="2" t="n"/>
      <c r="G987" s="75" t="inlineStr">
        <is>
          <t>VALOR COM BDI:</t>
        </is>
      </c>
      <c r="H987" s="91" t="n"/>
      <c r="I987" s="5" t="n">
        <v>21397.95</v>
      </c>
    </row>
    <row r="988" ht="9.949999999999999" customHeight="1">
      <c r="A988" s="2" t="n"/>
      <c r="B988" s="2" t="n"/>
      <c r="C988" s="2" t="n"/>
      <c r="D988" s="71" t="n"/>
      <c r="G988" s="2" t="n"/>
      <c r="H988" s="2" t="n"/>
      <c r="I988" s="2" t="n"/>
    </row>
    <row r="989" ht="20.1" customHeight="1">
      <c r="A989" s="72" t="inlineStr">
        <is>
          <t>ED-14677 EPI PARA OPERADOR DE BETONEIRA ESTACIONÁRIA - HORISTA (ENCARGOS COMPLEMENTARES) (hora)</t>
        </is>
      </c>
      <c r="B989" s="90" t="n"/>
      <c r="C989" s="90" t="n"/>
      <c r="D989" s="90" t="n"/>
      <c r="E989" s="90" t="n"/>
      <c r="F989" s="90" t="n"/>
      <c r="G989" s="90" t="n"/>
      <c r="H989" s="90" t="n"/>
      <c r="I989" s="91" t="n"/>
    </row>
    <row r="990" ht="20.1" customHeight="1">
      <c r="A990" s="76" t="inlineStr">
        <is>
          <t>MATERIAIS</t>
        </is>
      </c>
      <c r="B990" s="90" t="n"/>
      <c r="C990" s="90" t="n"/>
      <c r="D990" s="90" t="n"/>
      <c r="E990" s="91" t="n"/>
      <c r="F990" s="63" t="inlineStr">
        <is>
          <t>UNID</t>
        </is>
      </c>
      <c r="G990" s="63" t="inlineStr">
        <is>
          <t>CONSUMO</t>
        </is>
      </c>
      <c r="H990" s="63" t="inlineStr">
        <is>
          <t>VALOR UNITÁRIO</t>
        </is>
      </c>
      <c r="I990" s="63" t="inlineStr">
        <is>
          <t>CUSTO UNITÁRIO</t>
        </is>
      </c>
    </row>
    <row r="991" ht="15.95" customHeight="1">
      <c r="A991" s="66" t="inlineStr">
        <is>
          <t>MATED-14636</t>
        </is>
      </c>
      <c r="B991" s="65" t="inlineStr">
        <is>
          <t>EPI PARA FAMÍLIA OPERADOR ESCAVADEIRA - HORISTA (ENCARGOS COMPLEMENTARES)   hora</t>
        </is>
      </c>
      <c r="C991" s="90" t="n"/>
      <c r="D991" s="90" t="n"/>
      <c r="E991" s="91" t="n"/>
      <c r="F991" s="66" t="inlineStr">
        <is>
          <t>hora</t>
        </is>
      </c>
      <c r="G991" s="82" t="n">
        <v>1</v>
      </c>
      <c r="H991" s="68" t="n">
        <v>0.82</v>
      </c>
      <c r="I991" s="68" t="n">
        <v>0.82</v>
      </c>
    </row>
    <row r="992" ht="15" customHeight="1">
      <c r="A992" s="58" t="n"/>
      <c r="B992" s="58" t="n"/>
      <c r="C992" s="58" t="n"/>
      <c r="D992" s="58" t="n"/>
      <c r="E992" s="58" t="n"/>
      <c r="F992" s="58" t="n"/>
      <c r="G992" s="69" t="inlineStr">
        <is>
          <t>TOTAL MATERIAIS:</t>
        </is>
      </c>
      <c r="H992" s="91" t="n"/>
      <c r="I992" s="5" t="n">
        <v>0.82</v>
      </c>
    </row>
    <row r="993" ht="15" customHeight="1">
      <c r="A993" s="2" t="n"/>
      <c r="B993" s="2" t="n"/>
      <c r="C993" s="2" t="n"/>
      <c r="D993" s="2" t="n"/>
      <c r="E993" s="2" t="n"/>
      <c r="F993" s="2" t="n"/>
      <c r="G993" s="75" t="inlineStr">
        <is>
          <t>Custo Direto Total:</t>
        </is>
      </c>
      <c r="H993" s="91" t="n"/>
      <c r="I993" s="68" t="n">
        <v>0.82</v>
      </c>
    </row>
    <row r="994" ht="15" customHeight="1">
      <c r="A994" s="2" t="n"/>
      <c r="B994" s="2" t="n"/>
      <c r="C994" s="2" t="n"/>
      <c r="D994" s="2" t="n"/>
      <c r="E994" s="2" t="n"/>
      <c r="F994" s="2" t="n"/>
      <c r="G994" s="75" t="inlineStr">
        <is>
          <t>VALOR:</t>
        </is>
      </c>
      <c r="H994" s="91" t="n"/>
      <c r="I994" s="5" t="n">
        <v>0.82</v>
      </c>
    </row>
    <row r="995" ht="15" customHeight="1">
      <c r="A995" s="2" t="n"/>
      <c r="B995" s="2" t="n"/>
      <c r="C995" s="2" t="n"/>
      <c r="D995" s="2" t="n"/>
      <c r="E995" s="2" t="n"/>
      <c r="F995" s="2" t="n"/>
      <c r="G995" s="75" t="inlineStr">
        <is>
          <t>VALOR BDI (29.27%):</t>
        </is>
      </c>
      <c r="H995" s="91" t="n"/>
      <c r="I995" s="5" t="n">
        <v>0.24</v>
      </c>
    </row>
    <row r="996" ht="15" customHeight="1">
      <c r="A996" s="2" t="n"/>
      <c r="B996" s="2" t="n"/>
      <c r="C996" s="2" t="n"/>
      <c r="D996" s="2" t="n"/>
      <c r="E996" s="2" t="n"/>
      <c r="F996" s="2" t="n"/>
      <c r="G996" s="75" t="inlineStr">
        <is>
          <t>VALOR COM BDI:</t>
        </is>
      </c>
      <c r="H996" s="91" t="n"/>
      <c r="I996" s="5" t="n">
        <v>1.06</v>
      </c>
    </row>
    <row r="997" ht="9.949999999999999" customHeight="1">
      <c r="A997" s="2" t="n"/>
      <c r="B997" s="2" t="n"/>
      <c r="C997" s="2" t="n"/>
      <c r="D997" s="71" t="n"/>
      <c r="G997" s="2" t="n"/>
      <c r="H997" s="2" t="n"/>
      <c r="I997" s="2" t="n"/>
    </row>
    <row r="998" ht="20.1" customHeight="1">
      <c r="A998" s="72" t="inlineStr">
        <is>
          <t>ED-14652 EPI PARA PEDREIRO - HORISTA (ENCARGOS COMPLEMENTARES) (hora)</t>
        </is>
      </c>
      <c r="B998" s="90" t="n"/>
      <c r="C998" s="90" t="n"/>
      <c r="D998" s="90" t="n"/>
      <c r="E998" s="90" t="n"/>
      <c r="F998" s="90" t="n"/>
      <c r="G998" s="90" t="n"/>
      <c r="H998" s="90" t="n"/>
      <c r="I998" s="91" t="n"/>
    </row>
    <row r="999" ht="20.1" customHeight="1">
      <c r="A999" s="76" t="inlineStr">
        <is>
          <t>MATERIAIS</t>
        </is>
      </c>
      <c r="B999" s="90" t="n"/>
      <c r="C999" s="90" t="n"/>
      <c r="D999" s="90" t="n"/>
      <c r="E999" s="91" t="n"/>
      <c r="F999" s="63" t="inlineStr">
        <is>
          <t>UNID</t>
        </is>
      </c>
      <c r="G999" s="63" t="inlineStr">
        <is>
          <t>CONSUMO</t>
        </is>
      </c>
      <c r="H999" s="63" t="inlineStr">
        <is>
          <t>VALOR UNITÁRIO</t>
        </is>
      </c>
      <c r="I999" s="63" t="inlineStr">
        <is>
          <t>CUSTO UNITÁRIO</t>
        </is>
      </c>
    </row>
    <row r="1000" ht="15" customHeight="1">
      <c r="A1000" s="66" t="inlineStr">
        <is>
          <t>MATED-14637</t>
        </is>
      </c>
      <c r="B1000" s="65" t="inlineStr">
        <is>
          <t>EPI PARA FAMÍLIA PEDREIRO - HORISTA (ENCARGOS COMPLEMENTARES)   hora</t>
        </is>
      </c>
      <c r="C1000" s="90" t="n"/>
      <c r="D1000" s="90" t="n"/>
      <c r="E1000" s="91" t="n"/>
      <c r="F1000" s="66" t="inlineStr">
        <is>
          <t>hora</t>
        </is>
      </c>
      <c r="G1000" s="82" t="n">
        <v>1</v>
      </c>
      <c r="H1000" s="68" t="n">
        <v>1.17</v>
      </c>
      <c r="I1000" s="68" t="n">
        <v>1.17</v>
      </c>
    </row>
    <row r="1001" ht="15" customHeight="1">
      <c r="A1001" s="58" t="n"/>
      <c r="B1001" s="58" t="n"/>
      <c r="C1001" s="58" t="n"/>
      <c r="D1001" s="58" t="n"/>
      <c r="E1001" s="58" t="n"/>
      <c r="F1001" s="58" t="n"/>
      <c r="G1001" s="69" t="inlineStr">
        <is>
          <t>TOTAL MATERIAIS:</t>
        </is>
      </c>
      <c r="H1001" s="91" t="n"/>
      <c r="I1001" s="5" t="n">
        <v>1.17</v>
      </c>
    </row>
    <row r="1002" ht="15" customHeight="1">
      <c r="A1002" s="2" t="n"/>
      <c r="B1002" s="2" t="n"/>
      <c r="C1002" s="2" t="n"/>
      <c r="D1002" s="2" t="n"/>
      <c r="E1002" s="2" t="n"/>
      <c r="F1002" s="2" t="n"/>
      <c r="G1002" s="75" t="inlineStr">
        <is>
          <t>Custo Direto Total:</t>
        </is>
      </c>
      <c r="H1002" s="91" t="n"/>
      <c r="I1002" s="68" t="n">
        <v>1.17</v>
      </c>
    </row>
    <row r="1003" ht="15" customHeight="1">
      <c r="A1003" s="2" t="n"/>
      <c r="B1003" s="2" t="n"/>
      <c r="C1003" s="2" t="n"/>
      <c r="D1003" s="2" t="n"/>
      <c r="E1003" s="2" t="n"/>
      <c r="F1003" s="2" t="n"/>
      <c r="G1003" s="75" t="inlineStr">
        <is>
          <t>VALOR:</t>
        </is>
      </c>
      <c r="H1003" s="91" t="n"/>
      <c r="I1003" s="5" t="n">
        <v>1.17</v>
      </c>
    </row>
    <row r="1004" ht="15" customHeight="1">
      <c r="A1004" s="2" t="n"/>
      <c r="B1004" s="2" t="n"/>
      <c r="C1004" s="2" t="n"/>
      <c r="D1004" s="2" t="n"/>
      <c r="E1004" s="2" t="n"/>
      <c r="F1004" s="2" t="n"/>
      <c r="G1004" s="75" t="inlineStr">
        <is>
          <t>VALOR BDI (29.27%):</t>
        </is>
      </c>
      <c r="H1004" s="91" t="n"/>
      <c r="I1004" s="5" t="n">
        <v>0.34</v>
      </c>
    </row>
    <row r="1005" ht="15" customHeight="1">
      <c r="A1005" s="2" t="n"/>
      <c r="B1005" s="2" t="n"/>
      <c r="C1005" s="2" t="n"/>
      <c r="D1005" s="2" t="n"/>
      <c r="E1005" s="2" t="n"/>
      <c r="F1005" s="2" t="n"/>
      <c r="G1005" s="75" t="inlineStr">
        <is>
          <t>VALOR COM BDI:</t>
        </is>
      </c>
      <c r="H1005" s="91" t="n"/>
      <c r="I1005" s="5" t="n">
        <v>1.51</v>
      </c>
    </row>
    <row r="1006" ht="9.949999999999999" customHeight="1">
      <c r="A1006" s="2" t="n"/>
      <c r="B1006" s="2" t="n"/>
      <c r="C1006" s="2" t="n"/>
      <c r="D1006" s="71" t="n"/>
      <c r="G1006" s="2" t="n"/>
      <c r="H1006" s="2" t="n"/>
      <c r="I1006" s="2" t="n"/>
    </row>
    <row r="1007" ht="20.1" customHeight="1">
      <c r="A1007" s="72" t="inlineStr">
        <is>
          <t>ED-14660 EPI PARA PINTOR - HORISTA (ENCARGOS COMPLEMENTARES) (hora)</t>
        </is>
      </c>
      <c r="B1007" s="90" t="n"/>
      <c r="C1007" s="90" t="n"/>
      <c r="D1007" s="90" t="n"/>
      <c r="E1007" s="90" t="n"/>
      <c r="F1007" s="90" t="n"/>
      <c r="G1007" s="90" t="n"/>
      <c r="H1007" s="90" t="n"/>
      <c r="I1007" s="91" t="n"/>
    </row>
    <row r="1008" ht="20.1" customHeight="1">
      <c r="A1008" s="76" t="inlineStr">
        <is>
          <t>MATERIAIS</t>
        </is>
      </c>
      <c r="B1008" s="90" t="n"/>
      <c r="C1008" s="90" t="n"/>
      <c r="D1008" s="90" t="n"/>
      <c r="E1008" s="91" t="n"/>
      <c r="F1008" s="63" t="inlineStr">
        <is>
          <t>UNID</t>
        </is>
      </c>
      <c r="G1008" s="63" t="inlineStr">
        <is>
          <t>CONSUMO</t>
        </is>
      </c>
      <c r="H1008" s="63" t="inlineStr">
        <is>
          <t>VALOR UNITÁRIO</t>
        </is>
      </c>
      <c r="I1008" s="63" t="inlineStr">
        <is>
          <t>CUSTO UNITÁRIO</t>
        </is>
      </c>
    </row>
    <row r="1009" ht="15" customHeight="1">
      <c r="A1009" s="66" t="inlineStr">
        <is>
          <t>MATED-14638</t>
        </is>
      </c>
      <c r="B1009" s="65" t="inlineStr">
        <is>
          <t>EPI PARA FAMÍLIA PINTOR - HORISTA (ENCARGOS COMPLEMENTARES)   hora</t>
        </is>
      </c>
      <c r="C1009" s="90" t="n"/>
      <c r="D1009" s="90" t="n"/>
      <c r="E1009" s="91" t="n"/>
      <c r="F1009" s="66" t="inlineStr">
        <is>
          <t>hora</t>
        </is>
      </c>
      <c r="G1009" s="82" t="n">
        <v>1</v>
      </c>
      <c r="H1009" s="68" t="n">
        <v>1.68</v>
      </c>
      <c r="I1009" s="68" t="n">
        <v>1.68</v>
      </c>
    </row>
    <row r="1010" ht="15" customHeight="1">
      <c r="A1010" s="58" t="n"/>
      <c r="B1010" s="58" t="n"/>
      <c r="C1010" s="58" t="n"/>
      <c r="D1010" s="58" t="n"/>
      <c r="E1010" s="58" t="n"/>
      <c r="F1010" s="58" t="n"/>
      <c r="G1010" s="69" t="inlineStr">
        <is>
          <t>TOTAL MATERIAIS:</t>
        </is>
      </c>
      <c r="H1010" s="91" t="n"/>
      <c r="I1010" s="5" t="n">
        <v>1.68</v>
      </c>
    </row>
    <row r="1011" ht="15" customHeight="1">
      <c r="A1011" s="2" t="n"/>
      <c r="B1011" s="2" t="n"/>
      <c r="C1011" s="2" t="n"/>
      <c r="D1011" s="2" t="n"/>
      <c r="E1011" s="2" t="n"/>
      <c r="F1011" s="2" t="n"/>
      <c r="G1011" s="75" t="inlineStr">
        <is>
          <t>Custo Direto Total:</t>
        </is>
      </c>
      <c r="H1011" s="91" t="n"/>
      <c r="I1011" s="68" t="n">
        <v>1.68</v>
      </c>
    </row>
    <row r="1012" ht="15" customHeight="1">
      <c r="A1012" s="2" t="n"/>
      <c r="B1012" s="2" t="n"/>
      <c r="C1012" s="2" t="n"/>
      <c r="D1012" s="2" t="n"/>
      <c r="E1012" s="2" t="n"/>
      <c r="F1012" s="2" t="n"/>
      <c r="G1012" s="75" t="inlineStr">
        <is>
          <t>VALOR:</t>
        </is>
      </c>
      <c r="H1012" s="91" t="n"/>
      <c r="I1012" s="5" t="n">
        <v>1.68</v>
      </c>
    </row>
    <row r="1013" ht="15" customHeight="1">
      <c r="A1013" s="2" t="n"/>
      <c r="B1013" s="2" t="n"/>
      <c r="C1013" s="2" t="n"/>
      <c r="D1013" s="2" t="n"/>
      <c r="E1013" s="2" t="n"/>
      <c r="F1013" s="2" t="n"/>
      <c r="G1013" s="75" t="inlineStr">
        <is>
          <t>VALOR BDI (29.27%):</t>
        </is>
      </c>
      <c r="H1013" s="91" t="n"/>
      <c r="I1013" s="5" t="n">
        <v>0.49</v>
      </c>
    </row>
    <row r="1014" ht="15" customHeight="1">
      <c r="A1014" s="2" t="n"/>
      <c r="B1014" s="2" t="n"/>
      <c r="C1014" s="2" t="n"/>
      <c r="D1014" s="2" t="n"/>
      <c r="E1014" s="2" t="n"/>
      <c r="F1014" s="2" t="n"/>
      <c r="G1014" s="75" t="inlineStr">
        <is>
          <t>VALOR COM BDI:</t>
        </is>
      </c>
      <c r="H1014" s="91" t="n"/>
      <c r="I1014" s="5" t="n">
        <v>2.17</v>
      </c>
    </row>
    <row r="1015" ht="9.949999999999999" customHeight="1">
      <c r="A1015" s="2" t="n"/>
      <c r="B1015" s="2" t="n"/>
      <c r="C1015" s="2" t="n"/>
      <c r="D1015" s="71" t="n"/>
      <c r="G1015" s="2" t="n"/>
      <c r="H1015" s="2" t="n"/>
      <c r="I1015" s="2" t="n"/>
    </row>
    <row r="1016" ht="20.1" customHeight="1">
      <c r="A1016" s="72" t="inlineStr">
        <is>
          <t>ED-14661 EPI PARA SERRALHEIRO - HORISTA (ENCARGOS COMPLEMENTARES) (hora)</t>
        </is>
      </c>
      <c r="B1016" s="90" t="n"/>
      <c r="C1016" s="90" t="n"/>
      <c r="D1016" s="90" t="n"/>
      <c r="E1016" s="90" t="n"/>
      <c r="F1016" s="90" t="n"/>
      <c r="G1016" s="90" t="n"/>
      <c r="H1016" s="90" t="n"/>
      <c r="I1016" s="91" t="n"/>
    </row>
    <row r="1017" ht="20.1" customHeight="1">
      <c r="A1017" s="76" t="inlineStr">
        <is>
          <t>MATERIAIS</t>
        </is>
      </c>
      <c r="B1017" s="90" t="n"/>
      <c r="C1017" s="90" t="n"/>
      <c r="D1017" s="90" t="n"/>
      <c r="E1017" s="91" t="n"/>
      <c r="F1017" s="63" t="inlineStr">
        <is>
          <t>UNID</t>
        </is>
      </c>
      <c r="G1017" s="63" t="inlineStr">
        <is>
          <t>CONSUMO</t>
        </is>
      </c>
      <c r="H1017" s="63" t="inlineStr">
        <is>
          <t>VALOR UNITÁRIO</t>
        </is>
      </c>
      <c r="I1017" s="63" t="inlineStr">
        <is>
          <t>CUSTO UNITÁRIO</t>
        </is>
      </c>
    </row>
    <row r="1018" ht="15" customHeight="1">
      <c r="A1018" s="66" t="inlineStr">
        <is>
          <t>MATED-14637</t>
        </is>
      </c>
      <c r="B1018" s="65" t="inlineStr">
        <is>
          <t>EPI PARA FAMÍLIA PEDREIRO - HORISTA (ENCARGOS COMPLEMENTARES)   hora</t>
        </is>
      </c>
      <c r="C1018" s="90" t="n"/>
      <c r="D1018" s="90" t="n"/>
      <c r="E1018" s="91" t="n"/>
      <c r="F1018" s="66" t="inlineStr">
        <is>
          <t>hora</t>
        </is>
      </c>
      <c r="G1018" s="82" t="n">
        <v>1</v>
      </c>
      <c r="H1018" s="68" t="n">
        <v>1.17</v>
      </c>
      <c r="I1018" s="68" t="n">
        <v>1.17</v>
      </c>
    </row>
    <row r="1019" ht="15" customHeight="1">
      <c r="A1019" s="58" t="n"/>
      <c r="B1019" s="58" t="n"/>
      <c r="C1019" s="58" t="n"/>
      <c r="D1019" s="58" t="n"/>
      <c r="E1019" s="58" t="n"/>
      <c r="F1019" s="58" t="n"/>
      <c r="G1019" s="69" t="inlineStr">
        <is>
          <t>TOTAL MATERIAIS:</t>
        </is>
      </c>
      <c r="H1019" s="91" t="n"/>
      <c r="I1019" s="5" t="n">
        <v>1.17</v>
      </c>
    </row>
    <row r="1020" ht="15" customHeight="1">
      <c r="A1020" s="2" t="n"/>
      <c r="B1020" s="2" t="n"/>
      <c r="C1020" s="2" t="n"/>
      <c r="D1020" s="2" t="n"/>
      <c r="E1020" s="2" t="n"/>
      <c r="F1020" s="2" t="n"/>
      <c r="G1020" s="75" t="inlineStr">
        <is>
          <t>Custo Direto Total:</t>
        </is>
      </c>
      <c r="H1020" s="91" t="n"/>
      <c r="I1020" s="68" t="n">
        <v>1.17</v>
      </c>
    </row>
    <row r="1021" ht="15" customHeight="1">
      <c r="A1021" s="2" t="n"/>
      <c r="B1021" s="2" t="n"/>
      <c r="C1021" s="2" t="n"/>
      <c r="D1021" s="2" t="n"/>
      <c r="E1021" s="2" t="n"/>
      <c r="F1021" s="2" t="n"/>
      <c r="G1021" s="75" t="inlineStr">
        <is>
          <t>VALOR:</t>
        </is>
      </c>
      <c r="H1021" s="91" t="n"/>
      <c r="I1021" s="5" t="n">
        <v>1.17</v>
      </c>
    </row>
    <row r="1022" ht="15" customHeight="1">
      <c r="A1022" s="2" t="n"/>
      <c r="B1022" s="2" t="n"/>
      <c r="C1022" s="2" t="n"/>
      <c r="D1022" s="2" t="n"/>
      <c r="E1022" s="2" t="n"/>
      <c r="F1022" s="2" t="n"/>
      <c r="G1022" s="75" t="inlineStr">
        <is>
          <t>VALOR BDI (29.27%):</t>
        </is>
      </c>
      <c r="H1022" s="91" t="n"/>
      <c r="I1022" s="5" t="n">
        <v>0.34</v>
      </c>
    </row>
    <row r="1023" ht="15" customHeight="1">
      <c r="A1023" s="2" t="n"/>
      <c r="B1023" s="2" t="n"/>
      <c r="C1023" s="2" t="n"/>
      <c r="D1023" s="2" t="n"/>
      <c r="E1023" s="2" t="n"/>
      <c r="F1023" s="2" t="n"/>
      <c r="G1023" s="75" t="inlineStr">
        <is>
          <t>VALOR COM BDI:</t>
        </is>
      </c>
      <c r="H1023" s="91" t="n"/>
      <c r="I1023" s="5" t="n">
        <v>1.51</v>
      </c>
    </row>
    <row r="1024" ht="9.949999999999999" customHeight="1">
      <c r="A1024" s="2" t="n"/>
      <c r="B1024" s="2" t="n"/>
      <c r="C1024" s="2" t="n"/>
      <c r="D1024" s="71" t="n"/>
      <c r="G1024" s="2" t="n"/>
      <c r="H1024" s="2" t="n"/>
      <c r="I1024" s="2" t="n"/>
    </row>
    <row r="1025" ht="20.1" customHeight="1">
      <c r="A1025" s="72" t="inlineStr">
        <is>
          <t>ED-14664 EPI PARA SERVENTE - HORISTA (ENCARGOS COMPLEMENTARES) (hora)</t>
        </is>
      </c>
      <c r="B1025" s="90" t="n"/>
      <c r="C1025" s="90" t="n"/>
      <c r="D1025" s="90" t="n"/>
      <c r="E1025" s="90" t="n"/>
      <c r="F1025" s="90" t="n"/>
      <c r="G1025" s="90" t="n"/>
      <c r="H1025" s="90" t="n"/>
      <c r="I1025" s="91" t="n"/>
    </row>
    <row r="1026" ht="20.1" customHeight="1">
      <c r="A1026" s="76" t="inlineStr">
        <is>
          <t>MATERIAIS</t>
        </is>
      </c>
      <c r="B1026" s="90" t="n"/>
      <c r="C1026" s="90" t="n"/>
      <c r="D1026" s="90" t="n"/>
      <c r="E1026" s="91" t="n"/>
      <c r="F1026" s="63" t="inlineStr">
        <is>
          <t>UNID</t>
        </is>
      </c>
      <c r="G1026" s="63" t="inlineStr">
        <is>
          <t>CONSUMO</t>
        </is>
      </c>
      <c r="H1026" s="63" t="inlineStr">
        <is>
          <t>VALOR UNITÁRIO</t>
        </is>
      </c>
      <c r="I1026" s="63" t="inlineStr">
        <is>
          <t>CUSTO UNITÁRIO</t>
        </is>
      </c>
    </row>
    <row r="1027" ht="15.95" customHeight="1">
      <c r="A1027" s="66" t="inlineStr">
        <is>
          <t>MATED-14639</t>
        </is>
      </c>
      <c r="B1027" s="65" t="inlineStr">
        <is>
          <t>EPI PARA FAMÍLIA SERVENTE /AJUDANTE - HORISTA ( ENCARGOS COMPLEMENTARES)   hora</t>
        </is>
      </c>
      <c r="C1027" s="90" t="n"/>
      <c r="D1027" s="90" t="n"/>
      <c r="E1027" s="91" t="n"/>
      <c r="F1027" s="66" t="inlineStr">
        <is>
          <t>hora</t>
        </is>
      </c>
      <c r="G1027" s="82" t="n">
        <v>1</v>
      </c>
      <c r="H1027" s="68" t="n">
        <v>1.25</v>
      </c>
      <c r="I1027" s="68" t="n">
        <v>1.25</v>
      </c>
    </row>
    <row r="1028" ht="15" customHeight="1">
      <c r="A1028" s="58" t="n"/>
      <c r="B1028" s="58" t="n"/>
      <c r="C1028" s="58" t="n"/>
      <c r="D1028" s="58" t="n"/>
      <c r="E1028" s="58" t="n"/>
      <c r="F1028" s="58" t="n"/>
      <c r="G1028" s="69" t="inlineStr">
        <is>
          <t>TOTAL MATERIAIS:</t>
        </is>
      </c>
      <c r="H1028" s="91" t="n"/>
      <c r="I1028" s="5" t="n">
        <v>1.25</v>
      </c>
    </row>
    <row r="1029" ht="15" customHeight="1">
      <c r="A1029" s="2" t="n"/>
      <c r="B1029" s="2" t="n"/>
      <c r="C1029" s="2" t="n"/>
      <c r="D1029" s="2" t="n"/>
      <c r="E1029" s="2" t="n"/>
      <c r="F1029" s="2" t="n"/>
      <c r="G1029" s="75" t="inlineStr">
        <is>
          <t>Custo Direto Total:</t>
        </is>
      </c>
      <c r="H1029" s="91" t="n"/>
      <c r="I1029" s="68" t="n">
        <v>1.25</v>
      </c>
    </row>
    <row r="1030" ht="15" customHeight="1">
      <c r="A1030" s="2" t="n"/>
      <c r="B1030" s="2" t="n"/>
      <c r="C1030" s="2" t="n"/>
      <c r="D1030" s="2" t="n"/>
      <c r="E1030" s="2" t="n"/>
      <c r="F1030" s="2" t="n"/>
      <c r="G1030" s="75" t="inlineStr">
        <is>
          <t>VALOR:</t>
        </is>
      </c>
      <c r="H1030" s="91" t="n"/>
      <c r="I1030" s="5" t="n">
        <v>1.25</v>
      </c>
    </row>
    <row r="1031" ht="15" customHeight="1">
      <c r="A1031" s="2" t="n"/>
      <c r="B1031" s="2" t="n"/>
      <c r="C1031" s="2" t="n"/>
      <c r="D1031" s="2" t="n"/>
      <c r="E1031" s="2" t="n"/>
      <c r="F1031" s="2" t="n"/>
      <c r="G1031" s="75" t="inlineStr">
        <is>
          <t>VALOR BDI (29.27%):</t>
        </is>
      </c>
      <c r="H1031" s="91" t="n"/>
      <c r="I1031" s="5" t="n">
        <v>0.37</v>
      </c>
    </row>
    <row r="1032" ht="15" customHeight="1">
      <c r="A1032" s="2" t="n"/>
      <c r="B1032" s="2" t="n"/>
      <c r="C1032" s="2" t="n"/>
      <c r="D1032" s="2" t="n"/>
      <c r="E1032" s="2" t="n"/>
      <c r="F1032" s="2" t="n"/>
      <c r="G1032" s="75" t="inlineStr">
        <is>
          <t>VALOR COM BDI:</t>
        </is>
      </c>
      <c r="H1032" s="91" t="n"/>
      <c r="I1032" s="5" t="n">
        <v>1.62</v>
      </c>
    </row>
    <row r="1033" ht="9.949999999999999" customHeight="1">
      <c r="A1033" s="2" t="n"/>
      <c r="B1033" s="2" t="n"/>
      <c r="C1033" s="2" t="n"/>
      <c r="D1033" s="71" t="n"/>
      <c r="G1033" s="2" t="n"/>
      <c r="H1033" s="2" t="n"/>
      <c r="I1033" s="2" t="n"/>
    </row>
    <row r="1034" ht="20.1" customHeight="1">
      <c r="A1034" s="72" t="inlineStr">
        <is>
          <t>40.32.05 ESCAVACAO MANUAL H &lt;= 1.5M (M3)</t>
        </is>
      </c>
      <c r="B1034" s="90" t="n"/>
      <c r="C1034" s="90" t="n"/>
      <c r="D1034" s="90" t="n"/>
      <c r="E1034" s="90" t="n"/>
      <c r="F1034" s="90" t="n"/>
      <c r="G1034" s="90" t="n"/>
      <c r="H1034" s="90" t="n"/>
      <c r="I1034" s="91" t="n"/>
    </row>
    <row r="1035" ht="15" customHeight="1">
      <c r="A1035" s="73" t="inlineStr">
        <is>
          <t>Mão de Obra</t>
        </is>
      </c>
      <c r="B1035" s="90" t="n"/>
      <c r="C1035" s="91" t="n"/>
      <c r="D1035" s="64" t="inlineStr">
        <is>
          <t>FONTE</t>
        </is>
      </c>
      <c r="E1035" s="91" t="n"/>
      <c r="F1035" s="64" t="inlineStr">
        <is>
          <t>UNID</t>
        </is>
      </c>
      <c r="G1035" s="64" t="inlineStr">
        <is>
          <t>COEFICIENTE</t>
        </is>
      </c>
      <c r="H1035" s="64" t="inlineStr">
        <is>
          <t>PREÇO UNITÁRIO</t>
        </is>
      </c>
      <c r="I1035" s="64" t="inlineStr">
        <is>
          <t>TOTAL</t>
        </is>
      </c>
    </row>
    <row r="1036" ht="15" customHeight="1">
      <c r="A1036" s="78" t="inlineStr">
        <is>
          <t>55.10.88</t>
        </is>
      </c>
      <c r="B1036" s="77" t="inlineStr">
        <is>
          <t>SERVENTE</t>
        </is>
      </c>
      <c r="C1036" s="91" t="n"/>
      <c r="D1036" s="78" t="inlineStr">
        <is>
          <t>SUDECAP</t>
        </is>
      </c>
      <c r="E1036" s="91" t="n"/>
      <c r="F1036" s="78" t="inlineStr">
        <is>
          <t>H</t>
        </is>
      </c>
      <c r="G1036" s="21" t="n">
        <v>3</v>
      </c>
      <c r="H1036" s="22" t="n">
        <v>14.9</v>
      </c>
      <c r="I1036" s="22" t="n">
        <v>44.7</v>
      </c>
    </row>
    <row r="1037" ht="15" customHeight="1">
      <c r="A1037" s="2" t="n"/>
      <c r="B1037" s="2" t="n"/>
      <c r="C1037" s="2" t="n"/>
      <c r="D1037" s="2" t="n"/>
      <c r="E1037" s="2" t="n"/>
      <c r="F1037" s="2" t="n"/>
      <c r="G1037" s="74" t="inlineStr">
        <is>
          <t>TOTAL Mão de Obra:</t>
        </is>
      </c>
      <c r="H1037" s="91" t="n"/>
      <c r="I1037" s="23" t="n">
        <v>44.7</v>
      </c>
    </row>
    <row r="1038" ht="15" customHeight="1">
      <c r="A1038" s="2" t="n"/>
      <c r="B1038" s="2" t="n"/>
      <c r="C1038" s="2" t="n"/>
      <c r="D1038" s="2" t="n"/>
      <c r="E1038" s="2" t="n"/>
      <c r="F1038" s="2" t="n"/>
      <c r="G1038" s="75" t="inlineStr">
        <is>
          <t>VALOR:</t>
        </is>
      </c>
      <c r="H1038" s="91" t="n"/>
      <c r="I1038" s="5" t="n">
        <v>44.7</v>
      </c>
    </row>
    <row r="1039" ht="15" customHeight="1">
      <c r="A1039" s="2" t="n"/>
      <c r="B1039" s="2" t="n"/>
      <c r="C1039" s="2" t="n"/>
      <c r="D1039" s="2" t="n"/>
      <c r="E1039" s="2" t="n"/>
      <c r="F1039" s="2" t="n"/>
      <c r="G1039" s="75" t="inlineStr">
        <is>
          <t>VALOR BDI (29.27%):</t>
        </is>
      </c>
      <c r="H1039" s="91" t="n"/>
      <c r="I1039" s="5" t="n">
        <v>13.08</v>
      </c>
    </row>
    <row r="1040" ht="15" customHeight="1">
      <c r="A1040" s="2" t="n"/>
      <c r="B1040" s="2" t="n"/>
      <c r="C1040" s="2" t="n"/>
      <c r="D1040" s="2" t="n"/>
      <c r="E1040" s="2" t="n"/>
      <c r="F1040" s="2" t="n"/>
      <c r="G1040" s="75" t="inlineStr">
        <is>
          <t>VALOR COM BDI:</t>
        </is>
      </c>
      <c r="H1040" s="91" t="n"/>
      <c r="I1040" s="5" t="n">
        <v>57.78</v>
      </c>
    </row>
    <row r="1041" ht="9.949999999999999" customHeight="1">
      <c r="A1041" s="2" t="n"/>
      <c r="B1041" s="2" t="n"/>
      <c r="C1041" s="2" t="n"/>
      <c r="D1041" s="71" t="n"/>
      <c r="G1041" s="2" t="n"/>
      <c r="H1041" s="2" t="n"/>
      <c r="I1041" s="2" t="n"/>
    </row>
    <row r="1042" ht="20.1" customHeight="1">
      <c r="A1042" s="72" t="inlineStr">
        <is>
          <t>ED-51107 ESCAVAÇÃO MANUAL DE VALA COM PROFUNDIDADE MENOR OU IGUAL A 1,5M, INCLUSIVE DESCARGA LATERAL (m3)</t>
        </is>
      </c>
      <c r="B1042" s="90" t="n"/>
      <c r="C1042" s="90" t="n"/>
      <c r="D1042" s="90" t="n"/>
      <c r="E1042" s="90" t="n"/>
      <c r="F1042" s="90" t="n"/>
      <c r="G1042" s="90" t="n"/>
      <c r="H1042" s="90" t="n"/>
      <c r="I1042" s="91" t="n"/>
    </row>
    <row r="1043" ht="20.1" customHeight="1">
      <c r="A1043" s="76" t="inlineStr">
        <is>
          <t>SERVIÇOS</t>
        </is>
      </c>
      <c r="B1043" s="90" t="n"/>
      <c r="C1043" s="90" t="n"/>
      <c r="D1043" s="90" t="n"/>
      <c r="E1043" s="91" t="n"/>
      <c r="F1043" s="63" t="inlineStr">
        <is>
          <t>UNID</t>
        </is>
      </c>
      <c r="G1043" s="63" t="inlineStr">
        <is>
          <t>CONSUMO</t>
        </is>
      </c>
      <c r="H1043" s="63" t="inlineStr">
        <is>
          <t>PREÇO UNITÁRIO</t>
        </is>
      </c>
      <c r="I1043" s="63" t="inlineStr">
        <is>
          <t>CUSTO UNITÁRIO</t>
        </is>
      </c>
    </row>
    <row r="1044" ht="15" customHeight="1">
      <c r="A1044" s="66" t="inlineStr">
        <is>
          <t>ED-50367</t>
        </is>
      </c>
      <c r="B1044" s="65" t="inlineStr">
        <is>
          <t>SERVENTE COM ENCARGOS COMPLEMENTARES</t>
        </is>
      </c>
      <c r="C1044" s="90" t="n"/>
      <c r="D1044" s="90" t="n"/>
      <c r="E1044" s="91" t="n"/>
      <c r="F1044" s="66" t="inlineStr">
        <is>
          <t>hora</t>
        </is>
      </c>
      <c r="G1044" s="25" t="n">
        <v>3.4108527</v>
      </c>
      <c r="H1044" s="68" t="n">
        <v>20.69</v>
      </c>
      <c r="I1044" s="68" t="n">
        <v>70.56999999999999</v>
      </c>
    </row>
    <row r="1045" ht="15" customHeight="1">
      <c r="A1045" s="58" t="n"/>
      <c r="B1045" s="58" t="n"/>
      <c r="C1045" s="58" t="n"/>
      <c r="D1045" s="58" t="n"/>
      <c r="E1045" s="58" t="n"/>
      <c r="F1045" s="58" t="n"/>
      <c r="G1045" s="69" t="inlineStr">
        <is>
          <t>TOTAL SERVIÇOS:</t>
        </is>
      </c>
      <c r="H1045" s="91" t="n"/>
      <c r="I1045" s="5" t="n">
        <v>70.56999999999999</v>
      </c>
    </row>
    <row r="1046" ht="15" customHeight="1">
      <c r="A1046" s="2" t="n"/>
      <c r="B1046" s="2" t="n"/>
      <c r="C1046" s="2" t="n"/>
      <c r="D1046" s="2" t="n"/>
      <c r="E1046" s="2" t="n"/>
      <c r="F1046" s="2" t="n"/>
      <c r="G1046" s="75" t="inlineStr">
        <is>
          <t>Custo Direto Total:</t>
        </is>
      </c>
      <c r="H1046" s="91" t="n"/>
      <c r="I1046" s="68" t="n">
        <v>70.56999999999999</v>
      </c>
    </row>
    <row r="1047" ht="15" customHeight="1">
      <c r="A1047" s="2" t="n"/>
      <c r="B1047" s="2" t="n"/>
      <c r="C1047" s="2" t="n"/>
      <c r="D1047" s="2" t="n"/>
      <c r="E1047" s="2" t="n"/>
      <c r="F1047" s="2" t="n"/>
      <c r="G1047" s="75" t="inlineStr">
        <is>
          <t>VALOR:</t>
        </is>
      </c>
      <c r="H1047" s="91" t="n"/>
      <c r="I1047" s="5" t="n">
        <v>70.56999999999999</v>
      </c>
    </row>
    <row r="1048" ht="15" customHeight="1">
      <c r="A1048" s="2" t="n"/>
      <c r="B1048" s="2" t="n"/>
      <c r="C1048" s="2" t="n"/>
      <c r="D1048" s="2" t="n"/>
      <c r="E1048" s="2" t="n"/>
      <c r="F1048" s="2" t="n"/>
      <c r="G1048" s="75" t="inlineStr">
        <is>
          <t>VALOR BDI (29.27%):</t>
        </is>
      </c>
      <c r="H1048" s="91" t="n"/>
      <c r="I1048" s="5" t="n">
        <v>20.66</v>
      </c>
    </row>
    <row r="1049" ht="15" customHeight="1">
      <c r="A1049" s="2" t="n"/>
      <c r="B1049" s="2" t="n"/>
      <c r="C1049" s="2" t="n"/>
      <c r="D1049" s="2" t="n"/>
      <c r="E1049" s="2" t="n"/>
      <c r="F1049" s="2" t="n"/>
      <c r="G1049" s="75" t="inlineStr">
        <is>
          <t>VALOR COM BDI:</t>
        </is>
      </c>
      <c r="H1049" s="91" t="n"/>
      <c r="I1049" s="5" t="n">
        <v>91.23</v>
      </c>
    </row>
    <row r="1050" ht="9.949999999999999" customHeight="1">
      <c r="A1050" s="2" t="n"/>
      <c r="B1050" s="2" t="n"/>
      <c r="C1050" s="2" t="n"/>
      <c r="D1050" s="71" t="n"/>
      <c r="G1050" s="2" t="n"/>
      <c r="H1050" s="2" t="n"/>
      <c r="I1050" s="2" t="n"/>
    </row>
    <row r="1051" ht="20.1" customHeight="1">
      <c r="A1051" s="72" t="inlineStr">
        <is>
          <t>10.90.04 EXTINTOR PO QUIMICO SECO ABC 4KG CAP.2-A: 20-B: C (UN)</t>
        </is>
      </c>
      <c r="B1051" s="90" t="n"/>
      <c r="C1051" s="90" t="n"/>
      <c r="D1051" s="90" t="n"/>
      <c r="E1051" s="90" t="n"/>
      <c r="F1051" s="90" t="n"/>
      <c r="G1051" s="90" t="n"/>
      <c r="H1051" s="90" t="n"/>
      <c r="I1051" s="91" t="n"/>
    </row>
    <row r="1052" ht="15" customHeight="1">
      <c r="A1052" s="73" t="inlineStr">
        <is>
          <t>Material</t>
        </is>
      </c>
      <c r="B1052" s="90" t="n"/>
      <c r="C1052" s="91" t="n"/>
      <c r="D1052" s="64" t="inlineStr">
        <is>
          <t>FONTE</t>
        </is>
      </c>
      <c r="E1052" s="91" t="n"/>
      <c r="F1052" s="64" t="inlineStr">
        <is>
          <t>UNID</t>
        </is>
      </c>
      <c r="G1052" s="64" t="inlineStr">
        <is>
          <t>COEFICIENTE</t>
        </is>
      </c>
      <c r="H1052" s="64" t="inlineStr">
        <is>
          <t>PREÇO UNITÁRIO</t>
        </is>
      </c>
      <c r="I1052" s="64" t="inlineStr">
        <is>
          <t>TOTAL</t>
        </is>
      </c>
    </row>
    <row r="1053" ht="15" customHeight="1">
      <c r="A1053" s="78" t="inlineStr">
        <is>
          <t>73.55.33</t>
        </is>
      </c>
      <c r="B1053" s="77" t="inlineStr">
        <is>
          <t>EXTINTOR PO QUIMICO SECO ABC 4KG CAP. 2-A: 20-B: C</t>
        </is>
      </c>
      <c r="C1053" s="91" t="n"/>
      <c r="D1053" s="78" t="inlineStr">
        <is>
          <t>SUDECAP</t>
        </is>
      </c>
      <c r="E1053" s="91" t="n"/>
      <c r="F1053" s="78" t="inlineStr">
        <is>
          <t>UN</t>
        </is>
      </c>
      <c r="G1053" s="21" t="n">
        <v>1</v>
      </c>
      <c r="H1053" s="22" t="n">
        <v>101.95</v>
      </c>
      <c r="I1053" s="22" t="n">
        <v>101.95</v>
      </c>
    </row>
    <row r="1054" ht="15" customHeight="1">
      <c r="A1054" s="2" t="n"/>
      <c r="B1054" s="2" t="n"/>
      <c r="C1054" s="2" t="n"/>
      <c r="D1054" s="2" t="n"/>
      <c r="E1054" s="2" t="n"/>
      <c r="F1054" s="2" t="n"/>
      <c r="G1054" s="74" t="inlineStr">
        <is>
          <t>TOTAL Material:</t>
        </is>
      </c>
      <c r="H1054" s="91" t="n"/>
      <c r="I1054" s="23" t="n">
        <v>101.95</v>
      </c>
    </row>
    <row r="1055" ht="15" customHeight="1">
      <c r="A1055" s="73" t="inlineStr">
        <is>
          <t>Mão de Obra</t>
        </is>
      </c>
      <c r="B1055" s="90" t="n"/>
      <c r="C1055" s="91" t="n"/>
      <c r="D1055" s="64" t="inlineStr">
        <is>
          <t>FONTE</t>
        </is>
      </c>
      <c r="E1055" s="91" t="n"/>
      <c r="F1055" s="64" t="inlineStr">
        <is>
          <t>UNID</t>
        </is>
      </c>
      <c r="G1055" s="64" t="inlineStr">
        <is>
          <t>COEFICIENTE</t>
        </is>
      </c>
      <c r="H1055" s="64" t="inlineStr">
        <is>
          <t>PREÇO UNITÁRIO</t>
        </is>
      </c>
      <c r="I1055" s="64" t="inlineStr">
        <is>
          <t>TOTAL</t>
        </is>
      </c>
    </row>
    <row r="1056" ht="15" customHeight="1">
      <c r="A1056" s="78" t="inlineStr">
        <is>
          <t>55.10.10</t>
        </is>
      </c>
      <c r="B1056" s="77" t="inlineStr">
        <is>
          <t>AUXILIAR BOMBEIRO/ELETRICISTA</t>
        </is>
      </c>
      <c r="C1056" s="91" t="n"/>
      <c r="D1056" s="78" t="inlineStr">
        <is>
          <t>SUDECAP</t>
        </is>
      </c>
      <c r="E1056" s="91" t="n"/>
      <c r="F1056" s="78" t="inlineStr">
        <is>
          <t>H</t>
        </is>
      </c>
      <c r="G1056" s="21" t="n">
        <v>0.17</v>
      </c>
      <c r="H1056" s="22" t="n">
        <v>14.9</v>
      </c>
      <c r="I1056" s="22" t="n">
        <v>2.53</v>
      </c>
    </row>
    <row r="1057" ht="15" customHeight="1">
      <c r="A1057" s="78" t="inlineStr">
        <is>
          <t>55.10.39</t>
        </is>
      </c>
      <c r="B1057" s="77" t="inlineStr">
        <is>
          <t>BOMBEIRO</t>
        </is>
      </c>
      <c r="C1057" s="91" t="n"/>
      <c r="D1057" s="78" t="inlineStr">
        <is>
          <t>SUDECAP</t>
        </is>
      </c>
      <c r="E1057" s="91" t="n"/>
      <c r="F1057" s="78" t="inlineStr">
        <is>
          <t>H</t>
        </is>
      </c>
      <c r="G1057" s="21" t="n">
        <v>0.17</v>
      </c>
      <c r="H1057" s="22" t="n">
        <v>21.07</v>
      </c>
      <c r="I1057" s="22" t="n">
        <v>3.58</v>
      </c>
    </row>
    <row r="1058" ht="15" customHeight="1">
      <c r="A1058" s="2" t="n"/>
      <c r="B1058" s="2" t="n"/>
      <c r="C1058" s="2" t="n"/>
      <c r="D1058" s="2" t="n"/>
      <c r="E1058" s="2" t="n"/>
      <c r="F1058" s="2" t="n"/>
      <c r="G1058" s="74" t="inlineStr">
        <is>
          <t>TOTAL Mão de Obra:</t>
        </is>
      </c>
      <c r="H1058" s="91" t="n"/>
      <c r="I1058" s="23" t="n">
        <v>6.11</v>
      </c>
    </row>
    <row r="1059" ht="15" customHeight="1">
      <c r="A1059" s="2" t="n"/>
      <c r="B1059" s="2" t="n"/>
      <c r="C1059" s="2" t="n"/>
      <c r="D1059" s="2" t="n"/>
      <c r="E1059" s="2" t="n"/>
      <c r="F1059" s="2" t="n"/>
      <c r="G1059" s="75" t="inlineStr">
        <is>
          <t>VALOR:</t>
        </is>
      </c>
      <c r="H1059" s="91" t="n"/>
      <c r="I1059" s="5" t="n">
        <v>108.06</v>
      </c>
    </row>
    <row r="1060" ht="15" customHeight="1">
      <c r="A1060" s="2" t="n"/>
      <c r="B1060" s="2" t="n"/>
      <c r="C1060" s="2" t="n"/>
      <c r="D1060" s="2" t="n"/>
      <c r="E1060" s="2" t="n"/>
      <c r="F1060" s="2" t="n"/>
      <c r="G1060" s="75" t="inlineStr">
        <is>
          <t>VALOR BDI (29.27%):</t>
        </is>
      </c>
      <c r="H1060" s="91" t="n"/>
      <c r="I1060" s="5" t="n">
        <v>31.63</v>
      </c>
    </row>
    <row r="1061" ht="15" customHeight="1">
      <c r="A1061" s="2" t="n"/>
      <c r="B1061" s="2" t="n"/>
      <c r="C1061" s="2" t="n"/>
      <c r="D1061" s="2" t="n"/>
      <c r="E1061" s="2" t="n"/>
      <c r="F1061" s="2" t="n"/>
      <c r="G1061" s="75" t="inlineStr">
        <is>
          <t>VALOR COM BDI:</t>
        </is>
      </c>
      <c r="H1061" s="91" t="n"/>
      <c r="I1061" s="5" t="n">
        <v>139.69</v>
      </c>
    </row>
    <row r="1062" ht="9.949999999999999" customHeight="1">
      <c r="A1062" s="2" t="n"/>
      <c r="B1062" s="2" t="n"/>
      <c r="C1062" s="2" t="n"/>
      <c r="D1062" s="71" t="n"/>
      <c r="G1062" s="2" t="n"/>
      <c r="H1062" s="2" t="n"/>
      <c r="I1062" s="2" t="n"/>
    </row>
    <row r="1063" ht="20.1" customHeight="1">
      <c r="A1063" s="72" t="inlineStr">
        <is>
          <t>04.21.15 FCK &gt;= 15 MPA, BRITA CALCÁRIA, PREPARADO EM OBRA E LANÇADO EM FUNDAÇÃO (M3)</t>
        </is>
      </c>
      <c r="B1063" s="90" t="n"/>
      <c r="C1063" s="90" t="n"/>
      <c r="D1063" s="90" t="n"/>
      <c r="E1063" s="90" t="n"/>
      <c r="F1063" s="90" t="n"/>
      <c r="G1063" s="90" t="n"/>
      <c r="H1063" s="90" t="n"/>
      <c r="I1063" s="91" t="n"/>
    </row>
    <row r="1064" ht="15" customHeight="1">
      <c r="A1064" s="73" t="inlineStr">
        <is>
          <t>Serviço</t>
        </is>
      </c>
      <c r="B1064" s="90" t="n"/>
      <c r="C1064" s="91" t="n"/>
      <c r="D1064" s="64" t="inlineStr">
        <is>
          <t>FONTE</t>
        </is>
      </c>
      <c r="E1064" s="91" t="n"/>
      <c r="F1064" s="64" t="inlineStr">
        <is>
          <t>UNID</t>
        </is>
      </c>
      <c r="G1064" s="64" t="inlineStr">
        <is>
          <t>COEFICIENTE</t>
        </is>
      </c>
      <c r="H1064" s="64" t="inlineStr">
        <is>
          <t>PREÇO UNITÁRIO</t>
        </is>
      </c>
      <c r="I1064" s="64" t="inlineStr">
        <is>
          <t>TOTAL</t>
        </is>
      </c>
    </row>
    <row r="1065" ht="15" customHeight="1">
      <c r="A1065" s="78" t="inlineStr">
        <is>
          <t>40.08.19</t>
        </is>
      </c>
      <c r="B1065" s="77" t="inlineStr">
        <is>
          <t>CONCRETO FCK &gt;= 15 MPA, B1-B2 CALCARIA - PREPARO</t>
        </is>
      </c>
      <c r="C1065" s="91" t="n"/>
      <c r="D1065" s="78" t="inlineStr">
        <is>
          <t>SUDECAP</t>
        </is>
      </c>
      <c r="E1065" s="91" t="n"/>
      <c r="F1065" s="78" t="inlineStr">
        <is>
          <t>M3</t>
        </is>
      </c>
      <c r="G1065" s="21" t="n">
        <v>1.15</v>
      </c>
      <c r="H1065" s="22" t="n">
        <v>544.78</v>
      </c>
      <c r="I1065" s="22" t="n">
        <v>626.5</v>
      </c>
    </row>
    <row r="1066" ht="15" customHeight="1">
      <c r="A1066" s="78" t="inlineStr">
        <is>
          <t>40.16.01</t>
        </is>
      </c>
      <c r="B1066" s="77" t="inlineStr">
        <is>
          <t>LANÇAMENTO DE CONCRETO CONVENCIONAL EM FUNDAÇÕES</t>
        </is>
      </c>
      <c r="C1066" s="91" t="n"/>
      <c r="D1066" s="78" t="inlineStr">
        <is>
          <t>SUDECAP</t>
        </is>
      </c>
      <c r="E1066" s="91" t="n"/>
      <c r="F1066" s="78" t="inlineStr">
        <is>
          <t>M3</t>
        </is>
      </c>
      <c r="G1066" s="21" t="n">
        <v>1</v>
      </c>
      <c r="H1066" s="22" t="n">
        <v>64.48</v>
      </c>
      <c r="I1066" s="22" t="n">
        <v>64.48</v>
      </c>
    </row>
    <row r="1067" ht="15" customHeight="1">
      <c r="A1067" s="2" t="n"/>
      <c r="B1067" s="2" t="n"/>
      <c r="C1067" s="2" t="n"/>
      <c r="D1067" s="2" t="n"/>
      <c r="E1067" s="2" t="n"/>
      <c r="F1067" s="2" t="n"/>
      <c r="G1067" s="74" t="inlineStr">
        <is>
          <t>TOTAL Serviço:</t>
        </is>
      </c>
      <c r="H1067" s="91" t="n"/>
      <c r="I1067" s="23" t="n">
        <v>690.98</v>
      </c>
    </row>
    <row r="1068" ht="15" customHeight="1">
      <c r="A1068" s="2" t="n"/>
      <c r="B1068" s="2" t="n"/>
      <c r="C1068" s="2" t="n"/>
      <c r="D1068" s="2" t="n"/>
      <c r="E1068" s="2" t="n"/>
      <c r="F1068" s="2" t="n"/>
      <c r="G1068" s="75" t="inlineStr">
        <is>
          <t>VALOR:</t>
        </is>
      </c>
      <c r="H1068" s="91" t="n"/>
      <c r="I1068" s="5" t="n">
        <v>690.98</v>
      </c>
    </row>
    <row r="1069" ht="15" customHeight="1">
      <c r="A1069" s="2" t="n"/>
      <c r="B1069" s="2" t="n"/>
      <c r="C1069" s="2" t="n"/>
      <c r="D1069" s="2" t="n"/>
      <c r="E1069" s="2" t="n"/>
      <c r="F1069" s="2" t="n"/>
      <c r="G1069" s="75" t="inlineStr">
        <is>
          <t>VALOR BDI (29.27%):</t>
        </is>
      </c>
      <c r="H1069" s="91" t="n"/>
      <c r="I1069" s="5" t="n">
        <v>202.25</v>
      </c>
    </row>
    <row r="1070" ht="15" customHeight="1">
      <c r="A1070" s="2" t="n"/>
      <c r="B1070" s="2" t="n"/>
      <c r="C1070" s="2" t="n"/>
      <c r="D1070" s="2" t="n"/>
      <c r="E1070" s="2" t="n"/>
      <c r="F1070" s="2" t="n"/>
      <c r="G1070" s="75" t="inlineStr">
        <is>
          <t>VALOR COM BDI:</t>
        </is>
      </c>
      <c r="H1070" s="91" t="n"/>
      <c r="I1070" s="5" t="n">
        <v>893.23</v>
      </c>
    </row>
    <row r="1071" ht="9.949999999999999" customHeight="1">
      <c r="A1071" s="2" t="n"/>
      <c r="B1071" s="2" t="n"/>
      <c r="C1071" s="2" t="n"/>
      <c r="D1071" s="71" t="n"/>
      <c r="G1071" s="2" t="n"/>
      <c r="H1071" s="2" t="n"/>
      <c r="I1071" s="2" t="n"/>
    </row>
    <row r="1072" ht="20.1" customHeight="1">
      <c r="A1072" s="72" t="inlineStr">
        <is>
          <t>04.21.20 FCK &gt;= 20 MPA, BRITA CALCÁRIA, PREPARADO EM OBRA E LANÇADO EM FUNDAÇÃO (M3)</t>
        </is>
      </c>
      <c r="B1072" s="90" t="n"/>
      <c r="C1072" s="90" t="n"/>
      <c r="D1072" s="90" t="n"/>
      <c r="E1072" s="90" t="n"/>
      <c r="F1072" s="90" t="n"/>
      <c r="G1072" s="90" t="n"/>
      <c r="H1072" s="90" t="n"/>
      <c r="I1072" s="91" t="n"/>
    </row>
    <row r="1073" ht="15" customHeight="1">
      <c r="A1073" s="73" t="inlineStr">
        <is>
          <t>Serviço</t>
        </is>
      </c>
      <c r="B1073" s="90" t="n"/>
      <c r="C1073" s="91" t="n"/>
      <c r="D1073" s="64" t="inlineStr">
        <is>
          <t>FONTE</t>
        </is>
      </c>
      <c r="E1073" s="91" t="n"/>
      <c r="F1073" s="64" t="inlineStr">
        <is>
          <t>UNID</t>
        </is>
      </c>
      <c r="G1073" s="64" t="inlineStr">
        <is>
          <t>COEFICIENTE</t>
        </is>
      </c>
      <c r="H1073" s="64" t="inlineStr">
        <is>
          <t>PREÇO UNITÁRIO</t>
        </is>
      </c>
      <c r="I1073" s="64" t="inlineStr">
        <is>
          <t>TOTAL</t>
        </is>
      </c>
    </row>
    <row r="1074" ht="15" customHeight="1">
      <c r="A1074" s="78" t="inlineStr">
        <is>
          <t>40.08.23</t>
        </is>
      </c>
      <c r="B1074" s="77" t="inlineStr">
        <is>
          <t>CONCRETO FCK &gt;= 20 MPA, B1-B2 CALCARIA - PREPARO</t>
        </is>
      </c>
      <c r="C1074" s="91" t="n"/>
      <c r="D1074" s="78" t="inlineStr">
        <is>
          <t>SUDECAP</t>
        </is>
      </c>
      <c r="E1074" s="91" t="n"/>
      <c r="F1074" s="78" t="inlineStr">
        <is>
          <t>M3</t>
        </is>
      </c>
      <c r="G1074" s="21" t="n">
        <v>1.15</v>
      </c>
      <c r="H1074" s="22" t="n">
        <v>544.78</v>
      </c>
      <c r="I1074" s="22" t="n">
        <v>626.5</v>
      </c>
    </row>
    <row r="1075" ht="15" customHeight="1">
      <c r="A1075" s="78" t="inlineStr">
        <is>
          <t>40.16.01</t>
        </is>
      </c>
      <c r="B1075" s="77" t="inlineStr">
        <is>
          <t>LANÇAMENTO DE CONCRETO CONVENCIONAL EM FUNDAÇÕES</t>
        </is>
      </c>
      <c r="C1075" s="91" t="n"/>
      <c r="D1075" s="78" t="inlineStr">
        <is>
          <t>SUDECAP</t>
        </is>
      </c>
      <c r="E1075" s="91" t="n"/>
      <c r="F1075" s="78" t="inlineStr">
        <is>
          <t>M3</t>
        </is>
      </c>
      <c r="G1075" s="21" t="n">
        <v>1</v>
      </c>
      <c r="H1075" s="22" t="n">
        <v>64.48</v>
      </c>
      <c r="I1075" s="22" t="n">
        <v>64.48</v>
      </c>
    </row>
    <row r="1076" ht="15" customHeight="1">
      <c r="A1076" s="2" t="n"/>
      <c r="B1076" s="2" t="n"/>
      <c r="C1076" s="2" t="n"/>
      <c r="D1076" s="2" t="n"/>
      <c r="E1076" s="2" t="n"/>
      <c r="F1076" s="2" t="n"/>
      <c r="G1076" s="74" t="inlineStr">
        <is>
          <t>TOTAL Serviço:</t>
        </is>
      </c>
      <c r="H1076" s="91" t="n"/>
      <c r="I1076" s="23" t="n">
        <v>690.98</v>
      </c>
    </row>
    <row r="1077" ht="15" customHeight="1">
      <c r="A1077" s="2" t="n"/>
      <c r="B1077" s="2" t="n"/>
      <c r="C1077" s="2" t="n"/>
      <c r="D1077" s="2" t="n"/>
      <c r="E1077" s="2" t="n"/>
      <c r="F1077" s="2" t="n"/>
      <c r="G1077" s="75" t="inlineStr">
        <is>
          <t>VALOR:</t>
        </is>
      </c>
      <c r="H1077" s="91" t="n"/>
      <c r="I1077" s="5" t="n">
        <v>690.98</v>
      </c>
    </row>
    <row r="1078" ht="15" customHeight="1">
      <c r="A1078" s="2" t="n"/>
      <c r="B1078" s="2" t="n"/>
      <c r="C1078" s="2" t="n"/>
      <c r="D1078" s="2" t="n"/>
      <c r="E1078" s="2" t="n"/>
      <c r="F1078" s="2" t="n"/>
      <c r="G1078" s="75" t="inlineStr">
        <is>
          <t>VALOR BDI (29.27%):</t>
        </is>
      </c>
      <c r="H1078" s="91" t="n"/>
      <c r="I1078" s="5" t="n">
        <v>202.25</v>
      </c>
    </row>
    <row r="1079" ht="15" customHeight="1">
      <c r="A1079" s="2" t="n"/>
      <c r="B1079" s="2" t="n"/>
      <c r="C1079" s="2" t="n"/>
      <c r="D1079" s="2" t="n"/>
      <c r="E1079" s="2" t="n"/>
      <c r="F1079" s="2" t="n"/>
      <c r="G1079" s="75" t="inlineStr">
        <is>
          <t>VALOR COM BDI:</t>
        </is>
      </c>
      <c r="H1079" s="91" t="n"/>
      <c r="I1079" s="5" t="n">
        <v>893.23</v>
      </c>
    </row>
    <row r="1080" ht="9.949999999999999" customHeight="1">
      <c r="A1080" s="2" t="n"/>
      <c r="B1080" s="2" t="n"/>
      <c r="C1080" s="2" t="n"/>
      <c r="D1080" s="71" t="n"/>
      <c r="G1080" s="2" t="n"/>
      <c r="H1080" s="2" t="n"/>
      <c r="I1080" s="2" t="n"/>
    </row>
    <row r="1081" ht="20.1" customHeight="1">
      <c r="A1081" s="72" t="inlineStr">
        <is>
          <t>ED-14712 FERRAMENTAS PARA OPERADOR DE BETONEIRA ESTACIONÁRIA - HORISTA ( ENCARGOS COMPLEMENTARES) (hora)</t>
        </is>
      </c>
      <c r="B1081" s="90" t="n"/>
      <c r="C1081" s="90" t="n"/>
      <c r="D1081" s="90" t="n"/>
      <c r="E1081" s="90" t="n"/>
      <c r="F1081" s="90" t="n"/>
      <c r="G1081" s="90" t="n"/>
      <c r="H1081" s="90" t="n"/>
      <c r="I1081" s="91" t="n"/>
    </row>
    <row r="1082" ht="20.1" customHeight="1">
      <c r="A1082" s="76" t="inlineStr">
        <is>
          <t>MATERIAIS</t>
        </is>
      </c>
      <c r="B1082" s="90" t="n"/>
      <c r="C1082" s="90" t="n"/>
      <c r="D1082" s="90" t="n"/>
      <c r="E1082" s="91" t="n"/>
      <c r="F1082" s="63" t="inlineStr">
        <is>
          <t>UNID</t>
        </is>
      </c>
      <c r="G1082" s="63" t="inlineStr">
        <is>
          <t>CONSUMO</t>
        </is>
      </c>
      <c r="H1082" s="63" t="inlineStr">
        <is>
          <t>VALOR UNITÁRIO</t>
        </is>
      </c>
      <c r="I1082" s="63" t="inlineStr">
        <is>
          <t>CUSTO UNITÁRIO</t>
        </is>
      </c>
    </row>
    <row r="1083" ht="15.95" customHeight="1">
      <c r="A1083" s="66" t="inlineStr">
        <is>
          <t>MATED-14624</t>
        </is>
      </c>
      <c r="B1083" s="65" t="inlineStr">
        <is>
          <t>FERRAMENTAS PARA FAMÍLIA OPERADOR ESCAVADEIRA - HORISTA ( ENCARGOS COMPLEMENTARES)   hora</t>
        </is>
      </c>
      <c r="C1083" s="90" t="n"/>
      <c r="D1083" s="90" t="n"/>
      <c r="E1083" s="91" t="n"/>
      <c r="F1083" s="66" t="inlineStr">
        <is>
          <t>hora</t>
        </is>
      </c>
      <c r="G1083" s="82" t="n">
        <v>1</v>
      </c>
      <c r="H1083" s="68" t="n">
        <v>0.01</v>
      </c>
      <c r="I1083" s="68" t="n">
        <v>0.01</v>
      </c>
    </row>
    <row r="1084" ht="15" customHeight="1">
      <c r="A1084" s="58" t="n"/>
      <c r="B1084" s="58" t="n"/>
      <c r="C1084" s="58" t="n"/>
      <c r="D1084" s="58" t="n"/>
      <c r="E1084" s="58" t="n"/>
      <c r="F1084" s="58" t="n"/>
      <c r="G1084" s="69" t="inlineStr">
        <is>
          <t>TOTAL MATERIAIS:</t>
        </is>
      </c>
      <c r="H1084" s="91" t="n"/>
      <c r="I1084" s="5" t="n">
        <v>0.01</v>
      </c>
    </row>
    <row r="1085" ht="15" customHeight="1">
      <c r="A1085" s="2" t="n"/>
      <c r="B1085" s="2" t="n"/>
      <c r="C1085" s="2" t="n"/>
      <c r="D1085" s="2" t="n"/>
      <c r="E1085" s="2" t="n"/>
      <c r="F1085" s="2" t="n"/>
      <c r="G1085" s="75" t="inlineStr">
        <is>
          <t>Custo Direto Total:</t>
        </is>
      </c>
      <c r="H1085" s="91" t="n"/>
      <c r="I1085" s="68" t="n">
        <v>0.01</v>
      </c>
    </row>
    <row r="1086" ht="15" customHeight="1">
      <c r="A1086" s="2" t="n"/>
      <c r="B1086" s="2" t="n"/>
      <c r="C1086" s="2" t="n"/>
      <c r="D1086" s="2" t="n"/>
      <c r="E1086" s="2" t="n"/>
      <c r="F1086" s="2" t="n"/>
      <c r="G1086" s="75" t="inlineStr">
        <is>
          <t>VALOR:</t>
        </is>
      </c>
      <c r="H1086" s="91" t="n"/>
      <c r="I1086" s="5" t="n">
        <v>0.01</v>
      </c>
    </row>
    <row r="1087" ht="15" customHeight="1">
      <c r="A1087" s="2" t="n"/>
      <c r="B1087" s="2" t="n"/>
      <c r="C1087" s="2" t="n"/>
      <c r="D1087" s="2" t="n"/>
      <c r="E1087" s="2" t="n"/>
      <c r="F1087" s="2" t="n"/>
      <c r="G1087" s="75" t="inlineStr">
        <is>
          <t>VALOR BDI (29.27%):</t>
        </is>
      </c>
      <c r="H1087" s="91" t="n"/>
      <c r="I1087" s="5" t="n">
        <v>0</v>
      </c>
    </row>
    <row r="1088" ht="15" customHeight="1">
      <c r="A1088" s="2" t="n"/>
      <c r="B1088" s="2" t="n"/>
      <c r="C1088" s="2" t="n"/>
      <c r="D1088" s="2" t="n"/>
      <c r="E1088" s="2" t="n"/>
      <c r="F1088" s="2" t="n"/>
      <c r="G1088" s="75" t="inlineStr">
        <is>
          <t>VALOR COM BDI:</t>
        </is>
      </c>
      <c r="H1088" s="91" t="n"/>
      <c r="I1088" s="5" t="n">
        <v>0.01</v>
      </c>
    </row>
    <row r="1089" ht="9.949999999999999" customHeight="1">
      <c r="A1089" s="2" t="n"/>
      <c r="B1089" s="2" t="n"/>
      <c r="C1089" s="2" t="n"/>
      <c r="D1089" s="71" t="n"/>
      <c r="G1089" s="2" t="n"/>
      <c r="H1089" s="2" t="n"/>
      <c r="I1089" s="2" t="n"/>
    </row>
    <row r="1090" ht="20.1" customHeight="1">
      <c r="A1090" s="72" t="inlineStr">
        <is>
          <t>ED-14688 FERRAMENTAS PARA PEDREIRO - HORISTA ( ENCARGOS COMPLEMENTARES) (hora)</t>
        </is>
      </c>
      <c r="B1090" s="90" t="n"/>
      <c r="C1090" s="90" t="n"/>
      <c r="D1090" s="90" t="n"/>
      <c r="E1090" s="90" t="n"/>
      <c r="F1090" s="90" t="n"/>
      <c r="G1090" s="90" t="n"/>
      <c r="H1090" s="90" t="n"/>
      <c r="I1090" s="91" t="n"/>
    </row>
    <row r="1091" ht="20.1" customHeight="1">
      <c r="A1091" s="76" t="inlineStr">
        <is>
          <t>MATERIAIS</t>
        </is>
      </c>
      <c r="B1091" s="90" t="n"/>
      <c r="C1091" s="90" t="n"/>
      <c r="D1091" s="90" t="n"/>
      <c r="E1091" s="91" t="n"/>
      <c r="F1091" s="63" t="inlineStr">
        <is>
          <t>UNID</t>
        </is>
      </c>
      <c r="G1091" s="63" t="inlineStr">
        <is>
          <t>CONSUMO</t>
        </is>
      </c>
      <c r="H1091" s="63" t="inlineStr">
        <is>
          <t>VALOR UNITÁRIO</t>
        </is>
      </c>
      <c r="I1091" s="63" t="inlineStr">
        <is>
          <t>CUSTO UNITÁRIO</t>
        </is>
      </c>
    </row>
    <row r="1092" ht="15.95" customHeight="1">
      <c r="A1092" s="66" t="inlineStr">
        <is>
          <t>MATED-14625</t>
        </is>
      </c>
      <c r="B1092" s="65" t="inlineStr">
        <is>
          <t>FERRAMENTAS PARA FAMÍLIA PEDREIRO - HORISTA (ENCARGOS COMPLEMENTARES)   hora</t>
        </is>
      </c>
      <c r="C1092" s="90" t="n"/>
      <c r="D1092" s="90" t="n"/>
      <c r="E1092" s="91" t="n"/>
      <c r="F1092" s="66" t="inlineStr">
        <is>
          <t>hora</t>
        </is>
      </c>
      <c r="G1092" s="82" t="n">
        <v>1</v>
      </c>
      <c r="H1092" s="68" t="n">
        <v>0.84</v>
      </c>
      <c r="I1092" s="68" t="n">
        <v>0.84</v>
      </c>
    </row>
    <row r="1093" ht="15" customHeight="1">
      <c r="A1093" s="58" t="n"/>
      <c r="B1093" s="58" t="n"/>
      <c r="C1093" s="58" t="n"/>
      <c r="D1093" s="58" t="n"/>
      <c r="E1093" s="58" t="n"/>
      <c r="F1093" s="58" t="n"/>
      <c r="G1093" s="69" t="inlineStr">
        <is>
          <t>TOTAL MATERIAIS:</t>
        </is>
      </c>
      <c r="H1093" s="91" t="n"/>
      <c r="I1093" s="5" t="n">
        <v>0.84</v>
      </c>
    </row>
    <row r="1094" ht="15" customHeight="1">
      <c r="A1094" s="2" t="n"/>
      <c r="B1094" s="2" t="n"/>
      <c r="C1094" s="2" t="n"/>
      <c r="D1094" s="2" t="n"/>
      <c r="E1094" s="2" t="n"/>
      <c r="F1094" s="2" t="n"/>
      <c r="G1094" s="75" t="inlineStr">
        <is>
          <t>Custo Direto Total:</t>
        </is>
      </c>
      <c r="H1094" s="91" t="n"/>
      <c r="I1094" s="68" t="n">
        <v>0.84</v>
      </c>
    </row>
    <row r="1095" ht="15" customHeight="1">
      <c r="A1095" s="2" t="n"/>
      <c r="B1095" s="2" t="n"/>
      <c r="C1095" s="2" t="n"/>
      <c r="D1095" s="2" t="n"/>
      <c r="E1095" s="2" t="n"/>
      <c r="F1095" s="2" t="n"/>
      <c r="G1095" s="75" t="inlineStr">
        <is>
          <t>VALOR:</t>
        </is>
      </c>
      <c r="H1095" s="91" t="n"/>
      <c r="I1095" s="5" t="n">
        <v>0.84</v>
      </c>
    </row>
    <row r="1096" ht="15" customHeight="1">
      <c r="A1096" s="2" t="n"/>
      <c r="B1096" s="2" t="n"/>
      <c r="C1096" s="2" t="n"/>
      <c r="D1096" s="2" t="n"/>
      <c r="E1096" s="2" t="n"/>
      <c r="F1096" s="2" t="n"/>
      <c r="G1096" s="75" t="inlineStr">
        <is>
          <t>VALOR BDI (29.27%):</t>
        </is>
      </c>
      <c r="H1096" s="91" t="n"/>
      <c r="I1096" s="5" t="n">
        <v>0.25</v>
      </c>
    </row>
    <row r="1097" ht="15" customHeight="1">
      <c r="A1097" s="2" t="n"/>
      <c r="B1097" s="2" t="n"/>
      <c r="C1097" s="2" t="n"/>
      <c r="D1097" s="2" t="n"/>
      <c r="E1097" s="2" t="n"/>
      <c r="F1097" s="2" t="n"/>
      <c r="G1097" s="75" t="inlineStr">
        <is>
          <t>VALOR COM BDI:</t>
        </is>
      </c>
      <c r="H1097" s="91" t="n"/>
      <c r="I1097" s="5" t="n">
        <v>1.09</v>
      </c>
    </row>
    <row r="1098" ht="9.949999999999999" customHeight="1">
      <c r="A1098" s="2" t="n"/>
      <c r="B1098" s="2" t="n"/>
      <c r="C1098" s="2" t="n"/>
      <c r="D1098" s="71" t="n"/>
      <c r="G1098" s="2" t="n"/>
      <c r="H1098" s="2" t="n"/>
      <c r="I1098" s="2" t="n"/>
    </row>
    <row r="1099" ht="20.1" customHeight="1">
      <c r="A1099" s="72" t="inlineStr">
        <is>
          <t>ED-14696 FERRAMENTAS PARA PINTOR - HORISTA ( ENCARGOS COMPLEMENTARES) (hora)</t>
        </is>
      </c>
      <c r="B1099" s="90" t="n"/>
      <c r="C1099" s="90" t="n"/>
      <c r="D1099" s="90" t="n"/>
      <c r="E1099" s="90" t="n"/>
      <c r="F1099" s="90" t="n"/>
      <c r="G1099" s="90" t="n"/>
      <c r="H1099" s="90" t="n"/>
      <c r="I1099" s="91" t="n"/>
    </row>
    <row r="1100" ht="20.1" customHeight="1">
      <c r="A1100" s="76" t="inlineStr">
        <is>
          <t>MATERIAIS</t>
        </is>
      </c>
      <c r="B1100" s="90" t="n"/>
      <c r="C1100" s="90" t="n"/>
      <c r="D1100" s="90" t="n"/>
      <c r="E1100" s="91" t="n"/>
      <c r="F1100" s="63" t="inlineStr">
        <is>
          <t>UNID</t>
        </is>
      </c>
      <c r="G1100" s="63" t="inlineStr">
        <is>
          <t>CONSUMO</t>
        </is>
      </c>
      <c r="H1100" s="63" t="inlineStr">
        <is>
          <t>VALOR UNITÁRIO</t>
        </is>
      </c>
      <c r="I1100" s="63" t="inlineStr">
        <is>
          <t>CUSTO UNITÁRIO</t>
        </is>
      </c>
    </row>
    <row r="1101" ht="15.95" customHeight="1">
      <c r="A1101" s="66" t="inlineStr">
        <is>
          <t>MATED-14626</t>
        </is>
      </c>
      <c r="B1101" s="65" t="inlineStr">
        <is>
          <t>FERRAMENTAS PARA FAMÍLIA PINTOR - HORISTA ( ENCARGOS COMPLEMENTARES)   hora</t>
        </is>
      </c>
      <c r="C1101" s="90" t="n"/>
      <c r="D1101" s="90" t="n"/>
      <c r="E1101" s="91" t="n"/>
      <c r="F1101" s="66" t="inlineStr">
        <is>
          <t>hora</t>
        </is>
      </c>
      <c r="G1101" s="82" t="n">
        <v>1</v>
      </c>
      <c r="H1101" s="68" t="n">
        <v>1.68</v>
      </c>
      <c r="I1101" s="68" t="n">
        <v>1.68</v>
      </c>
    </row>
    <row r="1102" ht="15" customHeight="1">
      <c r="A1102" s="58" t="n"/>
      <c r="B1102" s="58" t="n"/>
      <c r="C1102" s="58" t="n"/>
      <c r="D1102" s="58" t="n"/>
      <c r="E1102" s="58" t="n"/>
      <c r="F1102" s="58" t="n"/>
      <c r="G1102" s="69" t="inlineStr">
        <is>
          <t>TOTAL MATERIAIS:</t>
        </is>
      </c>
      <c r="H1102" s="91" t="n"/>
      <c r="I1102" s="5" t="n">
        <v>1.68</v>
      </c>
    </row>
    <row r="1103" ht="15" customHeight="1">
      <c r="A1103" s="2" t="n"/>
      <c r="B1103" s="2" t="n"/>
      <c r="C1103" s="2" t="n"/>
      <c r="D1103" s="2" t="n"/>
      <c r="E1103" s="2" t="n"/>
      <c r="F1103" s="2" t="n"/>
      <c r="G1103" s="75" t="inlineStr">
        <is>
          <t>Custo Direto Total:</t>
        </is>
      </c>
      <c r="H1103" s="91" t="n"/>
      <c r="I1103" s="68" t="n">
        <v>1.68</v>
      </c>
    </row>
    <row r="1104" ht="15" customHeight="1">
      <c r="A1104" s="2" t="n"/>
      <c r="B1104" s="2" t="n"/>
      <c r="C1104" s="2" t="n"/>
      <c r="D1104" s="2" t="n"/>
      <c r="E1104" s="2" t="n"/>
      <c r="F1104" s="2" t="n"/>
      <c r="G1104" s="75" t="inlineStr">
        <is>
          <t>VALOR:</t>
        </is>
      </c>
      <c r="H1104" s="91" t="n"/>
      <c r="I1104" s="5" t="n">
        <v>1.68</v>
      </c>
    </row>
    <row r="1105" ht="15" customHeight="1">
      <c r="A1105" s="2" t="n"/>
      <c r="B1105" s="2" t="n"/>
      <c r="C1105" s="2" t="n"/>
      <c r="D1105" s="2" t="n"/>
      <c r="E1105" s="2" t="n"/>
      <c r="F1105" s="2" t="n"/>
      <c r="G1105" s="75" t="inlineStr">
        <is>
          <t>VALOR BDI (29.27%):</t>
        </is>
      </c>
      <c r="H1105" s="91" t="n"/>
      <c r="I1105" s="5" t="n">
        <v>0.49</v>
      </c>
    </row>
    <row r="1106" ht="15" customHeight="1">
      <c r="A1106" s="2" t="n"/>
      <c r="B1106" s="2" t="n"/>
      <c r="C1106" s="2" t="n"/>
      <c r="D1106" s="2" t="n"/>
      <c r="E1106" s="2" t="n"/>
      <c r="F1106" s="2" t="n"/>
      <c r="G1106" s="75" t="inlineStr">
        <is>
          <t>VALOR COM BDI:</t>
        </is>
      </c>
      <c r="H1106" s="91" t="n"/>
      <c r="I1106" s="5" t="n">
        <v>2.17</v>
      </c>
    </row>
    <row r="1107" ht="9.949999999999999" customHeight="1">
      <c r="A1107" s="2" t="n"/>
      <c r="B1107" s="2" t="n"/>
      <c r="C1107" s="2" t="n"/>
      <c r="D1107" s="71" t="n"/>
      <c r="G1107" s="2" t="n"/>
      <c r="H1107" s="2" t="n"/>
      <c r="I1107" s="2" t="n"/>
    </row>
    <row r="1108" ht="20.1" customHeight="1">
      <c r="A1108" s="72" t="inlineStr">
        <is>
          <t>ED-14697 FERRAMENTAS PARA SERRALHEIRO - HORISTA ( ENCARGOS COMPLEMENTARES) (hora)</t>
        </is>
      </c>
      <c r="B1108" s="90" t="n"/>
      <c r="C1108" s="90" t="n"/>
      <c r="D1108" s="90" t="n"/>
      <c r="E1108" s="90" t="n"/>
      <c r="F1108" s="90" t="n"/>
      <c r="G1108" s="90" t="n"/>
      <c r="H1108" s="90" t="n"/>
      <c r="I1108" s="91" t="n"/>
    </row>
    <row r="1109" ht="20.1" customHeight="1">
      <c r="A1109" s="76" t="inlineStr">
        <is>
          <t>MATERIAIS</t>
        </is>
      </c>
      <c r="B1109" s="90" t="n"/>
      <c r="C1109" s="90" t="n"/>
      <c r="D1109" s="90" t="n"/>
      <c r="E1109" s="91" t="n"/>
      <c r="F1109" s="63" t="inlineStr">
        <is>
          <t>UNID</t>
        </is>
      </c>
      <c r="G1109" s="63" t="inlineStr">
        <is>
          <t>CONSUMO</t>
        </is>
      </c>
      <c r="H1109" s="63" t="inlineStr">
        <is>
          <t>VALOR UNITÁRIO</t>
        </is>
      </c>
      <c r="I1109" s="63" t="inlineStr">
        <is>
          <t>CUSTO UNITÁRIO</t>
        </is>
      </c>
    </row>
    <row r="1110" ht="15.95" customHeight="1">
      <c r="A1110" s="66" t="inlineStr">
        <is>
          <t>MATED-14625</t>
        </is>
      </c>
      <c r="B1110" s="65" t="inlineStr">
        <is>
          <t>FERRAMENTAS PARA FAMÍLIA PEDREIRO - HORISTA (ENCARGOS COMPLEMENTARES)   hora</t>
        </is>
      </c>
      <c r="C1110" s="90" t="n"/>
      <c r="D1110" s="90" t="n"/>
      <c r="E1110" s="91" t="n"/>
      <c r="F1110" s="66" t="inlineStr">
        <is>
          <t>hora</t>
        </is>
      </c>
      <c r="G1110" s="82" t="n">
        <v>1</v>
      </c>
      <c r="H1110" s="68" t="n">
        <v>0.84</v>
      </c>
      <c r="I1110" s="68" t="n">
        <v>0.84</v>
      </c>
    </row>
    <row r="1111" ht="15" customHeight="1">
      <c r="A1111" s="58" t="n"/>
      <c r="B1111" s="58" t="n"/>
      <c r="C1111" s="58" t="n"/>
      <c r="D1111" s="58" t="n"/>
      <c r="E1111" s="58" t="n"/>
      <c r="F1111" s="58" t="n"/>
      <c r="G1111" s="69" t="inlineStr">
        <is>
          <t>TOTAL MATERIAIS:</t>
        </is>
      </c>
      <c r="H1111" s="91" t="n"/>
      <c r="I1111" s="5" t="n">
        <v>0.84</v>
      </c>
    </row>
    <row r="1112" ht="15" customHeight="1">
      <c r="A1112" s="2" t="n"/>
      <c r="B1112" s="2" t="n"/>
      <c r="C1112" s="2" t="n"/>
      <c r="D1112" s="2" t="n"/>
      <c r="E1112" s="2" t="n"/>
      <c r="F1112" s="2" t="n"/>
      <c r="G1112" s="75" t="inlineStr">
        <is>
          <t>Custo Direto Total:</t>
        </is>
      </c>
      <c r="H1112" s="91" t="n"/>
      <c r="I1112" s="68" t="n">
        <v>0.84</v>
      </c>
    </row>
    <row r="1113" ht="15" customHeight="1">
      <c r="A1113" s="2" t="n"/>
      <c r="B1113" s="2" t="n"/>
      <c r="C1113" s="2" t="n"/>
      <c r="D1113" s="2" t="n"/>
      <c r="E1113" s="2" t="n"/>
      <c r="F1113" s="2" t="n"/>
      <c r="G1113" s="75" t="inlineStr">
        <is>
          <t>VALOR:</t>
        </is>
      </c>
      <c r="H1113" s="91" t="n"/>
      <c r="I1113" s="5" t="n">
        <v>0.84</v>
      </c>
    </row>
    <row r="1114" ht="15" customHeight="1">
      <c r="A1114" s="2" t="n"/>
      <c r="B1114" s="2" t="n"/>
      <c r="C1114" s="2" t="n"/>
      <c r="D1114" s="2" t="n"/>
      <c r="E1114" s="2" t="n"/>
      <c r="F1114" s="2" t="n"/>
      <c r="G1114" s="75" t="inlineStr">
        <is>
          <t>VALOR BDI (29.27%):</t>
        </is>
      </c>
      <c r="H1114" s="91" t="n"/>
      <c r="I1114" s="5" t="n">
        <v>0.25</v>
      </c>
    </row>
    <row r="1115" ht="15" customHeight="1">
      <c r="A1115" s="2" t="n"/>
      <c r="B1115" s="2" t="n"/>
      <c r="C1115" s="2" t="n"/>
      <c r="D1115" s="2" t="n"/>
      <c r="E1115" s="2" t="n"/>
      <c r="F1115" s="2" t="n"/>
      <c r="G1115" s="75" t="inlineStr">
        <is>
          <t>VALOR COM BDI:</t>
        </is>
      </c>
      <c r="H1115" s="91" t="n"/>
      <c r="I1115" s="5" t="n">
        <v>1.09</v>
      </c>
    </row>
    <row r="1116" ht="9.949999999999999" customHeight="1">
      <c r="A1116" s="2" t="n"/>
      <c r="B1116" s="2" t="n"/>
      <c r="C1116" s="2" t="n"/>
      <c r="D1116" s="71" t="n"/>
      <c r="G1116" s="2" t="n"/>
      <c r="H1116" s="2" t="n"/>
      <c r="I1116" s="2" t="n"/>
    </row>
    <row r="1117" ht="20.1" customHeight="1">
      <c r="A1117" s="72" t="inlineStr">
        <is>
          <t>ED-14700 FERRAMENTAS PARA SERVENTE - HORISTA ( ENCARGOS COMPLEMENTARES) (hora)</t>
        </is>
      </c>
      <c r="B1117" s="90" t="n"/>
      <c r="C1117" s="90" t="n"/>
      <c r="D1117" s="90" t="n"/>
      <c r="E1117" s="90" t="n"/>
      <c r="F1117" s="90" t="n"/>
      <c r="G1117" s="90" t="n"/>
      <c r="H1117" s="90" t="n"/>
      <c r="I1117" s="91" t="n"/>
    </row>
    <row r="1118" ht="20.1" customHeight="1">
      <c r="A1118" s="76" t="inlineStr">
        <is>
          <t>MATERIAIS</t>
        </is>
      </c>
      <c r="B1118" s="90" t="n"/>
      <c r="C1118" s="90" t="n"/>
      <c r="D1118" s="90" t="n"/>
      <c r="E1118" s="91" t="n"/>
      <c r="F1118" s="63" t="inlineStr">
        <is>
          <t>UNID</t>
        </is>
      </c>
      <c r="G1118" s="63" t="inlineStr">
        <is>
          <t>CONSUMO</t>
        </is>
      </c>
      <c r="H1118" s="63" t="inlineStr">
        <is>
          <t>VALOR UNITÁRIO</t>
        </is>
      </c>
      <c r="I1118" s="63" t="inlineStr">
        <is>
          <t>CUSTO UNITÁRIO</t>
        </is>
      </c>
    </row>
    <row r="1119" ht="15.95" customHeight="1">
      <c r="A1119" s="66" t="inlineStr">
        <is>
          <t>MATED-14627</t>
        </is>
      </c>
      <c r="B1119" s="65" t="inlineStr">
        <is>
          <t>FERRAMENTAS PARA FAMÍLIA SERVENTE/ AJUDANTE - HORISTA ( ENCARGOS COMPLEMENTARES)   hora</t>
        </is>
      </c>
      <c r="C1119" s="90" t="n"/>
      <c r="D1119" s="90" t="n"/>
      <c r="E1119" s="91" t="n"/>
      <c r="F1119" s="66" t="inlineStr">
        <is>
          <t>hora</t>
        </is>
      </c>
      <c r="G1119" s="82" t="n">
        <v>1</v>
      </c>
      <c r="H1119" s="68" t="n">
        <v>0.59</v>
      </c>
      <c r="I1119" s="68" t="n">
        <v>0.59</v>
      </c>
    </row>
    <row r="1120" ht="15" customHeight="1">
      <c r="A1120" s="58" t="n"/>
      <c r="B1120" s="58" t="n"/>
      <c r="C1120" s="58" t="n"/>
      <c r="D1120" s="58" t="n"/>
      <c r="E1120" s="58" t="n"/>
      <c r="F1120" s="58" t="n"/>
      <c r="G1120" s="69" t="inlineStr">
        <is>
          <t>TOTAL MATERIAIS:</t>
        </is>
      </c>
      <c r="H1120" s="91" t="n"/>
      <c r="I1120" s="5" t="n">
        <v>0.59</v>
      </c>
    </row>
    <row r="1121" ht="15" customHeight="1">
      <c r="A1121" s="2" t="n"/>
      <c r="B1121" s="2" t="n"/>
      <c r="C1121" s="2" t="n"/>
      <c r="D1121" s="2" t="n"/>
      <c r="E1121" s="2" t="n"/>
      <c r="F1121" s="2" t="n"/>
      <c r="G1121" s="75" t="inlineStr">
        <is>
          <t>Custo Direto Total:</t>
        </is>
      </c>
      <c r="H1121" s="91" t="n"/>
      <c r="I1121" s="68" t="n">
        <v>0.59</v>
      </c>
    </row>
    <row r="1122" ht="15" customHeight="1">
      <c r="A1122" s="2" t="n"/>
      <c r="B1122" s="2" t="n"/>
      <c r="C1122" s="2" t="n"/>
      <c r="D1122" s="2" t="n"/>
      <c r="E1122" s="2" t="n"/>
      <c r="F1122" s="2" t="n"/>
      <c r="G1122" s="75" t="inlineStr">
        <is>
          <t>VALOR:</t>
        </is>
      </c>
      <c r="H1122" s="91" t="n"/>
      <c r="I1122" s="5" t="n">
        <v>0.59</v>
      </c>
    </row>
    <row r="1123" ht="15" customHeight="1">
      <c r="A1123" s="2" t="n"/>
      <c r="B1123" s="2" t="n"/>
      <c r="C1123" s="2" t="n"/>
      <c r="D1123" s="2" t="n"/>
      <c r="E1123" s="2" t="n"/>
      <c r="F1123" s="2" t="n"/>
      <c r="G1123" s="75" t="inlineStr">
        <is>
          <t>VALOR BDI (29.27%):</t>
        </is>
      </c>
      <c r="H1123" s="91" t="n"/>
      <c r="I1123" s="5" t="n">
        <v>0.17</v>
      </c>
    </row>
    <row r="1124" ht="15" customHeight="1">
      <c r="A1124" s="2" t="n"/>
      <c r="B1124" s="2" t="n"/>
      <c r="C1124" s="2" t="n"/>
      <c r="D1124" s="2" t="n"/>
      <c r="E1124" s="2" t="n"/>
      <c r="F1124" s="2" t="n"/>
      <c r="G1124" s="75" t="inlineStr">
        <is>
          <t>VALOR COM BDI:</t>
        </is>
      </c>
      <c r="H1124" s="91" t="n"/>
      <c r="I1124" s="5" t="n">
        <v>0.76</v>
      </c>
    </row>
    <row r="1125" ht="9.949999999999999" customHeight="1">
      <c r="A1125" s="2" t="n"/>
      <c r="B1125" s="2" t="n"/>
      <c r="C1125" s="2" t="n"/>
      <c r="D1125" s="71" t="n"/>
      <c r="G1125" s="2" t="n"/>
      <c r="H1125" s="2" t="n"/>
      <c r="I1125" s="2" t="n"/>
    </row>
    <row r="1126" ht="20.1" customHeight="1">
      <c r="A1126" s="72" t="inlineStr">
        <is>
          <t>40.20.17 FORMA DE COMPENSADO RESINADO E=12MM TIPO C (5 APR) (M2)</t>
        </is>
      </c>
      <c r="B1126" s="90" t="n"/>
      <c r="C1126" s="90" t="n"/>
      <c r="D1126" s="90" t="n"/>
      <c r="E1126" s="90" t="n"/>
      <c r="F1126" s="90" t="n"/>
      <c r="G1126" s="90" t="n"/>
      <c r="H1126" s="90" t="n"/>
      <c r="I1126" s="91" t="n"/>
    </row>
    <row r="1127" ht="15" customHeight="1">
      <c r="A1127" s="73" t="inlineStr">
        <is>
          <t>Material</t>
        </is>
      </c>
      <c r="B1127" s="90" t="n"/>
      <c r="C1127" s="91" t="n"/>
      <c r="D1127" s="64" t="inlineStr">
        <is>
          <t>FONTE</t>
        </is>
      </c>
      <c r="E1127" s="91" t="n"/>
      <c r="F1127" s="64" t="inlineStr">
        <is>
          <t>UNID</t>
        </is>
      </c>
      <c r="G1127" s="64" t="inlineStr">
        <is>
          <t>COEFICIENTE</t>
        </is>
      </c>
      <c r="H1127" s="64" t="inlineStr">
        <is>
          <t>PREÇO UNITÁRIO</t>
        </is>
      </c>
      <c r="I1127" s="64" t="inlineStr">
        <is>
          <t>TOTAL</t>
        </is>
      </c>
    </row>
    <row r="1128" ht="21" customHeight="1">
      <c r="A1128" s="78" t="inlineStr">
        <is>
          <t>71.14.08</t>
        </is>
      </c>
      <c r="B1128" s="77" t="inlineStr">
        <is>
          <t>CHAPA DE MADEIRA COMPENSADA RESINADA PARA FORMA DE CONCRETO, DE *2,2 X 1,1* M, E = 12 MM</t>
        </is>
      </c>
      <c r="C1128" s="91" t="n"/>
      <c r="D1128" s="78" t="inlineStr">
        <is>
          <t>SUDECAP</t>
        </is>
      </c>
      <c r="E1128" s="91" t="n"/>
      <c r="F1128" s="78" t="inlineStr">
        <is>
          <t>M2</t>
        </is>
      </c>
      <c r="G1128" s="21" t="n">
        <v>0.22</v>
      </c>
      <c r="H1128" s="22" t="n">
        <v>27.88</v>
      </c>
      <c r="I1128" s="22" t="n">
        <v>6.13</v>
      </c>
    </row>
    <row r="1129" ht="15" customHeight="1">
      <c r="A1129" s="78" t="inlineStr">
        <is>
          <t>71.30.04</t>
        </is>
      </c>
      <c r="B1129" s="77" t="inlineStr">
        <is>
          <t>MADEIRA ROLICA D=  6 A 10 CM COMPRIMENTO 6 METROS</t>
        </is>
      </c>
      <c r="C1129" s="91" t="n"/>
      <c r="D1129" s="78" t="inlineStr">
        <is>
          <t>SUDECAP</t>
        </is>
      </c>
      <c r="E1129" s="91" t="n"/>
      <c r="F1129" s="78" t="inlineStr">
        <is>
          <t>M</t>
        </is>
      </c>
      <c r="G1129" s="21" t="n">
        <v>0.36</v>
      </c>
      <c r="H1129" s="22" t="n">
        <v>11.33</v>
      </c>
      <c r="I1129" s="22" t="n">
        <v>4.08</v>
      </c>
    </row>
    <row r="1130" ht="15" customHeight="1">
      <c r="A1130" s="78" t="inlineStr">
        <is>
          <t>71.04.08</t>
        </is>
      </c>
      <c r="B1130" s="77" t="inlineStr">
        <is>
          <t>PECA DE MADEIRA DE PINUS 5,5X5,5 CM</t>
        </is>
      </c>
      <c r="C1130" s="91" t="n"/>
      <c r="D1130" s="78" t="inlineStr">
        <is>
          <t>SUDECAP</t>
        </is>
      </c>
      <c r="E1130" s="91" t="n"/>
      <c r="F1130" s="78" t="inlineStr">
        <is>
          <t>M</t>
        </is>
      </c>
      <c r="G1130" s="21" t="n">
        <v>0.5</v>
      </c>
      <c r="H1130" s="22" t="n">
        <v>4</v>
      </c>
      <c r="I1130" s="22" t="n">
        <v>2</v>
      </c>
    </row>
    <row r="1131" ht="15" customHeight="1">
      <c r="A1131" s="78" t="inlineStr">
        <is>
          <t>77.05.51</t>
        </is>
      </c>
      <c r="B1131" s="77" t="inlineStr">
        <is>
          <t>PREGO DE ACO POLIDO COM CABECA 18 X 30 (2 3/4 X 10)</t>
        </is>
      </c>
      <c r="C1131" s="91" t="n"/>
      <c r="D1131" s="78" t="inlineStr">
        <is>
          <t>SUDECAP</t>
        </is>
      </c>
      <c r="E1131" s="91" t="n"/>
      <c r="F1131" s="78" t="inlineStr">
        <is>
          <t>KG</t>
        </is>
      </c>
      <c r="G1131" s="21" t="n">
        <v>0.2</v>
      </c>
      <c r="H1131" s="22" t="n">
        <v>14.17</v>
      </c>
      <c r="I1131" s="22" t="n">
        <v>2.83</v>
      </c>
    </row>
    <row r="1132" ht="21" customHeight="1">
      <c r="A1132" s="78" t="inlineStr">
        <is>
          <t>71.01.05</t>
        </is>
      </c>
      <c r="B1132" s="77" t="inlineStr">
        <is>
          <t>TABUA DE MADEIRA APARELHADA *2,5 X 25* CM, MACARANDUBA, ANGELIM OU EQUIVALENTE DA REGIAO</t>
        </is>
      </c>
      <c r="C1132" s="91" t="n"/>
      <c r="D1132" s="78" t="inlineStr">
        <is>
          <t>SUDECAP</t>
        </is>
      </c>
      <c r="E1132" s="91" t="n"/>
      <c r="F1132" s="78" t="inlineStr">
        <is>
          <t>M2</t>
        </is>
      </c>
      <c r="G1132" s="21" t="n">
        <v>0.06</v>
      </c>
      <c r="H1132" s="22" t="n">
        <v>138.43</v>
      </c>
      <c r="I1132" s="22" t="n">
        <v>8.31</v>
      </c>
    </row>
    <row r="1133" ht="15" customHeight="1">
      <c r="A1133" s="2" t="n"/>
      <c r="B1133" s="2" t="n"/>
      <c r="C1133" s="2" t="n"/>
      <c r="D1133" s="2" t="n"/>
      <c r="E1133" s="2" t="n"/>
      <c r="F1133" s="2" t="n"/>
      <c r="G1133" s="74" t="inlineStr">
        <is>
          <t>TOTAL Material:</t>
        </is>
      </c>
      <c r="H1133" s="91" t="n"/>
      <c r="I1133" s="23" t="n">
        <v>23.35</v>
      </c>
    </row>
    <row r="1134" ht="15" customHeight="1">
      <c r="A1134" s="73" t="inlineStr">
        <is>
          <t>Mão de Obra</t>
        </is>
      </c>
      <c r="B1134" s="90" t="n"/>
      <c r="C1134" s="91" t="n"/>
      <c r="D1134" s="64" t="inlineStr">
        <is>
          <t>FONTE</t>
        </is>
      </c>
      <c r="E1134" s="91" t="n"/>
      <c r="F1134" s="64" t="inlineStr">
        <is>
          <t>UNID</t>
        </is>
      </c>
      <c r="G1134" s="64" t="inlineStr">
        <is>
          <t>COEFICIENTE</t>
        </is>
      </c>
      <c r="H1134" s="64" t="inlineStr">
        <is>
          <t>PREÇO UNITÁRIO</t>
        </is>
      </c>
      <c r="I1134" s="64" t="inlineStr">
        <is>
          <t>TOTAL</t>
        </is>
      </c>
    </row>
    <row r="1135" ht="15" customHeight="1">
      <c r="A1135" s="78" t="inlineStr">
        <is>
          <t>55.10.50</t>
        </is>
      </c>
      <c r="B1135" s="77" t="inlineStr">
        <is>
          <t>CARPINTEIRO</t>
        </is>
      </c>
      <c r="C1135" s="91" t="n"/>
      <c r="D1135" s="78" t="inlineStr">
        <is>
          <t>SUDECAP</t>
        </is>
      </c>
      <c r="E1135" s="91" t="n"/>
      <c r="F1135" s="78" t="inlineStr">
        <is>
          <t>H</t>
        </is>
      </c>
      <c r="G1135" s="21" t="n">
        <v>1.25</v>
      </c>
      <c r="H1135" s="22" t="n">
        <v>21.08</v>
      </c>
      <c r="I1135" s="22" t="n">
        <v>26.35</v>
      </c>
    </row>
    <row r="1136" ht="15" customHeight="1">
      <c r="A1136" s="78" t="inlineStr">
        <is>
          <t>55.10.88</t>
        </is>
      </c>
      <c r="B1136" s="77" t="inlineStr">
        <is>
          <t>SERVENTE</t>
        </is>
      </c>
      <c r="C1136" s="91" t="n"/>
      <c r="D1136" s="78" t="inlineStr">
        <is>
          <t>SUDECAP</t>
        </is>
      </c>
      <c r="E1136" s="91" t="n"/>
      <c r="F1136" s="78" t="inlineStr">
        <is>
          <t>H</t>
        </is>
      </c>
      <c r="G1136" s="21" t="n">
        <v>1.6</v>
      </c>
      <c r="H1136" s="22" t="n">
        <v>14.9</v>
      </c>
      <c r="I1136" s="22" t="n">
        <v>23.84</v>
      </c>
    </row>
    <row r="1137" ht="15" customHeight="1">
      <c r="A1137" s="2" t="n"/>
      <c r="B1137" s="2" t="n"/>
      <c r="C1137" s="2" t="n"/>
      <c r="D1137" s="2" t="n"/>
      <c r="E1137" s="2" t="n"/>
      <c r="F1137" s="2" t="n"/>
      <c r="G1137" s="74" t="inlineStr">
        <is>
          <t>TOTAL Mão de Obra:</t>
        </is>
      </c>
      <c r="H1137" s="91" t="n"/>
      <c r="I1137" s="23" t="n">
        <v>50.19</v>
      </c>
    </row>
    <row r="1138" ht="15" customHeight="1">
      <c r="A1138" s="2" t="n"/>
      <c r="B1138" s="2" t="n"/>
      <c r="C1138" s="2" t="n"/>
      <c r="D1138" s="2" t="n"/>
      <c r="E1138" s="2" t="n"/>
      <c r="F1138" s="2" t="n"/>
      <c r="G1138" s="75" t="inlineStr">
        <is>
          <t>VALOR:</t>
        </is>
      </c>
      <c r="H1138" s="91" t="n"/>
      <c r="I1138" s="5" t="n">
        <v>73.54000000000001</v>
      </c>
    </row>
    <row r="1139" ht="15" customHeight="1">
      <c r="A1139" s="2" t="n"/>
      <c r="B1139" s="2" t="n"/>
      <c r="C1139" s="2" t="n"/>
      <c r="D1139" s="2" t="n"/>
      <c r="E1139" s="2" t="n"/>
      <c r="F1139" s="2" t="n"/>
      <c r="G1139" s="75" t="inlineStr">
        <is>
          <t>VALOR BDI (29.27%):</t>
        </is>
      </c>
      <c r="H1139" s="91" t="n"/>
      <c r="I1139" s="5" t="n">
        <v>21.53</v>
      </c>
    </row>
    <row r="1140" ht="15" customHeight="1">
      <c r="A1140" s="2" t="n"/>
      <c r="B1140" s="2" t="n"/>
      <c r="C1140" s="2" t="n"/>
      <c r="D1140" s="2" t="n"/>
      <c r="E1140" s="2" t="n"/>
      <c r="F1140" s="2" t="n"/>
      <c r="G1140" s="75" t="inlineStr">
        <is>
          <t>VALOR COM BDI:</t>
        </is>
      </c>
      <c r="H1140" s="91" t="n"/>
      <c r="I1140" s="5" t="n">
        <v>95.06999999999999</v>
      </c>
    </row>
    <row r="1141" ht="9.949999999999999" customHeight="1">
      <c r="A1141" s="2" t="n"/>
      <c r="B1141" s="2" t="n"/>
      <c r="C1141" s="2" t="n"/>
      <c r="D1141" s="71" t="n"/>
      <c r="G1141" s="2" t="n"/>
      <c r="H1141" s="2" t="n"/>
      <c r="I1141" s="2" t="n"/>
    </row>
    <row r="1142" ht="20.1" customHeight="1">
      <c r="A1142" s="72" t="inlineStr">
        <is>
          <t>40.20.11 FORMA DE TABUA DE PINHO DE 3a. TIPO E (P/ BERCO) (M2)</t>
        </is>
      </c>
      <c r="B1142" s="90" t="n"/>
      <c r="C1142" s="90" t="n"/>
      <c r="D1142" s="90" t="n"/>
      <c r="E1142" s="90" t="n"/>
      <c r="F1142" s="90" t="n"/>
      <c r="G1142" s="90" t="n"/>
      <c r="H1142" s="90" t="n"/>
      <c r="I1142" s="91" t="n"/>
    </row>
    <row r="1143" ht="15" customHeight="1">
      <c r="A1143" s="73" t="inlineStr">
        <is>
          <t>Material</t>
        </is>
      </c>
      <c r="B1143" s="90" t="n"/>
      <c r="C1143" s="91" t="n"/>
      <c r="D1143" s="64" t="inlineStr">
        <is>
          <t>FONTE</t>
        </is>
      </c>
      <c r="E1143" s="91" t="n"/>
      <c r="F1143" s="64" t="inlineStr">
        <is>
          <t>UNID</t>
        </is>
      </c>
      <c r="G1143" s="64" t="inlineStr">
        <is>
          <t>COEFICIENTE</t>
        </is>
      </c>
      <c r="H1143" s="64" t="inlineStr">
        <is>
          <t>PREÇO UNITÁRIO</t>
        </is>
      </c>
      <c r="I1143" s="64" t="inlineStr">
        <is>
          <t>TOTAL</t>
        </is>
      </c>
    </row>
    <row r="1144" ht="15" customHeight="1">
      <c r="A1144" s="78" t="inlineStr">
        <is>
          <t>71.04.08</t>
        </is>
      </c>
      <c r="B1144" s="77" t="inlineStr">
        <is>
          <t>PECA DE MADEIRA DE PINUS 5,5X5,5 CM</t>
        </is>
      </c>
      <c r="C1144" s="91" t="n"/>
      <c r="D1144" s="78" t="inlineStr">
        <is>
          <t>SUDECAP</t>
        </is>
      </c>
      <c r="E1144" s="91" t="n"/>
      <c r="F1144" s="78" t="inlineStr">
        <is>
          <t>M</t>
        </is>
      </c>
      <c r="G1144" s="21" t="n">
        <v>0.84</v>
      </c>
      <c r="H1144" s="22" t="n">
        <v>4</v>
      </c>
      <c r="I1144" s="22" t="n">
        <v>3.36</v>
      </c>
    </row>
    <row r="1145" ht="15" customHeight="1">
      <c r="A1145" s="78" t="inlineStr">
        <is>
          <t>77.05.51</t>
        </is>
      </c>
      <c r="B1145" s="77" t="inlineStr">
        <is>
          <t>PREGO DE ACO POLIDO COM CABECA 18 X 30 (2 3/4 X 10)</t>
        </is>
      </c>
      <c r="C1145" s="91" t="n"/>
      <c r="D1145" s="78" t="inlineStr">
        <is>
          <t>SUDECAP</t>
        </is>
      </c>
      <c r="E1145" s="91" t="n"/>
      <c r="F1145" s="78" t="inlineStr">
        <is>
          <t>KG</t>
        </is>
      </c>
      <c r="G1145" s="21" t="n">
        <v>0.1</v>
      </c>
      <c r="H1145" s="22" t="n">
        <v>14.17</v>
      </c>
      <c r="I1145" s="22" t="n">
        <v>1.42</v>
      </c>
    </row>
    <row r="1146" ht="15" customHeight="1">
      <c r="A1146" s="78" t="inlineStr">
        <is>
          <t>71.01.07</t>
        </is>
      </c>
      <c r="B1146" s="77" t="inlineStr">
        <is>
          <t>TABUA DE PINUS EXP.= 1" L=25 CM</t>
        </is>
      </c>
      <c r="C1146" s="91" t="n"/>
      <c r="D1146" s="78" t="inlineStr">
        <is>
          <t>SUDECAP</t>
        </is>
      </c>
      <c r="E1146" s="91" t="n"/>
      <c r="F1146" s="78" t="inlineStr">
        <is>
          <t>M2</t>
        </is>
      </c>
      <c r="G1146" s="21" t="n">
        <v>0.242</v>
      </c>
      <c r="H1146" s="22" t="n">
        <v>36.67</v>
      </c>
      <c r="I1146" s="22" t="n">
        <v>8.869999999999999</v>
      </c>
    </row>
    <row r="1147" ht="15" customHeight="1">
      <c r="A1147" s="2" t="n"/>
      <c r="B1147" s="2" t="n"/>
      <c r="C1147" s="2" t="n"/>
      <c r="D1147" s="2" t="n"/>
      <c r="E1147" s="2" t="n"/>
      <c r="F1147" s="2" t="n"/>
      <c r="G1147" s="74" t="inlineStr">
        <is>
          <t>TOTAL Material:</t>
        </is>
      </c>
      <c r="H1147" s="91" t="n"/>
      <c r="I1147" s="23" t="n">
        <v>13.65</v>
      </c>
    </row>
    <row r="1148" ht="15" customHeight="1">
      <c r="A1148" s="73" t="inlineStr">
        <is>
          <t>Mão de Obra</t>
        </is>
      </c>
      <c r="B1148" s="90" t="n"/>
      <c r="C1148" s="91" t="n"/>
      <c r="D1148" s="64" t="inlineStr">
        <is>
          <t>FONTE</t>
        </is>
      </c>
      <c r="E1148" s="91" t="n"/>
      <c r="F1148" s="64" t="inlineStr">
        <is>
          <t>UNID</t>
        </is>
      </c>
      <c r="G1148" s="64" t="inlineStr">
        <is>
          <t>COEFICIENTE</t>
        </is>
      </c>
      <c r="H1148" s="64" t="inlineStr">
        <is>
          <t>PREÇO UNITÁRIO</t>
        </is>
      </c>
      <c r="I1148" s="64" t="inlineStr">
        <is>
          <t>TOTAL</t>
        </is>
      </c>
    </row>
    <row r="1149" ht="15" customHeight="1">
      <c r="A1149" s="78" t="inlineStr">
        <is>
          <t>55.10.50</t>
        </is>
      </c>
      <c r="B1149" s="77" t="inlineStr">
        <is>
          <t>CARPINTEIRO</t>
        </is>
      </c>
      <c r="C1149" s="91" t="n"/>
      <c r="D1149" s="78" t="inlineStr">
        <is>
          <t>SUDECAP</t>
        </is>
      </c>
      <c r="E1149" s="91" t="n"/>
      <c r="F1149" s="78" t="inlineStr">
        <is>
          <t>H</t>
        </is>
      </c>
      <c r="G1149" s="21" t="n">
        <v>0.47</v>
      </c>
      <c r="H1149" s="22" t="n">
        <v>21.08</v>
      </c>
      <c r="I1149" s="22" t="n">
        <v>9.91</v>
      </c>
    </row>
    <row r="1150" ht="15" customHeight="1">
      <c r="A1150" s="78" t="inlineStr">
        <is>
          <t>55.10.88</t>
        </is>
      </c>
      <c r="B1150" s="77" t="inlineStr">
        <is>
          <t>SERVENTE</t>
        </is>
      </c>
      <c r="C1150" s="91" t="n"/>
      <c r="D1150" s="78" t="inlineStr">
        <is>
          <t>SUDECAP</t>
        </is>
      </c>
      <c r="E1150" s="91" t="n"/>
      <c r="F1150" s="78" t="inlineStr">
        <is>
          <t>H</t>
        </is>
      </c>
      <c r="G1150" s="21" t="n">
        <v>0.45</v>
      </c>
      <c r="H1150" s="22" t="n">
        <v>14.9</v>
      </c>
      <c r="I1150" s="22" t="n">
        <v>6.71</v>
      </c>
    </row>
    <row r="1151" ht="15" customHeight="1">
      <c r="A1151" s="2" t="n"/>
      <c r="B1151" s="2" t="n"/>
      <c r="C1151" s="2" t="n"/>
      <c r="D1151" s="2" t="n"/>
      <c r="E1151" s="2" t="n"/>
      <c r="F1151" s="2" t="n"/>
      <c r="G1151" s="74" t="inlineStr">
        <is>
          <t>TOTAL Mão de Obra:</t>
        </is>
      </c>
      <c r="H1151" s="91" t="n"/>
      <c r="I1151" s="23" t="n">
        <v>16.62</v>
      </c>
    </row>
    <row r="1152" ht="15" customHeight="1">
      <c r="A1152" s="2" t="n"/>
      <c r="B1152" s="2" t="n"/>
      <c r="C1152" s="2" t="n"/>
      <c r="D1152" s="2" t="n"/>
      <c r="E1152" s="2" t="n"/>
      <c r="F1152" s="2" t="n"/>
      <c r="G1152" s="75" t="inlineStr">
        <is>
          <t>VALOR:</t>
        </is>
      </c>
      <c r="H1152" s="91" t="n"/>
      <c r="I1152" s="5" t="n">
        <v>30.27</v>
      </c>
    </row>
    <row r="1153" ht="15" customHeight="1">
      <c r="A1153" s="2" t="n"/>
      <c r="B1153" s="2" t="n"/>
      <c r="C1153" s="2" t="n"/>
      <c r="D1153" s="2" t="n"/>
      <c r="E1153" s="2" t="n"/>
      <c r="F1153" s="2" t="n"/>
      <c r="G1153" s="75" t="inlineStr">
        <is>
          <t>VALOR BDI (29.27%):</t>
        </is>
      </c>
      <c r="H1153" s="91" t="n"/>
      <c r="I1153" s="5" t="n">
        <v>8.859999999999999</v>
      </c>
    </row>
    <row r="1154" ht="15" customHeight="1">
      <c r="A1154" s="2" t="n"/>
      <c r="B1154" s="2" t="n"/>
      <c r="C1154" s="2" t="n"/>
      <c r="D1154" s="2" t="n"/>
      <c r="E1154" s="2" t="n"/>
      <c r="F1154" s="2" t="n"/>
      <c r="G1154" s="75" t="inlineStr">
        <is>
          <t>VALOR COM BDI:</t>
        </is>
      </c>
      <c r="H1154" s="91" t="n"/>
      <c r="I1154" s="5" t="n">
        <v>39.13</v>
      </c>
    </row>
    <row r="1155" ht="9.949999999999999" customHeight="1">
      <c r="A1155" s="2" t="n"/>
      <c r="B1155" s="2" t="n"/>
      <c r="C1155" s="2" t="n"/>
      <c r="D1155" s="71" t="n"/>
      <c r="G1155" s="2" t="n"/>
      <c r="H1155" s="2" t="n"/>
      <c r="I1155" s="2" t="n"/>
    </row>
    <row r="1156" ht="20.1" customHeight="1">
      <c r="A1156" s="72" t="inlineStr">
        <is>
          <t>08.12.40 GALVANIZADA TRAPEZOIDAL E=0,50MM SIMPLES (M2)</t>
        </is>
      </c>
      <c r="B1156" s="90" t="n"/>
      <c r="C1156" s="90" t="n"/>
      <c r="D1156" s="90" t="n"/>
      <c r="E1156" s="90" t="n"/>
      <c r="F1156" s="90" t="n"/>
      <c r="G1156" s="90" t="n"/>
      <c r="H1156" s="90" t="n"/>
      <c r="I1156" s="91" t="n"/>
    </row>
    <row r="1157" ht="15" customHeight="1">
      <c r="A1157" s="73" t="inlineStr">
        <is>
          <t>Material</t>
        </is>
      </c>
      <c r="B1157" s="90" t="n"/>
      <c r="C1157" s="91" t="n"/>
      <c r="D1157" s="64" t="inlineStr">
        <is>
          <t>FONTE</t>
        </is>
      </c>
      <c r="E1157" s="91" t="n"/>
      <c r="F1157" s="64" t="inlineStr">
        <is>
          <t>UNID</t>
        </is>
      </c>
      <c r="G1157" s="64" t="inlineStr">
        <is>
          <t>COEFICIENTE</t>
        </is>
      </c>
      <c r="H1157" s="64" t="inlineStr">
        <is>
          <t>PREÇO UNITÁRIO</t>
        </is>
      </c>
      <c r="I1157" s="64" t="inlineStr">
        <is>
          <t>TOTAL</t>
        </is>
      </c>
    </row>
    <row r="1158" ht="15" customHeight="1">
      <c r="A1158" s="78" t="inlineStr">
        <is>
          <t>67.20.18</t>
        </is>
      </c>
      <c r="B1158" s="77" t="inlineStr">
        <is>
          <t>GANCHO 1/4"x250 MM</t>
        </is>
      </c>
      <c r="C1158" s="91" t="n"/>
      <c r="D1158" s="78" t="inlineStr">
        <is>
          <t>SUDECAP</t>
        </is>
      </c>
      <c r="E1158" s="91" t="n"/>
      <c r="F1158" s="78" t="inlineStr">
        <is>
          <t>CJ</t>
        </is>
      </c>
      <c r="G1158" s="21" t="n">
        <v>2</v>
      </c>
      <c r="H1158" s="22" t="n">
        <v>1.54</v>
      </c>
      <c r="I1158" s="22" t="n">
        <v>3.08</v>
      </c>
    </row>
    <row r="1159" ht="21" customHeight="1">
      <c r="A1159" s="78" t="inlineStr">
        <is>
          <t>67.04.03</t>
        </is>
      </c>
      <c r="B1159" s="77" t="inlineStr">
        <is>
          <t>TELHA DE ACO ZINCADO TRAPEZOIDAL, A = *40* MM, E = 0,5 MM, SEM PINTURA</t>
        </is>
      </c>
      <c r="C1159" s="91" t="n"/>
      <c r="D1159" s="78" t="inlineStr">
        <is>
          <t>SUDECAP</t>
        </is>
      </c>
      <c r="E1159" s="91" t="n"/>
      <c r="F1159" s="78" t="inlineStr">
        <is>
          <t>M2</t>
        </is>
      </c>
      <c r="G1159" s="21" t="n">
        <v>1.05</v>
      </c>
      <c r="H1159" s="22" t="n">
        <v>43.2</v>
      </c>
      <c r="I1159" s="22" t="n">
        <v>45.36</v>
      </c>
    </row>
    <row r="1160" ht="15" customHeight="1">
      <c r="A1160" s="2" t="n"/>
      <c r="B1160" s="2" t="n"/>
      <c r="C1160" s="2" t="n"/>
      <c r="D1160" s="2" t="n"/>
      <c r="E1160" s="2" t="n"/>
      <c r="F1160" s="2" t="n"/>
      <c r="G1160" s="74" t="inlineStr">
        <is>
          <t>TOTAL Material:</t>
        </is>
      </c>
      <c r="H1160" s="91" t="n"/>
      <c r="I1160" s="23" t="n">
        <v>48.44</v>
      </c>
    </row>
    <row r="1161" ht="15" customHeight="1">
      <c r="A1161" s="73" t="inlineStr">
        <is>
          <t>Mão de Obra</t>
        </is>
      </c>
      <c r="B1161" s="90" t="n"/>
      <c r="C1161" s="91" t="n"/>
      <c r="D1161" s="64" t="inlineStr">
        <is>
          <t>FONTE</t>
        </is>
      </c>
      <c r="E1161" s="91" t="n"/>
      <c r="F1161" s="64" t="inlineStr">
        <is>
          <t>UNID</t>
        </is>
      </c>
      <c r="G1161" s="64" t="inlineStr">
        <is>
          <t>COEFICIENTE</t>
        </is>
      </c>
      <c r="H1161" s="64" t="inlineStr">
        <is>
          <t>PREÇO UNITÁRIO</t>
        </is>
      </c>
      <c r="I1161" s="64" t="inlineStr">
        <is>
          <t>TOTAL</t>
        </is>
      </c>
    </row>
    <row r="1162" ht="15" customHeight="1">
      <c r="A1162" s="78" t="inlineStr">
        <is>
          <t>55.10.75</t>
        </is>
      </c>
      <c r="B1162" s="77" t="inlineStr">
        <is>
          <t>PEDREIRO</t>
        </is>
      </c>
      <c r="C1162" s="91" t="n"/>
      <c r="D1162" s="78" t="inlineStr">
        <is>
          <t>SUDECAP</t>
        </is>
      </c>
      <c r="E1162" s="91" t="n"/>
      <c r="F1162" s="78" t="inlineStr">
        <is>
          <t>H</t>
        </is>
      </c>
      <c r="G1162" s="21" t="n">
        <v>0.091</v>
      </c>
      <c r="H1162" s="22" t="n">
        <v>21.08</v>
      </c>
      <c r="I1162" s="22" t="n">
        <v>1.92</v>
      </c>
    </row>
    <row r="1163" ht="15" customHeight="1">
      <c r="A1163" s="78" t="inlineStr">
        <is>
          <t>55.10.88</t>
        </is>
      </c>
      <c r="B1163" s="77" t="inlineStr">
        <is>
          <t>SERVENTE</t>
        </is>
      </c>
      <c r="C1163" s="91" t="n"/>
      <c r="D1163" s="78" t="inlineStr">
        <is>
          <t>SUDECAP</t>
        </is>
      </c>
      <c r="E1163" s="91" t="n"/>
      <c r="F1163" s="78" t="inlineStr">
        <is>
          <t>H</t>
        </is>
      </c>
      <c r="G1163" s="21" t="n">
        <v>0.096</v>
      </c>
      <c r="H1163" s="22" t="n">
        <v>14.9</v>
      </c>
      <c r="I1163" s="22" t="n">
        <v>1.43</v>
      </c>
    </row>
    <row r="1164" ht="15" customHeight="1">
      <c r="A1164" s="2" t="n"/>
      <c r="B1164" s="2" t="n"/>
      <c r="C1164" s="2" t="n"/>
      <c r="D1164" s="2" t="n"/>
      <c r="E1164" s="2" t="n"/>
      <c r="F1164" s="2" t="n"/>
      <c r="G1164" s="74" t="inlineStr">
        <is>
          <t>TOTAL Mão de Obra:</t>
        </is>
      </c>
      <c r="H1164" s="91" t="n"/>
      <c r="I1164" s="23" t="n">
        <v>3.35</v>
      </c>
    </row>
    <row r="1165" ht="15" customHeight="1">
      <c r="A1165" s="2" t="n"/>
      <c r="B1165" s="2" t="n"/>
      <c r="C1165" s="2" t="n"/>
      <c r="D1165" s="2" t="n"/>
      <c r="E1165" s="2" t="n"/>
      <c r="F1165" s="2" t="n"/>
      <c r="G1165" s="75" t="inlineStr">
        <is>
          <t>VALOR:</t>
        </is>
      </c>
      <c r="H1165" s="91" t="n"/>
      <c r="I1165" s="5" t="n">
        <v>51.79</v>
      </c>
    </row>
    <row r="1166" ht="15" customHeight="1">
      <c r="A1166" s="2" t="n"/>
      <c r="B1166" s="2" t="n"/>
      <c r="C1166" s="2" t="n"/>
      <c r="D1166" s="2" t="n"/>
      <c r="E1166" s="2" t="n"/>
      <c r="F1166" s="2" t="n"/>
      <c r="G1166" s="75" t="inlineStr">
        <is>
          <t>VALOR BDI (29.27%):</t>
        </is>
      </c>
      <c r="H1166" s="91" t="n"/>
      <c r="I1166" s="5" t="n">
        <v>15.16</v>
      </c>
    </row>
    <row r="1167" ht="15" customHeight="1">
      <c r="A1167" s="2" t="n"/>
      <c r="B1167" s="2" t="n"/>
      <c r="C1167" s="2" t="n"/>
      <c r="D1167" s="2" t="n"/>
      <c r="E1167" s="2" t="n"/>
      <c r="F1167" s="2" t="n"/>
      <c r="G1167" s="75" t="inlineStr">
        <is>
          <t>VALOR COM BDI:</t>
        </is>
      </c>
      <c r="H1167" s="91" t="n"/>
      <c r="I1167" s="5" t="n">
        <v>66.95</v>
      </c>
    </row>
    <row r="1168" ht="9.949999999999999" customHeight="1">
      <c r="A1168" s="2" t="n"/>
      <c r="B1168" s="2" t="n"/>
      <c r="C1168" s="2" t="n"/>
      <c r="D1168" s="71" t="n"/>
      <c r="G1168" s="2" t="n"/>
      <c r="H1168" s="2" t="n"/>
      <c r="I1168" s="2" t="n"/>
    </row>
    <row r="1169" ht="20.1" customHeight="1">
      <c r="A1169" s="72" t="inlineStr">
        <is>
          <t>14.21.11 GRANITO CINZA CORUMBA E=2CM (M2)</t>
        </is>
      </c>
      <c r="B1169" s="90" t="n"/>
      <c r="C1169" s="90" t="n"/>
      <c r="D1169" s="90" t="n"/>
      <c r="E1169" s="90" t="n"/>
      <c r="F1169" s="90" t="n"/>
      <c r="G1169" s="90" t="n"/>
      <c r="H1169" s="90" t="n"/>
      <c r="I1169" s="91" t="n"/>
    </row>
    <row r="1170" ht="15" customHeight="1">
      <c r="A1170" s="73" t="inlineStr">
        <is>
          <t>Material</t>
        </is>
      </c>
      <c r="B1170" s="90" t="n"/>
      <c r="C1170" s="91" t="n"/>
      <c r="D1170" s="64" t="inlineStr">
        <is>
          <t>FONTE</t>
        </is>
      </c>
      <c r="E1170" s="91" t="n"/>
      <c r="F1170" s="64" t="inlineStr">
        <is>
          <t>UNID</t>
        </is>
      </c>
      <c r="G1170" s="64" t="inlineStr">
        <is>
          <t>COEFICIENTE</t>
        </is>
      </c>
      <c r="H1170" s="64" t="inlineStr">
        <is>
          <t>PREÇO UNITÁRIO</t>
        </is>
      </c>
      <c r="I1170" s="64" t="inlineStr">
        <is>
          <t>TOTAL</t>
        </is>
      </c>
    </row>
    <row r="1171" ht="15" customHeight="1">
      <c r="A1171" s="78" t="inlineStr">
        <is>
          <t>82.15.08</t>
        </is>
      </c>
      <c r="B1171" s="77" t="inlineStr">
        <is>
          <t>GRANITO CINZA CORUMBA E= 2CM</t>
        </is>
      </c>
      <c r="C1171" s="91" t="n"/>
      <c r="D1171" s="78" t="inlineStr">
        <is>
          <t>SUDECAP</t>
        </is>
      </c>
      <c r="E1171" s="91" t="n"/>
      <c r="F1171" s="78" t="inlineStr">
        <is>
          <t>M2</t>
        </is>
      </c>
      <c r="G1171" s="21" t="n">
        <v>1.05</v>
      </c>
      <c r="H1171" s="22" t="n">
        <v>205</v>
      </c>
      <c r="I1171" s="22" t="n">
        <v>215.25</v>
      </c>
    </row>
    <row r="1172" ht="15" customHeight="1">
      <c r="A1172" s="78" t="inlineStr">
        <is>
          <t>62.03.22</t>
        </is>
      </c>
      <c r="B1172" s="77" t="inlineStr">
        <is>
          <t>REJUNTE BRANCO, CIMENTICIO</t>
        </is>
      </c>
      <c r="C1172" s="91" t="n"/>
      <c r="D1172" s="78" t="inlineStr">
        <is>
          <t>SUDECAP</t>
        </is>
      </c>
      <c r="E1172" s="91" t="n"/>
      <c r="F1172" s="78" t="inlineStr">
        <is>
          <t>KG</t>
        </is>
      </c>
      <c r="G1172" s="21" t="n">
        <v>0.2</v>
      </c>
      <c r="H1172" s="22" t="n">
        <v>5.99</v>
      </c>
      <c r="I1172" s="22" t="n">
        <v>1.2</v>
      </c>
    </row>
    <row r="1173" ht="15" customHeight="1">
      <c r="A1173" s="2" t="n"/>
      <c r="B1173" s="2" t="n"/>
      <c r="C1173" s="2" t="n"/>
      <c r="D1173" s="2" t="n"/>
      <c r="E1173" s="2" t="n"/>
      <c r="F1173" s="2" t="n"/>
      <c r="G1173" s="74" t="inlineStr">
        <is>
          <t>TOTAL Material:</t>
        </is>
      </c>
      <c r="H1173" s="91" t="n"/>
      <c r="I1173" s="23" t="n">
        <v>216.45</v>
      </c>
    </row>
    <row r="1174" ht="15" customHeight="1">
      <c r="A1174" s="73" t="inlineStr">
        <is>
          <t>Mão de Obra</t>
        </is>
      </c>
      <c r="B1174" s="90" t="n"/>
      <c r="C1174" s="91" t="n"/>
      <c r="D1174" s="64" t="inlineStr">
        <is>
          <t>FONTE</t>
        </is>
      </c>
      <c r="E1174" s="91" t="n"/>
      <c r="F1174" s="64" t="inlineStr">
        <is>
          <t>UNID</t>
        </is>
      </c>
      <c r="G1174" s="64" t="inlineStr">
        <is>
          <t>COEFICIENTE</t>
        </is>
      </c>
      <c r="H1174" s="64" t="inlineStr">
        <is>
          <t>PREÇO UNITÁRIO</t>
        </is>
      </c>
      <c r="I1174" s="64" t="inlineStr">
        <is>
          <t>TOTAL</t>
        </is>
      </c>
    </row>
    <row r="1175" ht="15" customHeight="1">
      <c r="A1175" s="78" t="inlineStr">
        <is>
          <t>55.10.77</t>
        </is>
      </c>
      <c r="B1175" s="77" t="inlineStr">
        <is>
          <t>PEDREIRO DE ACABAMENTO</t>
        </is>
      </c>
      <c r="C1175" s="91" t="n"/>
      <c r="D1175" s="78" t="inlineStr">
        <is>
          <t>SUDECAP</t>
        </is>
      </c>
      <c r="E1175" s="91" t="n"/>
      <c r="F1175" s="78" t="inlineStr">
        <is>
          <t>H</t>
        </is>
      </c>
      <c r="G1175" s="21" t="n">
        <v>1.5</v>
      </c>
      <c r="H1175" s="22" t="n">
        <v>21.08</v>
      </c>
      <c r="I1175" s="22" t="n">
        <v>31.62</v>
      </c>
    </row>
    <row r="1176" ht="15" customHeight="1">
      <c r="A1176" s="78" t="inlineStr">
        <is>
          <t>55.10.88</t>
        </is>
      </c>
      <c r="B1176" s="77" t="inlineStr">
        <is>
          <t>SERVENTE</t>
        </is>
      </c>
      <c r="C1176" s="91" t="n"/>
      <c r="D1176" s="78" t="inlineStr">
        <is>
          <t>SUDECAP</t>
        </is>
      </c>
      <c r="E1176" s="91" t="n"/>
      <c r="F1176" s="78" t="inlineStr">
        <is>
          <t>H</t>
        </is>
      </c>
      <c r="G1176" s="21" t="n">
        <v>1.5</v>
      </c>
      <c r="H1176" s="22" t="n">
        <v>14.9</v>
      </c>
      <c r="I1176" s="22" t="n">
        <v>22.35</v>
      </c>
    </row>
    <row r="1177" ht="15" customHeight="1">
      <c r="A1177" s="2" t="n"/>
      <c r="B1177" s="2" t="n"/>
      <c r="C1177" s="2" t="n"/>
      <c r="D1177" s="2" t="n"/>
      <c r="E1177" s="2" t="n"/>
      <c r="F1177" s="2" t="n"/>
      <c r="G1177" s="74" t="inlineStr">
        <is>
          <t>TOTAL Mão de Obra:</t>
        </is>
      </c>
      <c r="H1177" s="91" t="n"/>
      <c r="I1177" s="23" t="n">
        <v>53.97</v>
      </c>
    </row>
    <row r="1178" ht="15" customHeight="1">
      <c r="A1178" s="73" t="inlineStr">
        <is>
          <t>Serviço</t>
        </is>
      </c>
      <c r="B1178" s="90" t="n"/>
      <c r="C1178" s="91" t="n"/>
      <c r="D1178" s="64" t="inlineStr">
        <is>
          <t>FONTE</t>
        </is>
      </c>
      <c r="E1178" s="91" t="n"/>
      <c r="F1178" s="64" t="inlineStr">
        <is>
          <t>UNID</t>
        </is>
      </c>
      <c r="G1178" s="64" t="inlineStr">
        <is>
          <t>COEFICIENTE</t>
        </is>
      </c>
      <c r="H1178" s="64" t="inlineStr">
        <is>
          <t>PREÇO UNITÁRIO</t>
        </is>
      </c>
      <c r="I1178" s="64" t="inlineStr">
        <is>
          <t>TOTAL</t>
        </is>
      </c>
    </row>
    <row r="1179" ht="15" customHeight="1">
      <c r="A1179" s="78" t="inlineStr">
        <is>
          <t>40.24.15</t>
        </is>
      </c>
      <c r="B1179" s="77" t="inlineStr">
        <is>
          <t>ARGAMASSA DE CIMENTO E AREIA 1:3</t>
        </is>
      </c>
      <c r="C1179" s="91" t="n"/>
      <c r="D1179" s="78" t="inlineStr">
        <is>
          <t>SUDECAP</t>
        </is>
      </c>
      <c r="E1179" s="91" t="n"/>
      <c r="F1179" s="78" t="inlineStr">
        <is>
          <t>M3</t>
        </is>
      </c>
      <c r="G1179" s="21" t="n">
        <v>0.02</v>
      </c>
      <c r="H1179" s="22" t="n">
        <v>599.9299999999999</v>
      </c>
      <c r="I1179" s="22" t="n">
        <v>12</v>
      </c>
    </row>
    <row r="1180" ht="15" customHeight="1">
      <c r="A1180" s="2" t="n"/>
      <c r="B1180" s="2" t="n"/>
      <c r="C1180" s="2" t="n"/>
      <c r="D1180" s="2" t="n"/>
      <c r="E1180" s="2" t="n"/>
      <c r="F1180" s="2" t="n"/>
      <c r="G1180" s="74" t="inlineStr">
        <is>
          <t>TOTAL Serviço:</t>
        </is>
      </c>
      <c r="H1180" s="91" t="n"/>
      <c r="I1180" s="23" t="n">
        <v>12</v>
      </c>
    </row>
    <row r="1181" ht="15" customHeight="1">
      <c r="A1181" s="2" t="n"/>
      <c r="B1181" s="2" t="n"/>
      <c r="C1181" s="2" t="n"/>
      <c r="D1181" s="2" t="n"/>
      <c r="E1181" s="2" t="n"/>
      <c r="F1181" s="2" t="n"/>
      <c r="G1181" s="75" t="inlineStr">
        <is>
          <t>VALOR:</t>
        </is>
      </c>
      <c r="H1181" s="91" t="n"/>
      <c r="I1181" s="5" t="n">
        <v>282.42</v>
      </c>
    </row>
    <row r="1182" ht="15" customHeight="1">
      <c r="A1182" s="2" t="n"/>
      <c r="B1182" s="2" t="n"/>
      <c r="C1182" s="2" t="n"/>
      <c r="D1182" s="2" t="n"/>
      <c r="E1182" s="2" t="n"/>
      <c r="F1182" s="2" t="n"/>
      <c r="G1182" s="75" t="inlineStr">
        <is>
          <t>VALOR BDI (29.27%):</t>
        </is>
      </c>
      <c r="H1182" s="91" t="n"/>
      <c r="I1182" s="5" t="n">
        <v>82.66</v>
      </c>
    </row>
    <row r="1183" ht="15" customHeight="1">
      <c r="A1183" s="2" t="n"/>
      <c r="B1183" s="2" t="n"/>
      <c r="C1183" s="2" t="n"/>
      <c r="D1183" s="2" t="n"/>
      <c r="E1183" s="2" t="n"/>
      <c r="F1183" s="2" t="n"/>
      <c r="G1183" s="75" t="inlineStr">
        <is>
          <t>VALOR COM BDI:</t>
        </is>
      </c>
      <c r="H1183" s="91" t="n"/>
      <c r="I1183" s="5" t="n">
        <v>365.08</v>
      </c>
    </row>
    <row r="1184" ht="9.949999999999999" customHeight="1">
      <c r="A1184" s="2" t="n"/>
      <c r="B1184" s="2" t="n"/>
      <c r="C1184" s="2" t="n"/>
      <c r="D1184" s="71" t="n"/>
      <c r="G1184" s="2" t="n"/>
      <c r="H1184" s="2" t="n"/>
      <c r="I1184" s="2" t="n"/>
    </row>
    <row r="1185" ht="20.1" customHeight="1">
      <c r="A1185" s="72" t="inlineStr">
        <is>
          <t>ED-14505 GRELHA PARA CAIXA COLETORA DE ÁGUA PLUVIAL EM BARRA CHATA 3/ 4"X1/8" COM REQUADRO EM CANTONEIRA 7/8"X1/8", INCLUSIVE UMA (1) DEMÃO DE FUNDO ANTICORROSIVO E DUAS (2) DEMÃOS DE PINTURA ESMALTE ( FORNECIMENTO/ FABRICAÇÃO) (m2)</t>
        </is>
      </c>
      <c r="B1185" s="90" t="n"/>
      <c r="C1185" s="90" t="n"/>
      <c r="D1185" s="90" t="n"/>
      <c r="E1185" s="90" t="n"/>
      <c r="F1185" s="90" t="n"/>
      <c r="G1185" s="90" t="n"/>
      <c r="H1185" s="90" t="n"/>
      <c r="I1185" s="91" t="n"/>
    </row>
    <row r="1186" ht="20.1" customHeight="1">
      <c r="A1186" s="76" t="inlineStr">
        <is>
          <t>MATERIAIS</t>
        </is>
      </c>
      <c r="B1186" s="90" t="n"/>
      <c r="C1186" s="90" t="n"/>
      <c r="D1186" s="90" t="n"/>
      <c r="E1186" s="91" t="n"/>
      <c r="F1186" s="63" t="inlineStr">
        <is>
          <t>UNID</t>
        </is>
      </c>
      <c r="G1186" s="63" t="inlineStr">
        <is>
          <t>CONSUMO</t>
        </is>
      </c>
      <c r="H1186" s="63" t="inlineStr">
        <is>
          <t>VALOR UNITÁRIO</t>
        </is>
      </c>
      <c r="I1186" s="63" t="inlineStr">
        <is>
          <t>CUSTO UNITÁRIO</t>
        </is>
      </c>
    </row>
    <row r="1187" ht="24" customHeight="1">
      <c r="A1187" s="66" t="inlineStr">
        <is>
          <t>MATED-11339</t>
        </is>
      </c>
      <c r="B1187" s="65" t="inlineStr">
        <is>
          <t>ELETRODO REVESTIDO PARA SOLDA (DIÂMETRO NOMINAL: 3,25MM|FAIXA DE CORRENTE ELÉTRICA: 110- 150A|COMPRIMENTO: 350MM| CLASSIFICAÇÃO: E6013| APLICAÇÃO: COMUM DE USO  GERAL)   Kg</t>
        </is>
      </c>
      <c r="C1187" s="90" t="n"/>
      <c r="D1187" s="90" t="n"/>
      <c r="E1187" s="91" t="n"/>
      <c r="F1187" s="66" t="inlineStr">
        <is>
          <t>Kg</t>
        </is>
      </c>
      <c r="G1187" s="82" t="n">
        <v>6.4976454</v>
      </c>
      <c r="H1187" s="68" t="n">
        <v>24.55</v>
      </c>
      <c r="I1187" s="68" t="n">
        <v>159.51</v>
      </c>
    </row>
    <row r="1188" ht="15" customHeight="1">
      <c r="A1188" s="58" t="n"/>
      <c r="B1188" s="58" t="n"/>
      <c r="C1188" s="58" t="n"/>
      <c r="D1188" s="58" t="n"/>
      <c r="E1188" s="58" t="n"/>
      <c r="F1188" s="58" t="n"/>
      <c r="G1188" s="69" t="inlineStr">
        <is>
          <t>TOTAL MATERIAIS:</t>
        </is>
      </c>
      <c r="H1188" s="91" t="n"/>
      <c r="I1188" s="5" t="n">
        <v>159.51</v>
      </c>
    </row>
    <row r="1189" ht="20.1" customHeight="1">
      <c r="A1189" s="76" t="inlineStr">
        <is>
          <t>SERVIÇOS</t>
        </is>
      </c>
      <c r="B1189" s="90" t="n"/>
      <c r="C1189" s="90" t="n"/>
      <c r="D1189" s="90" t="n"/>
      <c r="E1189" s="91" t="n"/>
      <c r="F1189" s="63" t="inlineStr">
        <is>
          <t>UNID</t>
        </is>
      </c>
      <c r="G1189" s="63" t="inlineStr">
        <is>
          <t>CONSUMO</t>
        </is>
      </c>
      <c r="H1189" s="63" t="inlineStr">
        <is>
          <t>PREÇO UNITÁRIO</t>
        </is>
      </c>
      <c r="I1189" s="63" t="inlineStr">
        <is>
          <t>CUSTO UNITÁRIO</t>
        </is>
      </c>
    </row>
    <row r="1190" ht="15" customHeight="1">
      <c r="A1190" s="66" t="inlineStr">
        <is>
          <t>ED-7830</t>
        </is>
      </c>
      <c r="B1190" s="65" t="inlineStr">
        <is>
          <t>SERRALHEIRO COM ENCARGOS COMPLEMENTARES</t>
        </is>
      </c>
      <c r="C1190" s="90" t="n"/>
      <c r="D1190" s="90" t="n"/>
      <c r="E1190" s="91" t="n"/>
      <c r="F1190" s="66" t="inlineStr">
        <is>
          <t>hora</t>
        </is>
      </c>
      <c r="G1190" s="25" t="n">
        <v>3.6666667</v>
      </c>
      <c r="H1190" s="68" t="n">
        <v>24.25</v>
      </c>
      <c r="I1190" s="68" t="n">
        <v>88.91</v>
      </c>
    </row>
    <row r="1191" ht="15" customHeight="1">
      <c r="A1191" s="66" t="inlineStr">
        <is>
          <t>ED-50367</t>
        </is>
      </c>
      <c r="B1191" s="65" t="inlineStr">
        <is>
          <t>SERVENTE COM ENCARGOS COMPLEMENTARES</t>
        </is>
      </c>
      <c r="C1191" s="90" t="n"/>
      <c r="D1191" s="90" t="n"/>
      <c r="E1191" s="91" t="n"/>
      <c r="F1191" s="66" t="inlineStr">
        <is>
          <t>hora</t>
        </is>
      </c>
      <c r="G1191" s="25" t="n">
        <v>3.6666667</v>
      </c>
      <c r="H1191" s="68" t="n">
        <v>20.69</v>
      </c>
      <c r="I1191" s="68" t="n">
        <v>75.86</v>
      </c>
    </row>
    <row r="1192" ht="24" customHeight="1">
      <c r="A1192" s="66" t="inlineStr">
        <is>
          <t>ED-20176</t>
        </is>
      </c>
      <c r="B1192" s="65" t="inlineStr">
        <is>
          <t>BARRA CHATA (MATERIAL: AÇO|LARGURA: 3/4" OU 19,05MM|ESPESSURA: 1/8" OU 3,18MM|MASSA LINEAR: 0,48KG/M) - FORNECIMENTO, EXCLUSIVE SERVIÇO DE MONTAGEM/INSTALAÇÃO</t>
        </is>
      </c>
      <c r="C1192" s="90" t="n"/>
      <c r="D1192" s="90" t="n"/>
      <c r="E1192" s="91" t="n"/>
      <c r="F1192" s="66" t="inlineStr">
        <is>
          <t>m</t>
        </is>
      </c>
      <c r="G1192" s="25" t="n">
        <v>49.2337469</v>
      </c>
      <c r="H1192" s="68" t="n">
        <v>4.43</v>
      </c>
      <c r="I1192" s="68" t="n">
        <v>218.1</v>
      </c>
    </row>
    <row r="1193" ht="24" customHeight="1">
      <c r="A1193" s="66" t="inlineStr">
        <is>
          <t>ED-20306</t>
        </is>
      </c>
      <c r="B1193" s="65" t="inlineStr">
        <is>
          <t>CANTONEIRA COM ABAS IGUAIS (SÉRIE: POLEGADAS| MATERIAL: AÇO|LARGURA: 7/ 8" OU 22,23MM|ESPESSURA: 1/8" OU 3,17MM|MASSA LINEAR: 1,04KG/M) - FORNECIMENTO, EXCLUSIVE SERVIÇO DE MONTAGEM/ INSTALAÇÃO</t>
        </is>
      </c>
      <c r="C1193" s="90" t="n"/>
      <c r="D1193" s="90" t="n"/>
      <c r="E1193" s="91" t="n"/>
      <c r="F1193" s="66" t="inlineStr">
        <is>
          <t>m</t>
        </is>
      </c>
      <c r="G1193" s="25" t="n">
        <v>7.2851016</v>
      </c>
      <c r="H1193" s="68" t="n">
        <v>9.59</v>
      </c>
      <c r="I1193" s="68" t="n">
        <v>69.86</v>
      </c>
    </row>
    <row r="1194" ht="15.95" customHeight="1">
      <c r="A1194" s="66" t="inlineStr">
        <is>
          <t>ED-50495</t>
        </is>
      </c>
      <c r="B1194" s="65" t="inlineStr">
        <is>
          <t>PINTURA ESMALTE SINTÉTICO EM SUPERFÍCIES METÁLICAS, DUAS (2) DEMÃOS, INCLUSIVE UMA (1) DEMÃO DE FUNDO ANTICORROSIVO</t>
        </is>
      </c>
      <c r="C1194" s="90" t="n"/>
      <c r="D1194" s="90" t="n"/>
      <c r="E1194" s="91" t="n"/>
      <c r="F1194" s="66" t="inlineStr">
        <is>
          <t>m2</t>
        </is>
      </c>
      <c r="G1194" s="25" t="n">
        <v>1</v>
      </c>
      <c r="H1194" s="68" t="n">
        <v>35.87</v>
      </c>
      <c r="I1194" s="68" t="n">
        <v>35.87</v>
      </c>
    </row>
    <row r="1195" ht="15" customHeight="1">
      <c r="A1195" s="58" t="n"/>
      <c r="B1195" s="58" t="n"/>
      <c r="C1195" s="58" t="n"/>
      <c r="D1195" s="58" t="n"/>
      <c r="E1195" s="58" t="n"/>
      <c r="F1195" s="58" t="n"/>
      <c r="G1195" s="69" t="inlineStr">
        <is>
          <t>TOTAL SERVIÇOS:</t>
        </is>
      </c>
      <c r="H1195" s="91" t="n"/>
      <c r="I1195" s="5" t="n">
        <v>488.6</v>
      </c>
    </row>
    <row r="1196" ht="15" customHeight="1">
      <c r="A1196" s="2" t="n"/>
      <c r="B1196" s="2" t="n"/>
      <c r="C1196" s="2" t="n"/>
      <c r="D1196" s="2" t="n"/>
      <c r="E1196" s="2" t="n"/>
      <c r="F1196" s="2" t="n"/>
      <c r="G1196" s="75" t="inlineStr">
        <is>
          <t>Custo Direto Total:</t>
        </is>
      </c>
      <c r="H1196" s="91" t="n"/>
      <c r="I1196" s="68" t="n">
        <v>648.11</v>
      </c>
    </row>
    <row r="1197" ht="15" customHeight="1">
      <c r="A1197" s="2" t="n"/>
      <c r="B1197" s="2" t="n"/>
      <c r="C1197" s="2" t="n"/>
      <c r="D1197" s="2" t="n"/>
      <c r="E1197" s="2" t="n"/>
      <c r="F1197" s="2" t="n"/>
      <c r="G1197" s="75" t="inlineStr">
        <is>
          <t>VALOR:</t>
        </is>
      </c>
      <c r="H1197" s="91" t="n"/>
      <c r="I1197" s="5" t="n">
        <v>648.11</v>
      </c>
    </row>
    <row r="1198" ht="15" customHeight="1">
      <c r="A1198" s="2" t="n"/>
      <c r="B1198" s="2" t="n"/>
      <c r="C1198" s="2" t="n"/>
      <c r="D1198" s="2" t="n"/>
      <c r="E1198" s="2" t="n"/>
      <c r="F1198" s="2" t="n"/>
      <c r="G1198" s="75" t="inlineStr">
        <is>
          <t>VALOR BDI (29.27%):</t>
        </is>
      </c>
      <c r="H1198" s="91" t="n"/>
      <c r="I1198" s="5" t="n">
        <v>189.7</v>
      </c>
    </row>
    <row r="1199" ht="15" customHeight="1">
      <c r="A1199" s="2" t="n"/>
      <c r="B1199" s="2" t="n"/>
      <c r="C1199" s="2" t="n"/>
      <c r="D1199" s="2" t="n"/>
      <c r="E1199" s="2" t="n"/>
      <c r="F1199" s="2" t="n"/>
      <c r="G1199" s="75" t="inlineStr">
        <is>
          <t>VALOR COM BDI:</t>
        </is>
      </c>
      <c r="H1199" s="91" t="n"/>
      <c r="I1199" s="5" t="n">
        <v>837.8099999999999</v>
      </c>
    </row>
    <row r="1200" ht="9.949999999999999" customHeight="1">
      <c r="A1200" s="2" t="n"/>
      <c r="B1200" s="2" t="n"/>
      <c r="C1200" s="2" t="n"/>
      <c r="D1200" s="71" t="n"/>
      <c r="G1200" s="2" t="n"/>
      <c r="H1200" s="2" t="n"/>
      <c r="I1200" s="2" t="n"/>
    </row>
    <row r="1201" ht="20.1" customHeight="1">
      <c r="A1201" s="72" t="inlineStr">
        <is>
          <t>13.40.83 GUARDA CORPO MOD. “TUBOS VERTICAIS”, COM MONTANTES D=2”, FIXAÇÃO A CADA 144 CM, TUBOS VERTICAIS INTERMEDIÁRIOS D= 1 1/4", CORRIMÃO DUPLO, TUBO INDUSTRIAL CHAPA 16 - 1,50 MM (NBR 6591) (M)</t>
        </is>
      </c>
      <c r="B1201" s="90" t="n"/>
      <c r="C1201" s="90" t="n"/>
      <c r="D1201" s="90" t="n"/>
      <c r="E1201" s="90" t="n"/>
      <c r="F1201" s="90" t="n"/>
      <c r="G1201" s="90" t="n"/>
      <c r="H1201" s="90" t="n"/>
      <c r="I1201" s="91" t="n"/>
    </row>
    <row r="1202" ht="15" customHeight="1">
      <c r="A1202" s="73" t="inlineStr">
        <is>
          <t>Material</t>
        </is>
      </c>
      <c r="B1202" s="90" t="n"/>
      <c r="C1202" s="91" t="n"/>
      <c r="D1202" s="64" t="inlineStr">
        <is>
          <t>FONTE</t>
        </is>
      </c>
      <c r="E1202" s="91" t="n"/>
      <c r="F1202" s="64" t="inlineStr">
        <is>
          <t>UNID</t>
        </is>
      </c>
      <c r="G1202" s="64" t="inlineStr">
        <is>
          <t>COEFICIENTE</t>
        </is>
      </c>
      <c r="H1202" s="64" t="inlineStr">
        <is>
          <t>PREÇO UNITÁRIO</t>
        </is>
      </c>
      <c r="I1202" s="64" t="inlineStr">
        <is>
          <t>TOTAL</t>
        </is>
      </c>
    </row>
    <row r="1203" ht="21" customHeight="1">
      <c r="A1203" s="78" t="inlineStr">
        <is>
          <t>77.50.36</t>
        </is>
      </c>
      <c r="B1203" s="77" t="inlineStr">
        <is>
          <t>ELETRODO REVESTIDO AWS - E6013, DIAMETRO IGUAL A 2,50 MM</t>
        </is>
      </c>
      <c r="C1203" s="91" t="n"/>
      <c r="D1203" s="78" t="inlineStr">
        <is>
          <t>SUDECAP</t>
        </is>
      </c>
      <c r="E1203" s="91" t="n"/>
      <c r="F1203" s="78" t="inlineStr">
        <is>
          <t>KG</t>
        </is>
      </c>
      <c r="G1203" s="21" t="n">
        <v>0.09</v>
      </c>
      <c r="H1203" s="22" t="n">
        <v>21.74</v>
      </c>
      <c r="I1203" s="22" t="n">
        <v>1.96</v>
      </c>
    </row>
    <row r="1204" ht="15" customHeight="1">
      <c r="A1204" s="78" t="inlineStr">
        <is>
          <t>60.11.15</t>
        </is>
      </c>
      <c r="B1204" s="77" t="inlineStr">
        <is>
          <t>FERRO REDONDO MECANICO SAE 1020 D= 1/2"</t>
        </is>
      </c>
      <c r="C1204" s="91" t="n"/>
      <c r="D1204" s="78" t="inlineStr">
        <is>
          <t>SUDECAP</t>
        </is>
      </c>
      <c r="E1204" s="91" t="n"/>
      <c r="F1204" s="78" t="inlineStr">
        <is>
          <t>KG</t>
        </is>
      </c>
      <c r="G1204" s="21" t="n">
        <v>0.098</v>
      </c>
      <c r="H1204" s="22" t="n">
        <v>7.96</v>
      </c>
      <c r="I1204" s="22" t="n">
        <v>0.78</v>
      </c>
    </row>
    <row r="1205" ht="21" customHeight="1">
      <c r="A1205" s="78" t="inlineStr">
        <is>
          <t>60.40.08</t>
        </is>
      </c>
      <c r="B1205" s="77" t="inlineStr">
        <is>
          <t>TUBO AÇO GALVANIZADO INDUSTRIAL REDONDO DN 1 1/2" (38 MM)  E=1,50MM, NBR 6591</t>
        </is>
      </c>
      <c r="C1205" s="91" t="n"/>
      <c r="D1205" s="78" t="inlineStr">
        <is>
          <t>SUDECAP</t>
        </is>
      </c>
      <c r="E1205" s="91" t="n"/>
      <c r="F1205" s="78" t="inlineStr">
        <is>
          <t>M</t>
        </is>
      </c>
      <c r="G1205" s="21" t="n">
        <v>7.15</v>
      </c>
      <c r="H1205" s="22" t="n">
        <v>14.68</v>
      </c>
      <c r="I1205" s="22" t="n">
        <v>104.96</v>
      </c>
    </row>
    <row r="1206" ht="21" customHeight="1">
      <c r="A1206" s="78" t="inlineStr">
        <is>
          <t>60.40.07</t>
        </is>
      </c>
      <c r="B1206" s="77" t="inlineStr">
        <is>
          <t>TUBO AÇO GALVANIZADO INDUSTRIAL REDONDO DN 1 1/4" (31,75 MM)  E=1,50MM, NBR 6591</t>
        </is>
      </c>
      <c r="C1206" s="91" t="n"/>
      <c r="D1206" s="78" t="inlineStr">
        <is>
          <t>SUDECAP</t>
        </is>
      </c>
      <c r="E1206" s="91" t="n"/>
      <c r="F1206" s="78" t="inlineStr">
        <is>
          <t>M</t>
        </is>
      </c>
      <c r="G1206" s="21" t="n">
        <v>3.3</v>
      </c>
      <c r="H1206" s="22" t="n">
        <v>11.6</v>
      </c>
      <c r="I1206" s="22" t="n">
        <v>38.28</v>
      </c>
    </row>
    <row r="1207" ht="21" customHeight="1">
      <c r="A1207" s="78" t="inlineStr">
        <is>
          <t>60.40.09</t>
        </is>
      </c>
      <c r="B1207" s="77" t="inlineStr">
        <is>
          <t>TUBO AÇO GALVANIZADO INDUSTRIAL REDONDO DN 2" (50.80 MM)  E=1,50MM, NBR 6591</t>
        </is>
      </c>
      <c r="C1207" s="91" t="n"/>
      <c r="D1207" s="78" t="inlineStr">
        <is>
          <t>SUDECAP</t>
        </is>
      </c>
      <c r="E1207" s="91" t="n"/>
      <c r="F1207" s="78" t="inlineStr">
        <is>
          <t>M</t>
        </is>
      </c>
      <c r="G1207" s="21" t="n">
        <v>2.05</v>
      </c>
      <c r="H1207" s="22" t="n">
        <v>19.94</v>
      </c>
      <c r="I1207" s="22" t="n">
        <v>40.88</v>
      </c>
    </row>
    <row r="1208" ht="15" customHeight="1">
      <c r="A1208" s="2" t="n"/>
      <c r="B1208" s="2" t="n"/>
      <c r="C1208" s="2" t="n"/>
      <c r="D1208" s="2" t="n"/>
      <c r="E1208" s="2" t="n"/>
      <c r="F1208" s="2" t="n"/>
      <c r="G1208" s="74" t="inlineStr">
        <is>
          <t>TOTAL Material:</t>
        </is>
      </c>
      <c r="H1208" s="91" t="n"/>
      <c r="I1208" s="23" t="n">
        <v>186.86</v>
      </c>
    </row>
    <row r="1209" ht="15" customHeight="1">
      <c r="A1209" s="73" t="inlineStr">
        <is>
          <t>Mão de Obra</t>
        </is>
      </c>
      <c r="B1209" s="90" t="n"/>
      <c r="C1209" s="91" t="n"/>
      <c r="D1209" s="64" t="inlineStr">
        <is>
          <t>FONTE</t>
        </is>
      </c>
      <c r="E1209" s="91" t="n"/>
      <c r="F1209" s="64" t="inlineStr">
        <is>
          <t>UNID</t>
        </is>
      </c>
      <c r="G1209" s="64" t="inlineStr">
        <is>
          <t>COEFICIENTE</t>
        </is>
      </c>
      <c r="H1209" s="64" t="inlineStr">
        <is>
          <t>PREÇO UNITÁRIO</t>
        </is>
      </c>
      <c r="I1209" s="64" t="inlineStr">
        <is>
          <t>TOTAL</t>
        </is>
      </c>
    </row>
    <row r="1210" ht="15" customHeight="1">
      <c r="A1210" s="78" t="inlineStr">
        <is>
          <t>55.10.05</t>
        </is>
      </c>
      <c r="B1210" s="77" t="inlineStr">
        <is>
          <t>AJUDANTE</t>
        </is>
      </c>
      <c r="C1210" s="91" t="n"/>
      <c r="D1210" s="78" t="inlineStr">
        <is>
          <t>SUDECAP</t>
        </is>
      </c>
      <c r="E1210" s="91" t="n"/>
      <c r="F1210" s="78" t="inlineStr">
        <is>
          <t>H</t>
        </is>
      </c>
      <c r="G1210" s="21" t="n">
        <v>3.8</v>
      </c>
      <c r="H1210" s="22" t="n">
        <v>14.89</v>
      </c>
      <c r="I1210" s="22" t="n">
        <v>56.58</v>
      </c>
    </row>
    <row r="1211" ht="15" customHeight="1">
      <c r="A1211" s="78" t="inlineStr">
        <is>
          <t>55.10.75</t>
        </is>
      </c>
      <c r="B1211" s="77" t="inlineStr">
        <is>
          <t>PEDREIRO</t>
        </is>
      </c>
      <c r="C1211" s="91" t="n"/>
      <c r="D1211" s="78" t="inlineStr">
        <is>
          <t>SUDECAP</t>
        </is>
      </c>
      <c r="E1211" s="91" t="n"/>
      <c r="F1211" s="78" t="inlineStr">
        <is>
          <t>H</t>
        </is>
      </c>
      <c r="G1211" s="21" t="n">
        <v>1</v>
      </c>
      <c r="H1211" s="22" t="n">
        <v>21.08</v>
      </c>
      <c r="I1211" s="22" t="n">
        <v>21.08</v>
      </c>
    </row>
    <row r="1212" ht="15" customHeight="1">
      <c r="A1212" s="78" t="inlineStr">
        <is>
          <t>55.10.86</t>
        </is>
      </c>
      <c r="B1212" s="77" t="inlineStr">
        <is>
          <t>SERRALHEIRO</t>
        </is>
      </c>
      <c r="C1212" s="91" t="n"/>
      <c r="D1212" s="78" t="inlineStr">
        <is>
          <t>SUDECAP</t>
        </is>
      </c>
      <c r="E1212" s="91" t="n"/>
      <c r="F1212" s="78" t="inlineStr">
        <is>
          <t>H</t>
        </is>
      </c>
      <c r="G1212" s="21" t="n">
        <v>4.55</v>
      </c>
      <c r="H1212" s="22" t="n">
        <v>18.4</v>
      </c>
      <c r="I1212" s="22" t="n">
        <v>83.72</v>
      </c>
    </row>
    <row r="1213" ht="15" customHeight="1">
      <c r="A1213" s="78" t="inlineStr">
        <is>
          <t>55.10.88</t>
        </is>
      </c>
      <c r="B1213" s="77" t="inlineStr">
        <is>
          <t>SERVENTE</t>
        </is>
      </c>
      <c r="C1213" s="91" t="n"/>
      <c r="D1213" s="78" t="inlineStr">
        <is>
          <t>SUDECAP</t>
        </is>
      </c>
      <c r="E1213" s="91" t="n"/>
      <c r="F1213" s="78" t="inlineStr">
        <is>
          <t>H</t>
        </is>
      </c>
      <c r="G1213" s="21" t="n">
        <v>0.8</v>
      </c>
      <c r="H1213" s="22" t="n">
        <v>14.9</v>
      </c>
      <c r="I1213" s="22" t="n">
        <v>11.92</v>
      </c>
    </row>
    <row r="1214" ht="15" customHeight="1">
      <c r="A1214" s="2" t="n"/>
      <c r="B1214" s="2" t="n"/>
      <c r="C1214" s="2" t="n"/>
      <c r="D1214" s="2" t="n"/>
      <c r="E1214" s="2" t="n"/>
      <c r="F1214" s="2" t="n"/>
      <c r="G1214" s="74" t="inlineStr">
        <is>
          <t>TOTAL Mão de Obra:</t>
        </is>
      </c>
      <c r="H1214" s="91" t="n"/>
      <c r="I1214" s="23" t="n">
        <v>173.3</v>
      </c>
    </row>
    <row r="1215" ht="15" customHeight="1">
      <c r="A1215" s="73" t="inlineStr">
        <is>
          <t>Serviço</t>
        </is>
      </c>
      <c r="B1215" s="90" t="n"/>
      <c r="C1215" s="91" t="n"/>
      <c r="D1215" s="64" t="inlineStr">
        <is>
          <t>FONTE</t>
        </is>
      </c>
      <c r="E1215" s="91" t="n"/>
      <c r="F1215" s="64" t="inlineStr">
        <is>
          <t>UNID</t>
        </is>
      </c>
      <c r="G1215" s="64" t="inlineStr">
        <is>
          <t>COEFICIENTE</t>
        </is>
      </c>
      <c r="H1215" s="64" t="inlineStr">
        <is>
          <t>PREÇO UNITÁRIO</t>
        </is>
      </c>
      <c r="I1215" s="64" t="inlineStr">
        <is>
          <t>TOTAL</t>
        </is>
      </c>
    </row>
    <row r="1216" ht="21" customHeight="1">
      <c r="A1216" s="78" t="inlineStr">
        <is>
          <t>40.09.19</t>
        </is>
      </c>
      <c r="B1216" s="77" t="inlineStr">
        <is>
          <t>CONCRETO FCK &gt;= 15 MPA, BRITA CALCÁRIA, PREPARADO EM OBRA E LANÇADO EM FUNDAÇÃO</t>
        </is>
      </c>
      <c r="C1216" s="91" t="n"/>
      <c r="D1216" s="78" t="inlineStr">
        <is>
          <t>SUDECAP</t>
        </is>
      </c>
      <c r="E1216" s="91" t="n"/>
      <c r="F1216" s="78" t="inlineStr">
        <is>
          <t>M3</t>
        </is>
      </c>
      <c r="G1216" s="21" t="n">
        <v>0.01</v>
      </c>
      <c r="H1216" s="22" t="n">
        <v>690.98</v>
      </c>
      <c r="I1216" s="22" t="n">
        <v>6.91</v>
      </c>
    </row>
    <row r="1217" ht="29.1" customHeight="1">
      <c r="A1217" s="78" t="inlineStr">
        <is>
          <t>17.08.21</t>
        </is>
      </c>
      <c r="B1217" s="77" t="inlineStr">
        <is>
          <t>PINTURA COM ESMALTE SINTÉTICO FOSCO 2 EM 1 (FUNDO E ACABAMENTO) EM SUPERFÍCIE METÁLICA, APLICAÇÃO MANUAL, (POR DEMÃO) REF 100726</t>
        </is>
      </c>
      <c r="C1217" s="91" t="n"/>
      <c r="D1217" s="78" t="inlineStr">
        <is>
          <t>SUDECAP</t>
        </is>
      </c>
      <c r="E1217" s="91" t="n"/>
      <c r="F1217" s="78" t="inlineStr">
        <is>
          <t>M2</t>
        </is>
      </c>
      <c r="G1217" s="21" t="n">
        <v>1.45</v>
      </c>
      <c r="H1217" s="22" t="n">
        <v>20.8</v>
      </c>
      <c r="I1217" s="22" t="n">
        <v>30.16</v>
      </c>
    </row>
    <row r="1218" ht="15" customHeight="1">
      <c r="A1218" s="2" t="n"/>
      <c r="B1218" s="2" t="n"/>
      <c r="C1218" s="2" t="n"/>
      <c r="D1218" s="2" t="n"/>
      <c r="E1218" s="2" t="n"/>
      <c r="F1218" s="2" t="n"/>
      <c r="G1218" s="74" t="inlineStr">
        <is>
          <t>TOTAL Serviço:</t>
        </is>
      </c>
      <c r="H1218" s="91" t="n"/>
      <c r="I1218" s="23" t="n">
        <v>37.07</v>
      </c>
    </row>
    <row r="1219" ht="15" customHeight="1">
      <c r="A1219" s="2" t="n"/>
      <c r="B1219" s="2" t="n"/>
      <c r="C1219" s="2" t="n"/>
      <c r="D1219" s="2" t="n"/>
      <c r="E1219" s="2" t="n"/>
      <c r="F1219" s="2" t="n"/>
      <c r="G1219" s="75" t="inlineStr">
        <is>
          <t>VALOR:</t>
        </is>
      </c>
      <c r="H1219" s="91" t="n"/>
      <c r="I1219" s="5" t="n">
        <v>397.23</v>
      </c>
    </row>
    <row r="1220" ht="15" customHeight="1">
      <c r="A1220" s="2" t="n"/>
      <c r="B1220" s="2" t="n"/>
      <c r="C1220" s="2" t="n"/>
      <c r="D1220" s="2" t="n"/>
      <c r="E1220" s="2" t="n"/>
      <c r="F1220" s="2" t="n"/>
      <c r="G1220" s="75" t="inlineStr">
        <is>
          <t>VALOR BDI (29.27%):</t>
        </is>
      </c>
      <c r="H1220" s="91" t="n"/>
      <c r="I1220" s="5" t="n">
        <v>116.27</v>
      </c>
    </row>
    <row r="1221" ht="15" customHeight="1">
      <c r="A1221" s="2" t="n"/>
      <c r="B1221" s="2" t="n"/>
      <c r="C1221" s="2" t="n"/>
      <c r="D1221" s="2" t="n"/>
      <c r="E1221" s="2" t="n"/>
      <c r="F1221" s="2" t="n"/>
      <c r="G1221" s="75" t="inlineStr">
        <is>
          <t>VALOR COM BDI:</t>
        </is>
      </c>
      <c r="H1221" s="91" t="n"/>
      <c r="I1221" s="5" t="n">
        <v>513.5</v>
      </c>
    </row>
    <row r="1222" ht="9.949999999999999" customHeight="1">
      <c r="A1222" s="2" t="n"/>
      <c r="B1222" s="2" t="n"/>
      <c r="C1222" s="2" t="n"/>
      <c r="D1222" s="71" t="n"/>
      <c r="G1222" s="2" t="n"/>
      <c r="H1222" s="2" t="n"/>
      <c r="I1222" s="2" t="n"/>
    </row>
    <row r="1223" ht="20.1" customHeight="1">
      <c r="A1223" s="72" t="inlineStr">
        <is>
          <t>5928 GUINDAUTO HIDRÁULICO, CAPACIDADE MÁXIMA DE CARGA 6200 KG, MOMENTO MÁXIMO DE CARGA 11,7 TM, ALCANCE MÁXIMO HORIZONTAL 9,70 M, INCLUSIVE CAMINHÃO TOCO PBT 16.000 KG, POTÊNCIA DE 189 CV - CHP DIURNO. AF_06/2014 (CHP)</t>
        </is>
      </c>
      <c r="B1223" s="90" t="n"/>
      <c r="C1223" s="90" t="n"/>
      <c r="D1223" s="90" t="n"/>
      <c r="E1223" s="90" t="n"/>
      <c r="F1223" s="90" t="n"/>
      <c r="G1223" s="90" t="n"/>
      <c r="H1223" s="90" t="n"/>
      <c r="I1223" s="91" t="n"/>
    </row>
    <row r="1224" ht="15" customHeight="1">
      <c r="A1224" s="73" t="inlineStr">
        <is>
          <t>Mão de Obra com Encargos Complementares</t>
        </is>
      </c>
      <c r="B1224" s="90" t="n"/>
      <c r="C1224" s="91" t="n"/>
      <c r="D1224" s="64" t="inlineStr">
        <is>
          <t>FONTE</t>
        </is>
      </c>
      <c r="E1224" s="91" t="n"/>
      <c r="F1224" s="64" t="inlineStr">
        <is>
          <t>UNID</t>
        </is>
      </c>
      <c r="G1224" s="64" t="inlineStr">
        <is>
          <t>COEFICIENTE</t>
        </is>
      </c>
      <c r="H1224" s="64" t="inlineStr">
        <is>
          <t>PREÇO UNITÁRIO</t>
        </is>
      </c>
      <c r="I1224" s="64" t="inlineStr">
        <is>
          <t>TOTAL</t>
        </is>
      </c>
    </row>
    <row r="1225" ht="21" customHeight="1">
      <c r="A1225" s="78" t="inlineStr">
        <is>
          <t>88286</t>
        </is>
      </c>
      <c r="B1225" s="77" t="inlineStr">
        <is>
          <t>MOTORISTA OPERADOR DE MUNCK COM ENCARGOS COMPLEMENTARES</t>
        </is>
      </c>
      <c r="C1225" s="91" t="n"/>
      <c r="D1225" s="78" t="inlineStr">
        <is>
          <t>SINAPI</t>
        </is>
      </c>
      <c r="E1225" s="91" t="n"/>
      <c r="F1225" s="78" t="inlineStr">
        <is>
          <t>H</t>
        </is>
      </c>
      <c r="G1225" s="21" t="n">
        <v>1</v>
      </c>
      <c r="H1225" s="22" t="n">
        <v>28.21</v>
      </c>
      <c r="I1225" s="22" t="n">
        <v>28.21</v>
      </c>
    </row>
    <row r="1226" ht="18" customHeight="1">
      <c r="A1226" s="2" t="n"/>
      <c r="B1226" s="2" t="n"/>
      <c r="C1226" s="2" t="n"/>
      <c r="D1226" s="2" t="n"/>
      <c r="E1226" s="2" t="n"/>
      <c r="F1226" s="2" t="n"/>
      <c r="G1226" s="74" t="inlineStr">
        <is>
          <t>TOTAL Mão de Obra com Encargos Complementares:</t>
        </is>
      </c>
      <c r="H1226" s="91" t="n"/>
      <c r="I1226" s="23" t="n">
        <v>28.21</v>
      </c>
    </row>
    <row r="1227" ht="15" customHeight="1">
      <c r="A1227" s="73" t="inlineStr">
        <is>
          <t>Serviço</t>
        </is>
      </c>
      <c r="B1227" s="90" t="n"/>
      <c r="C1227" s="91" t="n"/>
      <c r="D1227" s="64" t="inlineStr">
        <is>
          <t>FONTE</t>
        </is>
      </c>
      <c r="E1227" s="91" t="n"/>
      <c r="F1227" s="64" t="inlineStr">
        <is>
          <t>UNID</t>
        </is>
      </c>
      <c r="G1227" s="64" t="inlineStr">
        <is>
          <t>COEFICIENTE</t>
        </is>
      </c>
      <c r="H1227" s="64" t="inlineStr">
        <is>
          <t>PREÇO UNITÁRIO</t>
        </is>
      </c>
      <c r="I1227" s="64" t="inlineStr">
        <is>
          <t>TOTAL</t>
        </is>
      </c>
    </row>
    <row r="1228" ht="38.1" customHeight="1">
      <c r="A1228" s="78" t="inlineStr">
        <is>
          <t>89259</t>
        </is>
      </c>
      <c r="B1228" s="77" t="inlineStr">
        <is>
          <t>GUINDAUTO HIDRÁULICO, CAPACIDADE MÁXIMA DE CARGA 6200 KG, MOMENTO MÁXIMO DE CARGA 11,7 TM, ALCANCE MÁXIMO HORIZONTAL 9,70 M, INCLUSIVE CAMINHÃO TOCO PBT 16.000 KG, POTÊNCIA DE 189 CV - DEPRECIAÇÃO. AF_06/2014</t>
        </is>
      </c>
      <c r="C1228" s="91" t="n"/>
      <c r="D1228" s="78" t="inlineStr">
        <is>
          <t>SINAPI</t>
        </is>
      </c>
      <c r="E1228" s="91" t="n"/>
      <c r="F1228" s="78" t="inlineStr">
        <is>
          <t>H</t>
        </is>
      </c>
      <c r="G1228" s="21" t="n">
        <v>1</v>
      </c>
      <c r="H1228" s="22" t="n">
        <v>26.43</v>
      </c>
      <c r="I1228" s="22" t="n">
        <v>26.43</v>
      </c>
    </row>
    <row r="1229" ht="45.95" customHeight="1">
      <c r="A1229" s="78" t="inlineStr">
        <is>
          <t>91466</t>
        </is>
      </c>
      <c r="B1229" s="77" t="inlineStr">
        <is>
          <t>GUINDAUTO HIDRÁULICO, CAPACIDADE MÁXIMA DE CARGA 6200 KG, MOMENTO MÁXIMO DE CARGA 11,7 TM, ALCANCE MÁXIMO HORIZONTAL 9,70 M, INCLUSIVE CAMINHÃO TOCO PBT 16.000 KG, POTÊNCIA DE 189 CV - IMPOSTOS E SEGUROS. AF_08/2015</t>
        </is>
      </c>
      <c r="C1229" s="91" t="n"/>
      <c r="D1229" s="78" t="inlineStr">
        <is>
          <t>SINAPI</t>
        </is>
      </c>
      <c r="E1229" s="91" t="n"/>
      <c r="F1229" s="78" t="inlineStr">
        <is>
          <t>H</t>
        </is>
      </c>
      <c r="G1229" s="21" t="n">
        <v>1</v>
      </c>
      <c r="H1229" s="22" t="n">
        <v>3.92</v>
      </c>
      <c r="I1229" s="22" t="n">
        <v>3.92</v>
      </c>
    </row>
    <row r="1230" ht="38.1" customHeight="1">
      <c r="A1230" s="78" t="inlineStr">
        <is>
          <t>89260</t>
        </is>
      </c>
      <c r="B1230" s="77" t="inlineStr">
        <is>
          <t>GUINDAUTO HIDRÁULICO, CAPACIDADE MÁXIMA DE CARGA 6200 KG, MOMENTO MÁXIMO DE CARGA 11,7 TM, ALCANCE MÁXIMO HORIZONTAL 9,70 M, INCLUSIVE CAMINHÃO TOCO PBT 16.000 KG, POTÊNCIA DE 189 CV - JUROS. AF_06/2014</t>
        </is>
      </c>
      <c r="C1230" s="91" t="n"/>
      <c r="D1230" s="78" t="inlineStr">
        <is>
          <t>SINAPI</t>
        </is>
      </c>
      <c r="E1230" s="91" t="n"/>
      <c r="F1230" s="78" t="inlineStr">
        <is>
          <t>H</t>
        </is>
      </c>
      <c r="G1230" s="21" t="n">
        <v>1</v>
      </c>
      <c r="H1230" s="22" t="n">
        <v>4.96</v>
      </c>
      <c r="I1230" s="22" t="n">
        <v>4.96</v>
      </c>
    </row>
    <row r="1231" ht="38.1" customHeight="1">
      <c r="A1231" s="78" t="inlineStr">
        <is>
          <t>89262</t>
        </is>
      </c>
      <c r="B1231" s="77" t="inlineStr">
        <is>
          <t>GUINDAUTO HIDRÁULICO, CAPACIDADE MÁXIMA DE CARGA 6200 KG, MOMENTO MÁXIMO DE CARGA 11,7 TM, ALCANCE MÁXIMO HORIZONTAL 9,70 M, INCLUSIVE CAMINHÃO TOCO PBT 16.000 KG, POTÊNCIA DE 189 CV - MANUTENÇÃO. AF_06/2014</t>
        </is>
      </c>
      <c r="C1231" s="91" t="n"/>
      <c r="D1231" s="78" t="inlineStr">
        <is>
          <t>SINAPI</t>
        </is>
      </c>
      <c r="E1231" s="91" t="n"/>
      <c r="F1231" s="78" t="inlineStr">
        <is>
          <t>H</t>
        </is>
      </c>
      <c r="G1231" s="21" t="n">
        <v>1</v>
      </c>
      <c r="H1231" s="22" t="n">
        <v>44.88</v>
      </c>
      <c r="I1231" s="22" t="n">
        <v>44.88</v>
      </c>
    </row>
    <row r="1232" ht="45.95" customHeight="1">
      <c r="A1232" s="78" t="inlineStr">
        <is>
          <t>91467</t>
        </is>
      </c>
      <c r="B1232" s="77" t="inlineStr">
        <is>
          <t>GUINDAUTO HIDRÁULICO, CAPACIDADE MÁXIMA DE CARGA 6200 KG, MOMENTO MÁXIMO DE CARGA 11,7 TM, ALCANCE MÁXIMO HORIZONTAL 9,70 M, INCLUSIVE CAMINHÃO TOCO PBT 16.000 KG, POTÊNCIA DE 189 CV - MATERIAIS NA OPERAÇÃO. AF_08/2015</t>
        </is>
      </c>
      <c r="C1232" s="91" t="n"/>
      <c r="D1232" s="78" t="inlineStr">
        <is>
          <t>SINAPI</t>
        </is>
      </c>
      <c r="E1232" s="91" t="n"/>
      <c r="F1232" s="78" t="inlineStr">
        <is>
          <t>H</t>
        </is>
      </c>
      <c r="G1232" s="21" t="n">
        <v>1</v>
      </c>
      <c r="H1232" s="22" t="n">
        <v>120.78</v>
      </c>
      <c r="I1232" s="22" t="n">
        <v>120.78</v>
      </c>
    </row>
    <row r="1233" ht="15" customHeight="1">
      <c r="A1233" s="2" t="n"/>
      <c r="B1233" s="2" t="n"/>
      <c r="C1233" s="2" t="n"/>
      <c r="D1233" s="2" t="n"/>
      <c r="E1233" s="2" t="n"/>
      <c r="F1233" s="2" t="n"/>
      <c r="G1233" s="74" t="inlineStr">
        <is>
          <t>TOTAL Serviço:</t>
        </is>
      </c>
      <c r="H1233" s="91" t="n"/>
      <c r="I1233" s="23" t="n">
        <v>200.97</v>
      </c>
    </row>
    <row r="1234" ht="15" customHeight="1">
      <c r="A1234" s="2" t="n"/>
      <c r="B1234" s="2" t="n"/>
      <c r="C1234" s="2" t="n"/>
      <c r="D1234" s="2" t="n"/>
      <c r="E1234" s="2" t="n"/>
      <c r="F1234" s="2" t="n"/>
      <c r="G1234" s="75" t="inlineStr">
        <is>
          <t>VALOR:</t>
        </is>
      </c>
      <c r="H1234" s="91" t="n"/>
      <c r="I1234" s="5" t="n">
        <v>229.18</v>
      </c>
    </row>
    <row r="1235" ht="15" customHeight="1">
      <c r="A1235" s="2" t="n"/>
      <c r="B1235" s="2" t="n"/>
      <c r="C1235" s="2" t="n"/>
      <c r="D1235" s="2" t="n"/>
      <c r="E1235" s="2" t="n"/>
      <c r="F1235" s="2" t="n"/>
      <c r="G1235" s="75" t="inlineStr">
        <is>
          <t>VALOR BDI (29.27%):</t>
        </is>
      </c>
      <c r="H1235" s="91" t="n"/>
      <c r="I1235" s="5" t="n">
        <v>67.08</v>
      </c>
    </row>
    <row r="1236" ht="15" customHeight="1">
      <c r="A1236" s="2" t="n"/>
      <c r="B1236" s="2" t="n"/>
      <c r="C1236" s="2" t="n"/>
      <c r="D1236" s="2" t="n"/>
      <c r="E1236" s="2" t="n"/>
      <c r="F1236" s="2" t="n"/>
      <c r="G1236" s="75" t="inlineStr">
        <is>
          <t>VALOR COM BDI:</t>
        </is>
      </c>
      <c r="H1236" s="91" t="n"/>
      <c r="I1236" s="5" t="n">
        <v>296.26</v>
      </c>
    </row>
    <row r="1237" ht="9.949999999999999" customHeight="1">
      <c r="A1237" s="2" t="n"/>
      <c r="B1237" s="2" t="n"/>
      <c r="C1237" s="2" t="n"/>
      <c r="D1237" s="71" t="n"/>
      <c r="G1237" s="2" t="n"/>
      <c r="H1237" s="2" t="n"/>
      <c r="I1237" s="2" t="n"/>
    </row>
    <row r="1238" ht="20.1" customHeight="1">
      <c r="A1238" s="72" t="inlineStr">
        <is>
          <t>89259 GUINDAUTO HIDRÁULICO, CAPACIDADE MÁXIMA DE CARGA 6200 KG, MOMENTO MÁXIMO DE CARGA 11,7 TM, ALCANCE MÁXIMO HORIZONTAL 9,70 M, INCLUSIVE CAMINHÃO TOCO PBT 16.000 KG, POTÊNCIA DE 189 CV - DEPRECIAÇÃO. AF_06/2014 (H)</t>
        </is>
      </c>
      <c r="B1238" s="90" t="n"/>
      <c r="C1238" s="90" t="n"/>
      <c r="D1238" s="90" t="n"/>
      <c r="E1238" s="90" t="n"/>
      <c r="F1238" s="90" t="n"/>
      <c r="G1238" s="90" t="n"/>
      <c r="H1238" s="90" t="n"/>
      <c r="I1238" s="91" t="n"/>
    </row>
    <row r="1239" ht="15" customHeight="1">
      <c r="A1239" s="73" t="inlineStr">
        <is>
          <t>Equipamento</t>
        </is>
      </c>
      <c r="B1239" s="90" t="n"/>
      <c r="C1239" s="91" t="n"/>
      <c r="D1239" s="64" t="inlineStr">
        <is>
          <t>FONTE</t>
        </is>
      </c>
      <c r="E1239" s="91" t="n"/>
      <c r="F1239" s="64" t="inlineStr">
        <is>
          <t>UNID</t>
        </is>
      </c>
      <c r="G1239" s="64" t="inlineStr">
        <is>
          <t>COEFICIENTE</t>
        </is>
      </c>
      <c r="H1239" s="64" t="inlineStr">
        <is>
          <t>PREÇO UNITÁRIO</t>
        </is>
      </c>
      <c r="I1239" s="64" t="inlineStr">
        <is>
          <t>TOTAL</t>
        </is>
      </c>
    </row>
    <row r="1240" ht="29.1" customHeight="1">
      <c r="A1240" s="78" t="inlineStr">
        <is>
          <t>00037752</t>
        </is>
      </c>
      <c r="B1240" s="77" t="inlineStr">
        <is>
          <t>CAMINHAO TOCO, PESO BRUTO TOTAL 16000 KG, CARGA UTIL MAXIMA 11030 KG, DISTANCIA ENTRE EIXOS 5,41 M, POTENCIA 185 CV (INCLUI CABINE E CHASSI, NAO INCLUI CARROCERIA)</t>
        </is>
      </c>
      <c r="C1240" s="91" t="n"/>
      <c r="D1240" s="78" t="inlineStr">
        <is>
          <t>SINAPI</t>
        </is>
      </c>
      <c r="E1240" s="91" t="n"/>
      <c r="F1240" s="78" t="inlineStr">
        <is>
          <t>UN</t>
        </is>
      </c>
      <c r="G1240" s="21" t="n">
        <v>3.43e-05</v>
      </c>
      <c r="H1240" s="22" t="n">
        <v>552116.65</v>
      </c>
      <c r="I1240" s="22" t="n">
        <v>18.93</v>
      </c>
    </row>
    <row r="1241" ht="45.95" customHeight="1">
      <c r="A1241" s="78" t="inlineStr">
        <is>
          <t>00003363</t>
        </is>
      </c>
      <c r="B1241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41" s="91" t="n"/>
      <c r="D1241" s="78" t="inlineStr">
        <is>
          <t>SINAPI</t>
        </is>
      </c>
      <c r="E1241" s="91" t="n"/>
      <c r="F1241" s="78" t="inlineStr">
        <is>
          <t>UN</t>
        </is>
      </c>
      <c r="G1241" s="21" t="n">
        <v>5.51e-05</v>
      </c>
      <c r="H1241" s="22" t="n">
        <v>136200</v>
      </c>
      <c r="I1241" s="22" t="n">
        <v>7.5</v>
      </c>
    </row>
    <row r="1242" ht="15" customHeight="1">
      <c r="A1242" s="2" t="n"/>
      <c r="B1242" s="2" t="n"/>
      <c r="C1242" s="2" t="n"/>
      <c r="D1242" s="2" t="n"/>
      <c r="E1242" s="2" t="n"/>
      <c r="F1242" s="2" t="n"/>
      <c r="G1242" s="74" t="inlineStr">
        <is>
          <t>TOTAL Equipamento:</t>
        </is>
      </c>
      <c r="H1242" s="91" t="n"/>
      <c r="I1242" s="23" t="n">
        <v>26.43</v>
      </c>
    </row>
    <row r="1243" ht="15" customHeight="1">
      <c r="A1243" s="2" t="n"/>
      <c r="B1243" s="2" t="n"/>
      <c r="C1243" s="2" t="n"/>
      <c r="D1243" s="2" t="n"/>
      <c r="E1243" s="2" t="n"/>
      <c r="F1243" s="2" t="n"/>
      <c r="G1243" s="75" t="inlineStr">
        <is>
          <t>VALOR:</t>
        </is>
      </c>
      <c r="H1243" s="91" t="n"/>
      <c r="I1243" s="5" t="n">
        <v>26.43</v>
      </c>
    </row>
    <row r="1244" ht="15" customHeight="1">
      <c r="A1244" s="2" t="n"/>
      <c r="B1244" s="2" t="n"/>
      <c r="C1244" s="2" t="n"/>
      <c r="D1244" s="2" t="n"/>
      <c r="E1244" s="2" t="n"/>
      <c r="F1244" s="2" t="n"/>
      <c r="G1244" s="75" t="inlineStr">
        <is>
          <t>VALOR BDI (29.27%):</t>
        </is>
      </c>
      <c r="H1244" s="91" t="n"/>
      <c r="I1244" s="5" t="n">
        <v>7.74</v>
      </c>
    </row>
    <row r="1245" ht="15" customHeight="1">
      <c r="A1245" s="2" t="n"/>
      <c r="B1245" s="2" t="n"/>
      <c r="C1245" s="2" t="n"/>
      <c r="D1245" s="2" t="n"/>
      <c r="E1245" s="2" t="n"/>
      <c r="F1245" s="2" t="n"/>
      <c r="G1245" s="75" t="inlineStr">
        <is>
          <t>VALOR COM BDI:</t>
        </is>
      </c>
      <c r="H1245" s="91" t="n"/>
      <c r="I1245" s="5" t="n">
        <v>34.17</v>
      </c>
    </row>
    <row r="1246" ht="9.949999999999999" customHeight="1">
      <c r="A1246" s="2" t="n"/>
      <c r="B1246" s="2" t="n"/>
      <c r="C1246" s="2" t="n"/>
      <c r="D1246" s="71" t="n"/>
      <c r="G1246" s="2" t="n"/>
      <c r="H1246" s="2" t="n"/>
      <c r="I1246" s="2" t="n"/>
    </row>
    <row r="1247" ht="20.1" customHeight="1">
      <c r="A1247" s="72" t="inlineStr">
        <is>
          <t>91466 GUINDAUTO HIDRÁULICO, CAPACIDADE MÁXIMA DE CARGA 6200 KG, MOMENTO MÁXIMO DE CARGA 11,7 TM, ALCANCE MÁXIMO HORIZONTAL 9,70 M, INCLUSIVE CAMINHÃO TOCO PBT 16.000 KG, POTÊNCIA DE 189 CV - IMPOSTOS E SEGUROS. AF_08/2015 (H)</t>
        </is>
      </c>
      <c r="B1247" s="90" t="n"/>
      <c r="C1247" s="90" t="n"/>
      <c r="D1247" s="90" t="n"/>
      <c r="E1247" s="90" t="n"/>
      <c r="F1247" s="90" t="n"/>
      <c r="G1247" s="90" t="n"/>
      <c r="H1247" s="90" t="n"/>
      <c r="I1247" s="91" t="n"/>
    </row>
    <row r="1248" ht="15" customHeight="1">
      <c r="A1248" s="73" t="inlineStr">
        <is>
          <t>Equipamento</t>
        </is>
      </c>
      <c r="B1248" s="90" t="n"/>
      <c r="C1248" s="91" t="n"/>
      <c r="D1248" s="64" t="inlineStr">
        <is>
          <t>FONTE</t>
        </is>
      </c>
      <c r="E1248" s="91" t="n"/>
      <c r="F1248" s="64" t="inlineStr">
        <is>
          <t>UNID</t>
        </is>
      </c>
      <c r="G1248" s="64" t="inlineStr">
        <is>
          <t>COEFICIENTE</t>
        </is>
      </c>
      <c r="H1248" s="64" t="inlineStr">
        <is>
          <t>PREÇO UNITÁRIO</t>
        </is>
      </c>
      <c r="I1248" s="64" t="inlineStr">
        <is>
          <t>TOTAL</t>
        </is>
      </c>
    </row>
    <row r="1249" ht="29.1" customHeight="1">
      <c r="A1249" s="78" t="inlineStr">
        <is>
          <t>00037752</t>
        </is>
      </c>
      <c r="B1249" s="77" t="inlineStr">
        <is>
          <t>CAMINHAO TOCO, PESO BRUTO TOTAL 16000 KG, CARGA UTIL MAXIMA 11030 KG, DISTANCIA ENTRE EIXOS 5,41 M, POTENCIA 185 CV (INCLUI CABINE E CHASSI, NAO INCLUI CARROCERIA)</t>
        </is>
      </c>
      <c r="C1249" s="91" t="n"/>
      <c r="D1249" s="78" t="inlineStr">
        <is>
          <t>SINAPI</t>
        </is>
      </c>
      <c r="E1249" s="91" t="n"/>
      <c r="F1249" s="78" t="inlineStr">
        <is>
          <t>UN</t>
        </is>
      </c>
      <c r="G1249" s="21" t="n">
        <v>5.7e-06</v>
      </c>
      <c r="H1249" s="22" t="n">
        <v>552116.65</v>
      </c>
      <c r="I1249" s="22" t="n">
        <v>3.14</v>
      </c>
    </row>
    <row r="1250" ht="45.95" customHeight="1">
      <c r="A1250" s="78" t="inlineStr">
        <is>
          <t>00003363</t>
        </is>
      </c>
      <c r="B1250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50" s="91" t="n"/>
      <c r="D1250" s="78" t="inlineStr">
        <is>
          <t>SINAPI</t>
        </is>
      </c>
      <c r="E1250" s="91" t="n"/>
      <c r="F1250" s="78" t="inlineStr">
        <is>
          <t>UN</t>
        </is>
      </c>
      <c r="G1250" s="21" t="n">
        <v>5.8e-06</v>
      </c>
      <c r="H1250" s="22" t="n">
        <v>136200</v>
      </c>
      <c r="I1250" s="22" t="n">
        <v>0.78</v>
      </c>
    </row>
    <row r="1251" ht="15" customHeight="1">
      <c r="A1251" s="2" t="n"/>
      <c r="B1251" s="2" t="n"/>
      <c r="C1251" s="2" t="n"/>
      <c r="D1251" s="2" t="n"/>
      <c r="E1251" s="2" t="n"/>
      <c r="F1251" s="2" t="n"/>
      <c r="G1251" s="74" t="inlineStr">
        <is>
          <t>TOTAL Equipamento:</t>
        </is>
      </c>
      <c r="H1251" s="91" t="n"/>
      <c r="I1251" s="23" t="n">
        <v>3.92</v>
      </c>
    </row>
    <row r="1252" ht="15" customHeight="1">
      <c r="A1252" s="2" t="n"/>
      <c r="B1252" s="2" t="n"/>
      <c r="C1252" s="2" t="n"/>
      <c r="D1252" s="2" t="n"/>
      <c r="E1252" s="2" t="n"/>
      <c r="F1252" s="2" t="n"/>
      <c r="G1252" s="75" t="inlineStr">
        <is>
          <t>VALOR:</t>
        </is>
      </c>
      <c r="H1252" s="91" t="n"/>
      <c r="I1252" s="5" t="n">
        <v>3.92</v>
      </c>
    </row>
    <row r="1253" ht="15" customHeight="1">
      <c r="A1253" s="2" t="n"/>
      <c r="B1253" s="2" t="n"/>
      <c r="C1253" s="2" t="n"/>
      <c r="D1253" s="2" t="n"/>
      <c r="E1253" s="2" t="n"/>
      <c r="F1253" s="2" t="n"/>
      <c r="G1253" s="75" t="inlineStr">
        <is>
          <t>VALOR BDI (29.27%):</t>
        </is>
      </c>
      <c r="H1253" s="91" t="n"/>
      <c r="I1253" s="5" t="n">
        <v>1.15</v>
      </c>
    </row>
    <row r="1254" ht="15" customHeight="1">
      <c r="A1254" s="2" t="n"/>
      <c r="B1254" s="2" t="n"/>
      <c r="C1254" s="2" t="n"/>
      <c r="D1254" s="2" t="n"/>
      <c r="E1254" s="2" t="n"/>
      <c r="F1254" s="2" t="n"/>
      <c r="G1254" s="75" t="inlineStr">
        <is>
          <t>VALOR COM BDI:</t>
        </is>
      </c>
      <c r="H1254" s="91" t="n"/>
      <c r="I1254" s="5" t="n">
        <v>5.07</v>
      </c>
    </row>
    <row r="1255" ht="9.949999999999999" customHeight="1">
      <c r="A1255" s="2" t="n"/>
      <c r="B1255" s="2" t="n"/>
      <c r="C1255" s="2" t="n"/>
      <c r="D1255" s="71" t="n"/>
      <c r="G1255" s="2" t="n"/>
      <c r="H1255" s="2" t="n"/>
      <c r="I1255" s="2" t="n"/>
    </row>
    <row r="1256" ht="20.1" customHeight="1">
      <c r="A1256" s="72" t="inlineStr">
        <is>
          <t>89260 GUINDAUTO HIDRÁULICO, CAPACIDADE MÁXIMA DE CARGA 6200 KG, MOMENTO MÁXIMO DE CARGA 11,7 TM, ALCANCE MÁXIMO HORIZONTAL 9,70 M, INCLUSIVE CAMINHÃO TOCO PBT 16.000 KG, POTÊNCIA DE 189 CV - JUROS. AF_06/2014 (H)</t>
        </is>
      </c>
      <c r="B1256" s="90" t="n"/>
      <c r="C1256" s="90" t="n"/>
      <c r="D1256" s="90" t="n"/>
      <c r="E1256" s="90" t="n"/>
      <c r="F1256" s="90" t="n"/>
      <c r="G1256" s="90" t="n"/>
      <c r="H1256" s="90" t="n"/>
      <c r="I1256" s="91" t="n"/>
    </row>
    <row r="1257" ht="15" customHeight="1">
      <c r="A1257" s="73" t="inlineStr">
        <is>
          <t>Equipamento</t>
        </is>
      </c>
      <c r="B1257" s="90" t="n"/>
      <c r="C1257" s="91" t="n"/>
      <c r="D1257" s="64" t="inlineStr">
        <is>
          <t>FONTE</t>
        </is>
      </c>
      <c r="E1257" s="91" t="n"/>
      <c r="F1257" s="64" t="inlineStr">
        <is>
          <t>UNID</t>
        </is>
      </c>
      <c r="G1257" s="64" t="inlineStr">
        <is>
          <t>COEFICIENTE</t>
        </is>
      </c>
      <c r="H1257" s="64" t="inlineStr">
        <is>
          <t>PREÇO UNITÁRIO</t>
        </is>
      </c>
      <c r="I1257" s="64" t="inlineStr">
        <is>
          <t>TOTAL</t>
        </is>
      </c>
    </row>
    <row r="1258" ht="29.1" customHeight="1">
      <c r="A1258" s="78" t="inlineStr">
        <is>
          <t>00037752</t>
        </is>
      </c>
      <c r="B1258" s="77" t="inlineStr">
        <is>
          <t>CAMINHAO TOCO, PESO BRUTO TOTAL 16000 KG, CARGA UTIL MAXIMA 11030 KG, DISTANCIA ENTRE EIXOS 5,41 M, POTENCIA 185 CV (INCLUI CABINE E CHASSI, NAO INCLUI CARROCERIA)</t>
        </is>
      </c>
      <c r="C1258" s="91" t="n"/>
      <c r="D1258" s="78" t="inlineStr">
        <is>
          <t>SINAPI</t>
        </is>
      </c>
      <c r="E1258" s="91" t="n"/>
      <c r="F1258" s="78" t="inlineStr">
        <is>
          <t>UN</t>
        </is>
      </c>
      <c r="G1258" s="21" t="n">
        <v>7.2e-06</v>
      </c>
      <c r="H1258" s="22" t="n">
        <v>552116.65</v>
      </c>
      <c r="I1258" s="22" t="n">
        <v>3.97</v>
      </c>
    </row>
    <row r="1259" ht="45.95" customHeight="1">
      <c r="A1259" s="78" t="inlineStr">
        <is>
          <t>00003363</t>
        </is>
      </c>
      <c r="B1259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59" s="91" t="n"/>
      <c r="D1259" s="78" t="inlineStr">
        <is>
          <t>SINAPI</t>
        </is>
      </c>
      <c r="E1259" s="91" t="n"/>
      <c r="F1259" s="78" t="inlineStr">
        <is>
          <t>UN</t>
        </is>
      </c>
      <c r="G1259" s="21" t="n">
        <v>7.3e-06</v>
      </c>
      <c r="H1259" s="22" t="n">
        <v>136200</v>
      </c>
      <c r="I1259" s="22" t="n">
        <v>0.99</v>
      </c>
    </row>
    <row r="1260" ht="15" customHeight="1">
      <c r="A1260" s="2" t="n"/>
      <c r="B1260" s="2" t="n"/>
      <c r="C1260" s="2" t="n"/>
      <c r="D1260" s="2" t="n"/>
      <c r="E1260" s="2" t="n"/>
      <c r="F1260" s="2" t="n"/>
      <c r="G1260" s="74" t="inlineStr">
        <is>
          <t>TOTAL Equipamento:</t>
        </is>
      </c>
      <c r="H1260" s="91" t="n"/>
      <c r="I1260" s="23" t="n">
        <v>4.96</v>
      </c>
    </row>
    <row r="1261" ht="15" customHeight="1">
      <c r="A1261" s="2" t="n"/>
      <c r="B1261" s="2" t="n"/>
      <c r="C1261" s="2" t="n"/>
      <c r="D1261" s="2" t="n"/>
      <c r="E1261" s="2" t="n"/>
      <c r="F1261" s="2" t="n"/>
      <c r="G1261" s="75" t="inlineStr">
        <is>
          <t>VALOR:</t>
        </is>
      </c>
      <c r="H1261" s="91" t="n"/>
      <c r="I1261" s="5" t="n">
        <v>4.96</v>
      </c>
    </row>
    <row r="1262" ht="15" customHeight="1">
      <c r="A1262" s="2" t="n"/>
      <c r="B1262" s="2" t="n"/>
      <c r="C1262" s="2" t="n"/>
      <c r="D1262" s="2" t="n"/>
      <c r="E1262" s="2" t="n"/>
      <c r="F1262" s="2" t="n"/>
      <c r="G1262" s="75" t="inlineStr">
        <is>
          <t>VALOR BDI (29.27%):</t>
        </is>
      </c>
      <c r="H1262" s="91" t="n"/>
      <c r="I1262" s="5" t="n">
        <v>1.45</v>
      </c>
    </row>
    <row r="1263" ht="15" customHeight="1">
      <c r="A1263" s="2" t="n"/>
      <c r="B1263" s="2" t="n"/>
      <c r="C1263" s="2" t="n"/>
      <c r="D1263" s="2" t="n"/>
      <c r="E1263" s="2" t="n"/>
      <c r="F1263" s="2" t="n"/>
      <c r="G1263" s="75" t="inlineStr">
        <is>
          <t>VALOR COM BDI:</t>
        </is>
      </c>
      <c r="H1263" s="91" t="n"/>
      <c r="I1263" s="5" t="n">
        <v>6.41</v>
      </c>
    </row>
    <row r="1264" ht="9.949999999999999" customHeight="1">
      <c r="A1264" s="2" t="n"/>
      <c r="B1264" s="2" t="n"/>
      <c r="C1264" s="2" t="n"/>
      <c r="D1264" s="71" t="n"/>
      <c r="G1264" s="2" t="n"/>
      <c r="H1264" s="2" t="n"/>
      <c r="I1264" s="2" t="n"/>
    </row>
    <row r="1265" ht="20.1" customHeight="1">
      <c r="A1265" s="72" t="inlineStr">
        <is>
          <t>89262 GUINDAUTO HIDRÁULICO, CAPACIDADE MÁXIMA DE CARGA 6200 KG, MOMENTO MÁXIMO DE CARGA 11,7 TM, ALCANCE MÁXIMO HORIZONTAL 9,70 M, INCLUSIVE CAMINHÃO TOCO PBT 16.000 KG, POTÊNCIA DE 189 CV - MANUTENÇÃO. AF_06/2014 (H)</t>
        </is>
      </c>
      <c r="B1265" s="90" t="n"/>
      <c r="C1265" s="90" t="n"/>
      <c r="D1265" s="90" t="n"/>
      <c r="E1265" s="90" t="n"/>
      <c r="F1265" s="90" t="n"/>
      <c r="G1265" s="90" t="n"/>
      <c r="H1265" s="90" t="n"/>
      <c r="I1265" s="91" t="n"/>
    </row>
    <row r="1266" ht="15" customHeight="1">
      <c r="A1266" s="73" t="inlineStr">
        <is>
          <t>Equipamento</t>
        </is>
      </c>
      <c r="B1266" s="90" t="n"/>
      <c r="C1266" s="91" t="n"/>
      <c r="D1266" s="64" t="inlineStr">
        <is>
          <t>FONTE</t>
        </is>
      </c>
      <c r="E1266" s="91" t="n"/>
      <c r="F1266" s="64" t="inlineStr">
        <is>
          <t>UNID</t>
        </is>
      </c>
      <c r="G1266" s="64" t="inlineStr">
        <is>
          <t>COEFICIENTE</t>
        </is>
      </c>
      <c r="H1266" s="64" t="inlineStr">
        <is>
          <t>PREÇO UNITÁRIO</t>
        </is>
      </c>
      <c r="I1266" s="64" t="inlineStr">
        <is>
          <t>TOTAL</t>
        </is>
      </c>
    </row>
    <row r="1267" ht="29.1" customHeight="1">
      <c r="A1267" s="78" t="inlineStr">
        <is>
          <t>00037752</t>
        </is>
      </c>
      <c r="B1267" s="77" t="inlineStr">
        <is>
          <t>CAMINHAO TOCO, PESO BRUTO TOTAL 16000 KG, CARGA UTIL MAXIMA 11030 KG, DISTANCIA ENTRE EIXOS 5,41 M, POTENCIA 185 CV (INCLUI CABINE E CHASSI, NAO INCLUI CARROCERIA)</t>
        </is>
      </c>
      <c r="C1267" s="91" t="n"/>
      <c r="D1267" s="78" t="inlineStr">
        <is>
          <t>SINAPI</t>
        </is>
      </c>
      <c r="E1267" s="91" t="n"/>
      <c r="F1267" s="78" t="inlineStr">
        <is>
          <t>UN</t>
        </is>
      </c>
      <c r="G1267" s="21" t="n">
        <v>6.43e-05</v>
      </c>
      <c r="H1267" s="22" t="n">
        <v>552116.65</v>
      </c>
      <c r="I1267" s="22" t="n">
        <v>35.5</v>
      </c>
    </row>
    <row r="1268" ht="45.95" customHeight="1">
      <c r="A1268" s="78" t="inlineStr">
        <is>
          <t>00003363</t>
        </is>
      </c>
      <c r="B1268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68" s="91" t="n"/>
      <c r="D1268" s="78" t="inlineStr">
        <is>
          <t>SINAPI</t>
        </is>
      </c>
      <c r="E1268" s="91" t="n"/>
      <c r="F1268" s="78" t="inlineStr">
        <is>
          <t>UN</t>
        </is>
      </c>
      <c r="G1268" s="21" t="n">
        <v>6.889999999999999e-05</v>
      </c>
      <c r="H1268" s="22" t="n">
        <v>136200</v>
      </c>
      <c r="I1268" s="22" t="n">
        <v>9.380000000000001</v>
      </c>
    </row>
    <row r="1269" ht="15" customHeight="1">
      <c r="A1269" s="2" t="n"/>
      <c r="B1269" s="2" t="n"/>
      <c r="C1269" s="2" t="n"/>
      <c r="D1269" s="2" t="n"/>
      <c r="E1269" s="2" t="n"/>
      <c r="F1269" s="2" t="n"/>
      <c r="G1269" s="74" t="inlineStr">
        <is>
          <t>TOTAL Equipamento:</t>
        </is>
      </c>
      <c r="H1269" s="91" t="n"/>
      <c r="I1269" s="23" t="n">
        <v>44.88</v>
      </c>
    </row>
    <row r="1270" ht="15" customHeight="1">
      <c r="A1270" s="2" t="n"/>
      <c r="B1270" s="2" t="n"/>
      <c r="C1270" s="2" t="n"/>
      <c r="D1270" s="2" t="n"/>
      <c r="E1270" s="2" t="n"/>
      <c r="F1270" s="2" t="n"/>
      <c r="G1270" s="75" t="inlineStr">
        <is>
          <t>VALOR:</t>
        </is>
      </c>
      <c r="H1270" s="91" t="n"/>
      <c r="I1270" s="5" t="n">
        <v>44.88</v>
      </c>
    </row>
    <row r="1271" ht="15" customHeight="1">
      <c r="A1271" s="2" t="n"/>
      <c r="B1271" s="2" t="n"/>
      <c r="C1271" s="2" t="n"/>
      <c r="D1271" s="2" t="n"/>
      <c r="E1271" s="2" t="n"/>
      <c r="F1271" s="2" t="n"/>
      <c r="G1271" s="75" t="inlineStr">
        <is>
          <t>VALOR BDI (29.27%):</t>
        </is>
      </c>
      <c r="H1271" s="91" t="n"/>
      <c r="I1271" s="5" t="n">
        <v>13.14</v>
      </c>
    </row>
    <row r="1272" ht="15" customHeight="1">
      <c r="A1272" s="2" t="n"/>
      <c r="B1272" s="2" t="n"/>
      <c r="C1272" s="2" t="n"/>
      <c r="D1272" s="2" t="n"/>
      <c r="E1272" s="2" t="n"/>
      <c r="F1272" s="2" t="n"/>
      <c r="G1272" s="75" t="inlineStr">
        <is>
          <t>VALOR COM BDI:</t>
        </is>
      </c>
      <c r="H1272" s="91" t="n"/>
      <c r="I1272" s="5" t="n">
        <v>58.02</v>
      </c>
    </row>
    <row r="1273" ht="9.949999999999999" customHeight="1">
      <c r="A1273" s="2" t="n"/>
      <c r="B1273" s="2" t="n"/>
      <c r="C1273" s="2" t="n"/>
      <c r="D1273" s="71" t="n"/>
      <c r="G1273" s="2" t="n"/>
      <c r="H1273" s="2" t="n"/>
      <c r="I1273" s="2" t="n"/>
    </row>
    <row r="1274" ht="20.1" customHeight="1">
      <c r="A1274" s="72" t="inlineStr">
        <is>
          <t>91467 GUINDAUTO HIDRÁULICO, CAPACIDADE MÁXIMA DE CARGA 6200 KG, MOMENTO MÁXIMO DE CARGA 11,7 TM, ALCANCE MÁXIMO HORIZONTAL 9,70 M, INCLUSIVE CAMINHÃO TOCO PBT 16.000 KG, POTÊNCIA DE 189 CV - MATERIAIS NA OPERAÇÃO. AF_08/2015 (H)</t>
        </is>
      </c>
      <c r="B1274" s="90" t="n"/>
      <c r="C1274" s="90" t="n"/>
      <c r="D1274" s="90" t="n"/>
      <c r="E1274" s="90" t="n"/>
      <c r="F1274" s="90" t="n"/>
      <c r="G1274" s="90" t="n"/>
      <c r="H1274" s="90" t="n"/>
      <c r="I1274" s="91" t="n"/>
    </row>
    <row r="1275" ht="15" customHeight="1">
      <c r="A1275" s="73" t="inlineStr">
        <is>
          <t>Material</t>
        </is>
      </c>
      <c r="B1275" s="90" t="n"/>
      <c r="C1275" s="91" t="n"/>
      <c r="D1275" s="64" t="inlineStr">
        <is>
          <t>FONTE</t>
        </is>
      </c>
      <c r="E1275" s="91" t="n"/>
      <c r="F1275" s="64" t="inlineStr">
        <is>
          <t>UNID</t>
        </is>
      </c>
      <c r="G1275" s="64" t="inlineStr">
        <is>
          <t>COEFICIENTE</t>
        </is>
      </c>
      <c r="H1275" s="64" t="inlineStr">
        <is>
          <t>PREÇO UNITÁRIO</t>
        </is>
      </c>
      <c r="I1275" s="64" t="inlineStr">
        <is>
          <t>TOTAL</t>
        </is>
      </c>
    </row>
    <row r="1276" ht="15" customHeight="1">
      <c r="A1276" s="78" t="inlineStr">
        <is>
          <t>00004221</t>
        </is>
      </c>
      <c r="B1276" s="77" t="inlineStr">
        <is>
          <t>OLEO DIESEL COMBUSTIVEL COMUM</t>
        </is>
      </c>
      <c r="C1276" s="91" t="n"/>
      <c r="D1276" s="78" t="inlineStr">
        <is>
          <t>SINAPI</t>
        </is>
      </c>
      <c r="E1276" s="91" t="n"/>
      <c r="F1276" s="78" t="inlineStr">
        <is>
          <t>L</t>
        </is>
      </c>
      <c r="G1276" s="21" t="n">
        <v>26.43</v>
      </c>
      <c r="H1276" s="22" t="n">
        <v>4.57</v>
      </c>
      <c r="I1276" s="22" t="n">
        <v>120.78</v>
      </c>
    </row>
    <row r="1277" ht="15" customHeight="1">
      <c r="A1277" s="2" t="n"/>
      <c r="B1277" s="2" t="n"/>
      <c r="C1277" s="2" t="n"/>
      <c r="D1277" s="2" t="n"/>
      <c r="E1277" s="2" t="n"/>
      <c r="F1277" s="2" t="n"/>
      <c r="G1277" s="74" t="inlineStr">
        <is>
          <t>TOTAL Material:</t>
        </is>
      </c>
      <c r="H1277" s="91" t="n"/>
      <c r="I1277" s="23" t="n">
        <v>120.78</v>
      </c>
    </row>
    <row r="1278" ht="15" customHeight="1">
      <c r="A1278" s="2" t="n"/>
      <c r="B1278" s="2" t="n"/>
      <c r="C1278" s="2" t="n"/>
      <c r="D1278" s="2" t="n"/>
      <c r="E1278" s="2" t="n"/>
      <c r="F1278" s="2" t="n"/>
      <c r="G1278" s="75" t="inlineStr">
        <is>
          <t>VALOR:</t>
        </is>
      </c>
      <c r="H1278" s="91" t="n"/>
      <c r="I1278" s="5" t="n">
        <v>120.78</v>
      </c>
    </row>
    <row r="1279" ht="15" customHeight="1">
      <c r="A1279" s="2" t="n"/>
      <c r="B1279" s="2" t="n"/>
      <c r="C1279" s="2" t="n"/>
      <c r="D1279" s="2" t="n"/>
      <c r="E1279" s="2" t="n"/>
      <c r="F1279" s="2" t="n"/>
      <c r="G1279" s="75" t="inlineStr">
        <is>
          <t>VALOR BDI (29.27%):</t>
        </is>
      </c>
      <c r="H1279" s="91" t="n"/>
      <c r="I1279" s="5" t="n">
        <v>35.35</v>
      </c>
    </row>
    <row r="1280" ht="15" customHeight="1">
      <c r="A1280" s="2" t="n"/>
      <c r="B1280" s="2" t="n"/>
      <c r="C1280" s="2" t="n"/>
      <c r="D1280" s="2" t="n"/>
      <c r="E1280" s="2" t="n"/>
      <c r="F1280" s="2" t="n"/>
      <c r="G1280" s="75" t="inlineStr">
        <is>
          <t>VALOR COM BDI:</t>
        </is>
      </c>
      <c r="H1280" s="91" t="n"/>
      <c r="I1280" s="5" t="n">
        <v>156.13</v>
      </c>
    </row>
    <row r="1281" ht="9.949999999999999" customHeight="1">
      <c r="A1281" s="2" t="n"/>
      <c r="B1281" s="2" t="n"/>
      <c r="C1281" s="2" t="n"/>
      <c r="D1281" s="71" t="n"/>
      <c r="G1281" s="2" t="n"/>
      <c r="H1281" s="2" t="n"/>
      <c r="I1281" s="2" t="n"/>
    </row>
    <row r="1282" ht="20.1" customHeight="1">
      <c r="A1282" s="72" t="inlineStr">
        <is>
          <t>03.17.01 H &lt;= 1,5 M (M3)</t>
        </is>
      </c>
      <c r="B1282" s="90" t="n"/>
      <c r="C1282" s="90" t="n"/>
      <c r="D1282" s="90" t="n"/>
      <c r="E1282" s="90" t="n"/>
      <c r="F1282" s="90" t="n"/>
      <c r="G1282" s="90" t="n"/>
      <c r="H1282" s="90" t="n"/>
      <c r="I1282" s="91" t="n"/>
    </row>
    <row r="1283" ht="15" customHeight="1">
      <c r="A1283" s="73" t="inlineStr">
        <is>
          <t>Mão de Obra</t>
        </is>
      </c>
      <c r="B1283" s="90" t="n"/>
      <c r="C1283" s="91" t="n"/>
      <c r="D1283" s="64" t="inlineStr">
        <is>
          <t>FONTE</t>
        </is>
      </c>
      <c r="E1283" s="91" t="n"/>
      <c r="F1283" s="64" t="inlineStr">
        <is>
          <t>UNID</t>
        </is>
      </c>
      <c r="G1283" s="64" t="inlineStr">
        <is>
          <t>COEFICIENTE</t>
        </is>
      </c>
      <c r="H1283" s="64" t="inlineStr">
        <is>
          <t>PREÇO UNITÁRIO</t>
        </is>
      </c>
      <c r="I1283" s="64" t="inlineStr">
        <is>
          <t>TOTAL</t>
        </is>
      </c>
    </row>
    <row r="1284" ht="15" customHeight="1">
      <c r="A1284" s="78" t="inlineStr">
        <is>
          <t>55.10.88</t>
        </is>
      </c>
      <c r="B1284" s="77" t="inlineStr">
        <is>
          <t>SERVENTE</t>
        </is>
      </c>
      <c r="C1284" s="91" t="n"/>
      <c r="D1284" s="78" t="inlineStr">
        <is>
          <t>SUDECAP</t>
        </is>
      </c>
      <c r="E1284" s="91" t="n"/>
      <c r="F1284" s="78" t="inlineStr">
        <is>
          <t>H</t>
        </is>
      </c>
      <c r="G1284" s="21" t="n">
        <v>3</v>
      </c>
      <c r="H1284" s="22" t="n">
        <v>14.9</v>
      </c>
      <c r="I1284" s="22" t="n">
        <v>44.7</v>
      </c>
    </row>
    <row r="1285" ht="15" customHeight="1">
      <c r="A1285" s="2" t="n"/>
      <c r="B1285" s="2" t="n"/>
      <c r="C1285" s="2" t="n"/>
      <c r="D1285" s="2" t="n"/>
      <c r="E1285" s="2" t="n"/>
      <c r="F1285" s="2" t="n"/>
      <c r="G1285" s="74" t="inlineStr">
        <is>
          <t>TOTAL Mão de Obra:</t>
        </is>
      </c>
      <c r="H1285" s="91" t="n"/>
      <c r="I1285" s="23" t="n">
        <v>44.7</v>
      </c>
    </row>
    <row r="1286" ht="15" customHeight="1">
      <c r="A1286" s="2" t="n"/>
      <c r="B1286" s="2" t="n"/>
      <c r="C1286" s="2" t="n"/>
      <c r="D1286" s="2" t="n"/>
      <c r="E1286" s="2" t="n"/>
      <c r="F1286" s="2" t="n"/>
      <c r="G1286" s="75" t="inlineStr">
        <is>
          <t>VALOR:</t>
        </is>
      </c>
      <c r="H1286" s="91" t="n"/>
      <c r="I1286" s="5" t="n">
        <v>44.7</v>
      </c>
    </row>
    <row r="1287" ht="15" customHeight="1">
      <c r="A1287" s="2" t="n"/>
      <c r="B1287" s="2" t="n"/>
      <c r="C1287" s="2" t="n"/>
      <c r="D1287" s="2" t="n"/>
      <c r="E1287" s="2" t="n"/>
      <c r="F1287" s="2" t="n"/>
      <c r="G1287" s="75" t="inlineStr">
        <is>
          <t>VALOR BDI (29.27%):</t>
        </is>
      </c>
      <c r="H1287" s="91" t="n"/>
      <c r="I1287" s="5" t="n">
        <v>13.08</v>
      </c>
    </row>
    <row r="1288" ht="15" customHeight="1">
      <c r="A1288" s="2" t="n"/>
      <c r="B1288" s="2" t="n"/>
      <c r="C1288" s="2" t="n"/>
      <c r="D1288" s="2" t="n"/>
      <c r="E1288" s="2" t="n"/>
      <c r="F1288" s="2" t="n"/>
      <c r="G1288" s="75" t="inlineStr">
        <is>
          <t>VALOR COM BDI:</t>
        </is>
      </c>
      <c r="H1288" s="91" t="n"/>
      <c r="I1288" s="5" t="n">
        <v>57.78</v>
      </c>
    </row>
    <row r="1289" ht="9.949999999999999" customHeight="1">
      <c r="A1289" s="2" t="n"/>
      <c r="B1289" s="2" t="n"/>
      <c r="C1289" s="2" t="n"/>
      <c r="D1289" s="71" t="n"/>
      <c r="G1289" s="2" t="n"/>
      <c r="H1289" s="2" t="n"/>
      <c r="I1289" s="2" t="n"/>
    </row>
    <row r="1290" ht="20.1" customHeight="1">
      <c r="A1290" s="72" t="inlineStr">
        <is>
          <t>40.16.11 LANÇAMENTO DE CONCRETO CONVENCIONAL EM ESTRUTURA (M3)</t>
        </is>
      </c>
      <c r="B1290" s="90" t="n"/>
      <c r="C1290" s="90" t="n"/>
      <c r="D1290" s="90" t="n"/>
      <c r="E1290" s="90" t="n"/>
      <c r="F1290" s="90" t="n"/>
      <c r="G1290" s="90" t="n"/>
      <c r="H1290" s="90" t="n"/>
      <c r="I1290" s="91" t="n"/>
    </row>
    <row r="1291" ht="15" customHeight="1">
      <c r="A1291" s="73" t="inlineStr">
        <is>
          <t>Equipamento Custo Horário</t>
        </is>
      </c>
      <c r="B1291" s="90" t="n"/>
      <c r="C1291" s="91" t="n"/>
      <c r="D1291" s="64" t="inlineStr">
        <is>
          <t>FONTE</t>
        </is>
      </c>
      <c r="E1291" s="91" t="n"/>
      <c r="F1291" s="64" t="inlineStr">
        <is>
          <t>UNID</t>
        </is>
      </c>
      <c r="G1291" s="64" t="inlineStr">
        <is>
          <t>COEFICIENTE</t>
        </is>
      </c>
      <c r="H1291" s="64" t="inlineStr">
        <is>
          <t>PREÇO UNITÁRIO</t>
        </is>
      </c>
      <c r="I1291" s="64" t="inlineStr">
        <is>
          <t>TOTAL</t>
        </is>
      </c>
    </row>
    <row r="1292" ht="15" customHeight="1">
      <c r="A1292" s="78" t="inlineStr">
        <is>
          <t>50.39.11</t>
        </is>
      </c>
      <c r="B1292" s="77" t="inlineStr">
        <is>
          <t>CHI/VIBRADOR DE IMERSAO COM MANGOTE DE 45MM</t>
        </is>
      </c>
      <c r="C1292" s="91" t="n"/>
      <c r="D1292" s="78" t="inlineStr">
        <is>
          <t>SUDECAP</t>
        </is>
      </c>
      <c r="E1292" s="91" t="n"/>
      <c r="F1292" s="78" t="inlineStr">
        <is>
          <t>H</t>
        </is>
      </c>
      <c r="G1292" s="21" t="n">
        <v>1.174</v>
      </c>
      <c r="H1292" s="22" t="n">
        <v>1.33</v>
      </c>
      <c r="I1292" s="22" t="n">
        <v>1.56</v>
      </c>
    </row>
    <row r="1293" ht="15" customHeight="1">
      <c r="A1293" s="78" t="inlineStr">
        <is>
          <t>50.39.10</t>
        </is>
      </c>
      <c r="B1293" s="77" t="inlineStr">
        <is>
          <t>CHP/VIBRADOR DE IMERSAO COM MANGOTE DE 45MM</t>
        </is>
      </c>
      <c r="C1293" s="91" t="n"/>
      <c r="D1293" s="78" t="inlineStr">
        <is>
          <t>SUDECAP</t>
        </is>
      </c>
      <c r="E1293" s="91" t="n"/>
      <c r="F1293" s="78" t="inlineStr">
        <is>
          <t>H</t>
        </is>
      </c>
      <c r="G1293" s="21" t="n">
        <v>0.661</v>
      </c>
      <c r="H1293" s="22" t="n">
        <v>3.37</v>
      </c>
      <c r="I1293" s="22" t="n">
        <v>2.23</v>
      </c>
    </row>
    <row r="1294" ht="18" customHeight="1">
      <c r="A1294" s="2" t="n"/>
      <c r="B1294" s="2" t="n"/>
      <c r="C1294" s="2" t="n"/>
      <c r="D1294" s="2" t="n"/>
      <c r="E1294" s="2" t="n"/>
      <c r="F1294" s="2" t="n"/>
      <c r="G1294" s="74" t="inlineStr">
        <is>
          <t>TOTAL Equipamento Custo Horário:</t>
        </is>
      </c>
      <c r="H1294" s="91" t="n"/>
      <c r="I1294" s="23" t="n">
        <v>3.79</v>
      </c>
    </row>
    <row r="1295" ht="15" customHeight="1">
      <c r="A1295" s="73" t="inlineStr">
        <is>
          <t>Mão de Obra</t>
        </is>
      </c>
      <c r="B1295" s="90" t="n"/>
      <c r="C1295" s="91" t="n"/>
      <c r="D1295" s="64" t="inlineStr">
        <is>
          <t>FONTE</t>
        </is>
      </c>
      <c r="E1295" s="91" t="n"/>
      <c r="F1295" s="64" t="inlineStr">
        <is>
          <t>UNID</t>
        </is>
      </c>
      <c r="G1295" s="64" t="inlineStr">
        <is>
          <t>COEFICIENTE</t>
        </is>
      </c>
      <c r="H1295" s="64" t="inlineStr">
        <is>
          <t>PREÇO UNITÁRIO</t>
        </is>
      </c>
      <c r="I1295" s="64" t="inlineStr">
        <is>
          <t>TOTAL</t>
        </is>
      </c>
    </row>
    <row r="1296" ht="15" customHeight="1">
      <c r="A1296" s="78" t="inlineStr">
        <is>
          <t>55.10.75</t>
        </is>
      </c>
      <c r="B1296" s="77" t="inlineStr">
        <is>
          <t>PEDREIRO</t>
        </is>
      </c>
      <c r="C1296" s="91" t="n"/>
      <c r="D1296" s="78" t="inlineStr">
        <is>
          <t>SUDECAP</t>
        </is>
      </c>
      <c r="E1296" s="91" t="n"/>
      <c r="F1296" s="78" t="inlineStr">
        <is>
          <t>H</t>
        </is>
      </c>
      <c r="G1296" s="21" t="n">
        <v>1.5914</v>
      </c>
      <c r="H1296" s="22" t="n">
        <v>21.08</v>
      </c>
      <c r="I1296" s="22" t="n">
        <v>33.55</v>
      </c>
    </row>
    <row r="1297" ht="15" customHeight="1">
      <c r="A1297" s="78" t="inlineStr">
        <is>
          <t>55.10.88</t>
        </is>
      </c>
      <c r="B1297" s="77" t="inlineStr">
        <is>
          <t>SERVENTE</t>
        </is>
      </c>
      <c r="C1297" s="91" t="n"/>
      <c r="D1297" s="78" t="inlineStr">
        <is>
          <t>SUDECAP</t>
        </is>
      </c>
      <c r="E1297" s="91" t="n"/>
      <c r="F1297" s="78" t="inlineStr">
        <is>
          <t>H</t>
        </is>
      </c>
      <c r="G1297" s="21" t="n">
        <v>3.6402</v>
      </c>
      <c r="H1297" s="22" t="n">
        <v>14.9</v>
      </c>
      <c r="I1297" s="22" t="n">
        <v>54.24</v>
      </c>
    </row>
    <row r="1298" ht="15" customHeight="1">
      <c r="A1298" s="2" t="n"/>
      <c r="B1298" s="2" t="n"/>
      <c r="C1298" s="2" t="n"/>
      <c r="D1298" s="2" t="n"/>
      <c r="E1298" s="2" t="n"/>
      <c r="F1298" s="2" t="n"/>
      <c r="G1298" s="74" t="inlineStr">
        <is>
          <t>TOTAL Mão de Obra:</t>
        </is>
      </c>
      <c r="H1298" s="91" t="n"/>
      <c r="I1298" s="23" t="n">
        <v>87.79000000000001</v>
      </c>
    </row>
    <row r="1299" ht="15" customHeight="1">
      <c r="A1299" s="2" t="n"/>
      <c r="B1299" s="2" t="n"/>
      <c r="C1299" s="2" t="n"/>
      <c r="D1299" s="2" t="n"/>
      <c r="E1299" s="2" t="n"/>
      <c r="F1299" s="2" t="n"/>
      <c r="G1299" s="75" t="inlineStr">
        <is>
          <t>VALOR:</t>
        </is>
      </c>
      <c r="H1299" s="91" t="n"/>
      <c r="I1299" s="5" t="n">
        <v>91.58</v>
      </c>
    </row>
    <row r="1300" ht="15" customHeight="1">
      <c r="A1300" s="2" t="n"/>
      <c r="B1300" s="2" t="n"/>
      <c r="C1300" s="2" t="n"/>
      <c r="D1300" s="2" t="n"/>
      <c r="E1300" s="2" t="n"/>
      <c r="F1300" s="2" t="n"/>
      <c r="G1300" s="75" t="inlineStr">
        <is>
          <t>VALOR BDI (29.27%):</t>
        </is>
      </c>
      <c r="H1300" s="91" t="n"/>
      <c r="I1300" s="5" t="n">
        <v>26.81</v>
      </c>
    </row>
    <row r="1301" ht="15" customHeight="1">
      <c r="A1301" s="2" t="n"/>
      <c r="B1301" s="2" t="n"/>
      <c r="C1301" s="2" t="n"/>
      <c r="D1301" s="2" t="n"/>
      <c r="E1301" s="2" t="n"/>
      <c r="F1301" s="2" t="n"/>
      <c r="G1301" s="75" t="inlineStr">
        <is>
          <t>VALOR COM BDI:</t>
        </is>
      </c>
      <c r="H1301" s="91" t="n"/>
      <c r="I1301" s="5" t="n">
        <v>118.39</v>
      </c>
    </row>
    <row r="1302" ht="9.949999999999999" customHeight="1">
      <c r="A1302" s="2" t="n"/>
      <c r="B1302" s="2" t="n"/>
      <c r="C1302" s="2" t="n"/>
      <c r="D1302" s="71" t="n"/>
      <c r="G1302" s="2" t="n"/>
      <c r="H1302" s="2" t="n"/>
      <c r="I1302" s="2" t="n"/>
    </row>
    <row r="1303" ht="20.1" customHeight="1">
      <c r="A1303" s="72" t="inlineStr">
        <is>
          <t>40.16.01 LANÇAMENTO DE CONCRETO CONVENCIONAL EM FUNDAÇÕES (M3)</t>
        </is>
      </c>
      <c r="B1303" s="90" t="n"/>
      <c r="C1303" s="90" t="n"/>
      <c r="D1303" s="90" t="n"/>
      <c r="E1303" s="90" t="n"/>
      <c r="F1303" s="90" t="n"/>
      <c r="G1303" s="90" t="n"/>
      <c r="H1303" s="90" t="n"/>
      <c r="I1303" s="91" t="n"/>
    </row>
    <row r="1304" ht="15" customHeight="1">
      <c r="A1304" s="73" t="inlineStr">
        <is>
          <t>Equipamento Custo Horário</t>
        </is>
      </c>
      <c r="B1304" s="90" t="n"/>
      <c r="C1304" s="91" t="n"/>
      <c r="D1304" s="64" t="inlineStr">
        <is>
          <t>FONTE</t>
        </is>
      </c>
      <c r="E1304" s="91" t="n"/>
      <c r="F1304" s="64" t="inlineStr">
        <is>
          <t>UNID</t>
        </is>
      </c>
      <c r="G1304" s="64" t="inlineStr">
        <is>
          <t>COEFICIENTE</t>
        </is>
      </c>
      <c r="H1304" s="64" t="inlineStr">
        <is>
          <t>PREÇO UNITÁRIO</t>
        </is>
      </c>
      <c r="I1304" s="64" t="inlineStr">
        <is>
          <t>TOTAL</t>
        </is>
      </c>
    </row>
    <row r="1305" ht="15" customHeight="1">
      <c r="A1305" s="78" t="inlineStr">
        <is>
          <t>50.39.10</t>
        </is>
      </c>
      <c r="B1305" s="77" t="inlineStr">
        <is>
          <t>CHP/VIBRADOR DE IMERSAO COM MANGOTE DE 45MM</t>
        </is>
      </c>
      <c r="C1305" s="91" t="n"/>
      <c r="D1305" s="78" t="inlineStr">
        <is>
          <t>SUDECAP</t>
        </is>
      </c>
      <c r="E1305" s="91" t="n"/>
      <c r="F1305" s="78" t="inlineStr">
        <is>
          <t>H</t>
        </is>
      </c>
      <c r="G1305" s="21" t="n">
        <v>0.65</v>
      </c>
      <c r="H1305" s="22" t="n">
        <v>3.37</v>
      </c>
      <c r="I1305" s="22" t="n">
        <v>2.19</v>
      </c>
    </row>
    <row r="1306" ht="18" customHeight="1">
      <c r="A1306" s="2" t="n"/>
      <c r="B1306" s="2" t="n"/>
      <c r="C1306" s="2" t="n"/>
      <c r="D1306" s="2" t="n"/>
      <c r="E1306" s="2" t="n"/>
      <c r="F1306" s="2" t="n"/>
      <c r="G1306" s="74" t="inlineStr">
        <is>
          <t>TOTAL Equipamento Custo Horário:</t>
        </is>
      </c>
      <c r="H1306" s="91" t="n"/>
      <c r="I1306" s="23" t="n">
        <v>2.19</v>
      </c>
    </row>
    <row r="1307" ht="15" customHeight="1">
      <c r="A1307" s="73" t="inlineStr">
        <is>
          <t>Mão de Obra</t>
        </is>
      </c>
      <c r="B1307" s="90" t="n"/>
      <c r="C1307" s="91" t="n"/>
      <c r="D1307" s="64" t="inlineStr">
        <is>
          <t>FONTE</t>
        </is>
      </c>
      <c r="E1307" s="91" t="n"/>
      <c r="F1307" s="64" t="inlineStr">
        <is>
          <t>UNID</t>
        </is>
      </c>
      <c r="G1307" s="64" t="inlineStr">
        <is>
          <t>COEFICIENTE</t>
        </is>
      </c>
      <c r="H1307" s="64" t="inlineStr">
        <is>
          <t>PREÇO UNITÁRIO</t>
        </is>
      </c>
      <c r="I1307" s="64" t="inlineStr">
        <is>
          <t>TOTAL</t>
        </is>
      </c>
    </row>
    <row r="1308" ht="15" customHeight="1">
      <c r="A1308" s="78" t="inlineStr">
        <is>
          <t>55.10.75</t>
        </is>
      </c>
      <c r="B1308" s="77" t="inlineStr">
        <is>
          <t>PEDREIRO</t>
        </is>
      </c>
      <c r="C1308" s="91" t="n"/>
      <c r="D1308" s="78" t="inlineStr">
        <is>
          <t>SUDECAP</t>
        </is>
      </c>
      <c r="E1308" s="91" t="n"/>
      <c r="F1308" s="78" t="inlineStr">
        <is>
          <t>H</t>
        </is>
      </c>
      <c r="G1308" s="21" t="n">
        <v>1.0058</v>
      </c>
      <c r="H1308" s="22" t="n">
        <v>21.08</v>
      </c>
      <c r="I1308" s="22" t="n">
        <v>21.2</v>
      </c>
    </row>
    <row r="1309" ht="15" customHeight="1">
      <c r="A1309" s="78" t="inlineStr">
        <is>
          <t>55.10.88</t>
        </is>
      </c>
      <c r="B1309" s="77" t="inlineStr">
        <is>
          <t>SERVENTE</t>
        </is>
      </c>
      <c r="C1309" s="91" t="n"/>
      <c r="D1309" s="78" t="inlineStr">
        <is>
          <t>SUDECAP</t>
        </is>
      </c>
      <c r="E1309" s="91" t="n"/>
      <c r="F1309" s="78" t="inlineStr">
        <is>
          <t>H</t>
        </is>
      </c>
      <c r="G1309" s="21" t="n">
        <v>2.7574</v>
      </c>
      <c r="H1309" s="22" t="n">
        <v>14.9</v>
      </c>
      <c r="I1309" s="22" t="n">
        <v>41.09</v>
      </c>
    </row>
    <row r="1310" ht="15" customHeight="1">
      <c r="A1310" s="2" t="n"/>
      <c r="B1310" s="2" t="n"/>
      <c r="C1310" s="2" t="n"/>
      <c r="D1310" s="2" t="n"/>
      <c r="E1310" s="2" t="n"/>
      <c r="F1310" s="2" t="n"/>
      <c r="G1310" s="74" t="inlineStr">
        <is>
          <t>TOTAL Mão de Obra:</t>
        </is>
      </c>
      <c r="H1310" s="91" t="n"/>
      <c r="I1310" s="23" t="n">
        <v>62.29</v>
      </c>
    </row>
    <row r="1311" ht="15" customHeight="1">
      <c r="A1311" s="2" t="n"/>
      <c r="B1311" s="2" t="n"/>
      <c r="C1311" s="2" t="n"/>
      <c r="D1311" s="2" t="n"/>
      <c r="E1311" s="2" t="n"/>
      <c r="F1311" s="2" t="n"/>
      <c r="G1311" s="75" t="inlineStr">
        <is>
          <t>VALOR:</t>
        </is>
      </c>
      <c r="H1311" s="91" t="n"/>
      <c r="I1311" s="5" t="n">
        <v>64.48</v>
      </c>
    </row>
    <row r="1312" ht="15" customHeight="1">
      <c r="A1312" s="2" t="n"/>
      <c r="B1312" s="2" t="n"/>
      <c r="C1312" s="2" t="n"/>
      <c r="D1312" s="2" t="n"/>
      <c r="E1312" s="2" t="n"/>
      <c r="F1312" s="2" t="n"/>
      <c r="G1312" s="75" t="inlineStr">
        <is>
          <t>VALOR BDI (29.27%):</t>
        </is>
      </c>
      <c r="H1312" s="91" t="n"/>
      <c r="I1312" s="5" t="n">
        <v>18.87</v>
      </c>
    </row>
    <row r="1313" ht="15" customHeight="1">
      <c r="A1313" s="2" t="n"/>
      <c r="B1313" s="2" t="n"/>
      <c r="C1313" s="2" t="n"/>
      <c r="D1313" s="2" t="n"/>
      <c r="E1313" s="2" t="n"/>
      <c r="F1313" s="2" t="n"/>
      <c r="G1313" s="75" t="inlineStr">
        <is>
          <t>VALOR COM BDI:</t>
        </is>
      </c>
      <c r="H1313" s="91" t="n"/>
      <c r="I1313" s="5" t="n">
        <v>83.34999999999999</v>
      </c>
    </row>
    <row r="1314" ht="9.949999999999999" customHeight="1">
      <c r="A1314" s="2" t="n"/>
      <c r="B1314" s="2" t="n"/>
      <c r="C1314" s="2" t="n"/>
      <c r="D1314" s="71" t="n"/>
      <c r="G1314" s="2" t="n"/>
      <c r="H1314" s="2" t="n"/>
      <c r="I1314" s="2" t="n"/>
    </row>
    <row r="1315" ht="20.1" customHeight="1">
      <c r="A1315" s="72" t="inlineStr">
        <is>
          <t>40.80.50 LASTRO DE PEDRA BRITADA (M3)</t>
        </is>
      </c>
      <c r="B1315" s="90" t="n"/>
      <c r="C1315" s="90" t="n"/>
      <c r="D1315" s="90" t="n"/>
      <c r="E1315" s="90" t="n"/>
      <c r="F1315" s="90" t="n"/>
      <c r="G1315" s="90" t="n"/>
      <c r="H1315" s="90" t="n"/>
      <c r="I1315" s="91" t="n"/>
    </row>
    <row r="1316" ht="15" customHeight="1">
      <c r="A1316" s="73" t="inlineStr">
        <is>
          <t>Material</t>
        </is>
      </c>
      <c r="B1316" s="90" t="n"/>
      <c r="C1316" s="91" t="n"/>
      <c r="D1316" s="64" t="inlineStr">
        <is>
          <t>FONTE</t>
        </is>
      </c>
      <c r="E1316" s="91" t="n"/>
      <c r="F1316" s="64" t="inlineStr">
        <is>
          <t>UNID</t>
        </is>
      </c>
      <c r="G1316" s="64" t="inlineStr">
        <is>
          <t>COEFICIENTE</t>
        </is>
      </c>
      <c r="H1316" s="64" t="inlineStr">
        <is>
          <t>PREÇO UNITÁRIO</t>
        </is>
      </c>
      <c r="I1316" s="64" t="inlineStr">
        <is>
          <t>TOTAL</t>
        </is>
      </c>
    </row>
    <row r="1317" ht="15" customHeight="1">
      <c r="A1317" s="78" t="inlineStr">
        <is>
          <t>63.01.03</t>
        </is>
      </c>
      <c r="B1317" s="77" t="inlineStr">
        <is>
          <t>BRITAS 1, 2 OU 3, CALCÁRIA COM FRETE</t>
        </is>
      </c>
      <c r="C1317" s="91" t="n"/>
      <c r="D1317" s="78" t="inlineStr">
        <is>
          <t>SUDECAP</t>
        </is>
      </c>
      <c r="E1317" s="91" t="n"/>
      <c r="F1317" s="78" t="inlineStr">
        <is>
          <t>M3</t>
        </is>
      </c>
      <c r="G1317" s="21" t="n">
        <v>1.05</v>
      </c>
      <c r="H1317" s="22" t="n">
        <v>173.18</v>
      </c>
      <c r="I1317" s="22" t="n">
        <v>181.84</v>
      </c>
    </row>
    <row r="1318" ht="15" customHeight="1">
      <c r="A1318" s="2" t="n"/>
      <c r="B1318" s="2" t="n"/>
      <c r="C1318" s="2" t="n"/>
      <c r="D1318" s="2" t="n"/>
      <c r="E1318" s="2" t="n"/>
      <c r="F1318" s="2" t="n"/>
      <c r="G1318" s="74" t="inlineStr">
        <is>
          <t>TOTAL Material:</t>
        </is>
      </c>
      <c r="H1318" s="91" t="n"/>
      <c r="I1318" s="23" t="n">
        <v>181.84</v>
      </c>
    </row>
    <row r="1319" ht="15" customHeight="1">
      <c r="A1319" s="73" t="inlineStr">
        <is>
          <t>Mão de Obra</t>
        </is>
      </c>
      <c r="B1319" s="90" t="n"/>
      <c r="C1319" s="91" t="n"/>
      <c r="D1319" s="64" t="inlineStr">
        <is>
          <t>FONTE</t>
        </is>
      </c>
      <c r="E1319" s="91" t="n"/>
      <c r="F1319" s="64" t="inlineStr">
        <is>
          <t>UNID</t>
        </is>
      </c>
      <c r="G1319" s="64" t="inlineStr">
        <is>
          <t>COEFICIENTE</t>
        </is>
      </c>
      <c r="H1319" s="64" t="inlineStr">
        <is>
          <t>PREÇO UNITÁRIO</t>
        </is>
      </c>
      <c r="I1319" s="64" t="inlineStr">
        <is>
          <t>TOTAL</t>
        </is>
      </c>
    </row>
    <row r="1320" ht="15" customHeight="1">
      <c r="A1320" s="78" t="inlineStr">
        <is>
          <t>55.10.88</t>
        </is>
      </c>
      <c r="B1320" s="77" t="inlineStr">
        <is>
          <t>SERVENTE</t>
        </is>
      </c>
      <c r="C1320" s="91" t="n"/>
      <c r="D1320" s="78" t="inlineStr">
        <is>
          <t>SUDECAP</t>
        </is>
      </c>
      <c r="E1320" s="91" t="n"/>
      <c r="F1320" s="78" t="inlineStr">
        <is>
          <t>H</t>
        </is>
      </c>
      <c r="G1320" s="21" t="n">
        <v>2</v>
      </c>
      <c r="H1320" s="22" t="n">
        <v>14.9</v>
      </c>
      <c r="I1320" s="22" t="n">
        <v>29.8</v>
      </c>
    </row>
    <row r="1321" ht="15" customHeight="1">
      <c r="A1321" s="2" t="n"/>
      <c r="B1321" s="2" t="n"/>
      <c r="C1321" s="2" t="n"/>
      <c r="D1321" s="2" t="n"/>
      <c r="E1321" s="2" t="n"/>
      <c r="F1321" s="2" t="n"/>
      <c r="G1321" s="74" t="inlineStr">
        <is>
          <t>TOTAL Mão de Obra:</t>
        </is>
      </c>
      <c r="H1321" s="91" t="n"/>
      <c r="I1321" s="23" t="n">
        <v>29.8</v>
      </c>
    </row>
    <row r="1322" ht="15" customHeight="1">
      <c r="A1322" s="2" t="n"/>
      <c r="B1322" s="2" t="n"/>
      <c r="C1322" s="2" t="n"/>
      <c r="D1322" s="2" t="n"/>
      <c r="E1322" s="2" t="n"/>
      <c r="F1322" s="2" t="n"/>
      <c r="G1322" s="75" t="inlineStr">
        <is>
          <t>VALOR:</t>
        </is>
      </c>
      <c r="H1322" s="91" t="n"/>
      <c r="I1322" s="5" t="n">
        <v>211.64</v>
      </c>
    </row>
    <row r="1323" ht="15" customHeight="1">
      <c r="A1323" s="2" t="n"/>
      <c r="B1323" s="2" t="n"/>
      <c r="C1323" s="2" t="n"/>
      <c r="D1323" s="2" t="n"/>
      <c r="E1323" s="2" t="n"/>
      <c r="F1323" s="2" t="n"/>
      <c r="G1323" s="75" t="inlineStr">
        <is>
          <t>VALOR BDI (29.27%):</t>
        </is>
      </c>
      <c r="H1323" s="91" t="n"/>
      <c r="I1323" s="5" t="n">
        <v>61.95</v>
      </c>
    </row>
    <row r="1324" ht="15" customHeight="1">
      <c r="A1324" s="2" t="n"/>
      <c r="B1324" s="2" t="n"/>
      <c r="C1324" s="2" t="n"/>
      <c r="D1324" s="2" t="n"/>
      <c r="E1324" s="2" t="n"/>
      <c r="F1324" s="2" t="n"/>
      <c r="G1324" s="75" t="inlineStr">
        <is>
          <t>VALOR COM BDI:</t>
        </is>
      </c>
      <c r="H1324" s="91" t="n"/>
      <c r="I1324" s="5" t="n">
        <v>273.59</v>
      </c>
    </row>
    <row r="1325" ht="9.949999999999999" customHeight="1">
      <c r="A1325" s="2" t="n"/>
      <c r="B1325" s="2" t="n"/>
      <c r="C1325" s="2" t="n"/>
      <c r="D1325" s="71" t="n"/>
      <c r="G1325" s="2" t="n"/>
      <c r="H1325" s="2" t="n"/>
      <c r="I1325" s="2" t="n"/>
    </row>
    <row r="1326" ht="20.1" customHeight="1">
      <c r="A1326" s="72" t="inlineStr">
        <is>
          <t>47.03.01 MAPOTECA P/ PROJETO 1,40X1,10X1,40M E PEÇA 8X8 CM (UN)</t>
        </is>
      </c>
      <c r="B1326" s="90" t="n"/>
      <c r="C1326" s="90" t="n"/>
      <c r="D1326" s="90" t="n"/>
      <c r="E1326" s="90" t="n"/>
      <c r="F1326" s="90" t="n"/>
      <c r="G1326" s="90" t="n"/>
      <c r="H1326" s="90" t="n"/>
      <c r="I1326" s="91" t="n"/>
    </row>
    <row r="1327" ht="15" customHeight="1">
      <c r="A1327" s="73" t="inlineStr">
        <is>
          <t>Material</t>
        </is>
      </c>
      <c r="B1327" s="90" t="n"/>
      <c r="C1327" s="91" t="n"/>
      <c r="D1327" s="64" t="inlineStr">
        <is>
          <t>FONTE</t>
        </is>
      </c>
      <c r="E1327" s="91" t="n"/>
      <c r="F1327" s="64" t="inlineStr">
        <is>
          <t>UNID</t>
        </is>
      </c>
      <c r="G1327" s="64" t="inlineStr">
        <is>
          <t>COEFICIENTE</t>
        </is>
      </c>
      <c r="H1327" s="64" t="inlineStr">
        <is>
          <t>PREÇO UNITÁRIO</t>
        </is>
      </c>
      <c r="I1327" s="64" t="inlineStr">
        <is>
          <t>TOTAL</t>
        </is>
      </c>
    </row>
    <row r="1328" ht="15" customHeight="1">
      <c r="A1328" s="78" t="inlineStr">
        <is>
          <t>71.04.08</t>
        </is>
      </c>
      <c r="B1328" s="77" t="inlineStr">
        <is>
          <t>PECA DE MADEIRA DE PINUS 5,5X5,5 CM</t>
        </is>
      </c>
      <c r="C1328" s="91" t="n"/>
      <c r="D1328" s="78" t="inlineStr">
        <is>
          <t>SUDECAP</t>
        </is>
      </c>
      <c r="E1328" s="91" t="n"/>
      <c r="F1328" s="78" t="inlineStr">
        <is>
          <t>M</t>
        </is>
      </c>
      <c r="G1328" s="21" t="n">
        <v>14.5</v>
      </c>
      <c r="H1328" s="22" t="n">
        <v>4</v>
      </c>
      <c r="I1328" s="22" t="n">
        <v>58</v>
      </c>
    </row>
    <row r="1329" ht="15" customHeight="1">
      <c r="A1329" s="78" t="inlineStr">
        <is>
          <t>77.05.51</t>
        </is>
      </c>
      <c r="B1329" s="77" t="inlineStr">
        <is>
          <t>PREGO DE ACO POLIDO COM CABECA 18 X 30 (2 3/4 X 10)</t>
        </is>
      </c>
      <c r="C1329" s="91" t="n"/>
      <c r="D1329" s="78" t="inlineStr">
        <is>
          <t>SUDECAP</t>
        </is>
      </c>
      <c r="E1329" s="91" t="n"/>
      <c r="F1329" s="78" t="inlineStr">
        <is>
          <t>KG</t>
        </is>
      </c>
      <c r="G1329" s="21" t="n">
        <v>0.12</v>
      </c>
      <c r="H1329" s="22" t="n">
        <v>14.17</v>
      </c>
      <c r="I1329" s="22" t="n">
        <v>1.7</v>
      </c>
    </row>
    <row r="1330" ht="15" customHeight="1">
      <c r="A1330" s="2" t="n"/>
      <c r="B1330" s="2" t="n"/>
      <c r="C1330" s="2" t="n"/>
      <c r="D1330" s="2" t="n"/>
      <c r="E1330" s="2" t="n"/>
      <c r="F1330" s="2" t="n"/>
      <c r="G1330" s="74" t="inlineStr">
        <is>
          <t>TOTAL Material:</t>
        </is>
      </c>
      <c r="H1330" s="91" t="n"/>
      <c r="I1330" s="23" t="n">
        <v>59.7</v>
      </c>
    </row>
    <row r="1331" ht="15" customHeight="1">
      <c r="A1331" s="73" t="inlineStr">
        <is>
          <t>Mão de Obra</t>
        </is>
      </c>
      <c r="B1331" s="90" t="n"/>
      <c r="C1331" s="91" t="n"/>
      <c r="D1331" s="64" t="inlineStr">
        <is>
          <t>FONTE</t>
        </is>
      </c>
      <c r="E1331" s="91" t="n"/>
      <c r="F1331" s="64" t="inlineStr">
        <is>
          <t>UNID</t>
        </is>
      </c>
      <c r="G1331" s="64" t="inlineStr">
        <is>
          <t>COEFICIENTE</t>
        </is>
      </c>
      <c r="H1331" s="64" t="inlineStr">
        <is>
          <t>PREÇO UNITÁRIO</t>
        </is>
      </c>
      <c r="I1331" s="64" t="inlineStr">
        <is>
          <t>TOTAL</t>
        </is>
      </c>
    </row>
    <row r="1332" ht="15" customHeight="1">
      <c r="A1332" s="78" t="inlineStr">
        <is>
          <t>55.10.05</t>
        </is>
      </c>
      <c r="B1332" s="77" t="inlineStr">
        <is>
          <t>AJUDANTE</t>
        </is>
      </c>
      <c r="C1332" s="91" t="n"/>
      <c r="D1332" s="78" t="inlineStr">
        <is>
          <t>SUDECAP</t>
        </is>
      </c>
      <c r="E1332" s="91" t="n"/>
      <c r="F1332" s="78" t="inlineStr">
        <is>
          <t>H</t>
        </is>
      </c>
      <c r="G1332" s="21" t="n">
        <v>2</v>
      </c>
      <c r="H1332" s="22" t="n">
        <v>14.89</v>
      </c>
      <c r="I1332" s="22" t="n">
        <v>29.78</v>
      </c>
    </row>
    <row r="1333" ht="15" customHeight="1">
      <c r="A1333" s="78" t="inlineStr">
        <is>
          <t>55.10.50</t>
        </is>
      </c>
      <c r="B1333" s="77" t="inlineStr">
        <is>
          <t>CARPINTEIRO</t>
        </is>
      </c>
      <c r="C1333" s="91" t="n"/>
      <c r="D1333" s="78" t="inlineStr">
        <is>
          <t>SUDECAP</t>
        </is>
      </c>
      <c r="E1333" s="91" t="n"/>
      <c r="F1333" s="78" t="inlineStr">
        <is>
          <t>H</t>
        </is>
      </c>
      <c r="G1333" s="21" t="n">
        <v>2</v>
      </c>
      <c r="H1333" s="22" t="n">
        <v>21.08</v>
      </c>
      <c r="I1333" s="22" t="n">
        <v>42.16</v>
      </c>
    </row>
    <row r="1334" ht="15" customHeight="1">
      <c r="A1334" s="2" t="n"/>
      <c r="B1334" s="2" t="n"/>
      <c r="C1334" s="2" t="n"/>
      <c r="D1334" s="2" t="n"/>
      <c r="E1334" s="2" t="n"/>
      <c r="F1334" s="2" t="n"/>
      <c r="G1334" s="74" t="inlineStr">
        <is>
          <t>TOTAL Mão de Obra:</t>
        </is>
      </c>
      <c r="H1334" s="91" t="n"/>
      <c r="I1334" s="23" t="n">
        <v>71.94</v>
      </c>
    </row>
    <row r="1335" ht="15" customHeight="1">
      <c r="A1335" s="2" t="n"/>
      <c r="B1335" s="2" t="n"/>
      <c r="C1335" s="2" t="n"/>
      <c r="D1335" s="2" t="n"/>
      <c r="E1335" s="2" t="n"/>
      <c r="F1335" s="2" t="n"/>
      <c r="G1335" s="75" t="inlineStr">
        <is>
          <t>VALOR:</t>
        </is>
      </c>
      <c r="H1335" s="91" t="n"/>
      <c r="I1335" s="5" t="n">
        <v>131.64</v>
      </c>
    </row>
    <row r="1336" ht="15" customHeight="1">
      <c r="A1336" s="2" t="n"/>
      <c r="B1336" s="2" t="n"/>
      <c r="C1336" s="2" t="n"/>
      <c r="D1336" s="2" t="n"/>
      <c r="E1336" s="2" t="n"/>
      <c r="F1336" s="2" t="n"/>
      <c r="G1336" s="75" t="inlineStr">
        <is>
          <t>VALOR BDI (29.27%):</t>
        </is>
      </c>
      <c r="H1336" s="91" t="n"/>
      <c r="I1336" s="5" t="n">
        <v>38.53</v>
      </c>
    </row>
    <row r="1337" ht="15" customHeight="1">
      <c r="A1337" s="2" t="n"/>
      <c r="B1337" s="2" t="n"/>
      <c r="C1337" s="2" t="n"/>
      <c r="D1337" s="2" t="n"/>
      <c r="E1337" s="2" t="n"/>
      <c r="F1337" s="2" t="n"/>
      <c r="G1337" s="75" t="inlineStr">
        <is>
          <t>VALOR COM BDI:</t>
        </is>
      </c>
      <c r="H1337" s="91" t="n"/>
      <c r="I1337" s="5" t="n">
        <v>170.17</v>
      </c>
    </row>
    <row r="1338" ht="9.949999999999999" customHeight="1">
      <c r="A1338" s="2" t="n"/>
      <c r="B1338" s="2" t="n"/>
      <c r="C1338" s="2" t="n"/>
      <c r="D1338" s="71" t="n"/>
      <c r="G1338" s="2" t="n"/>
      <c r="H1338" s="2" t="n"/>
      <c r="I1338" s="2" t="n"/>
    </row>
    <row r="1339" ht="20.1" customHeight="1">
      <c r="A1339" s="72" t="inlineStr">
        <is>
          <t>50.19.66 MARTELO DEMOLIDOR ELETRICO, 2.000 W,  1.000 IMPACTOS POR MINUTO, FORÇA DE IMPACTO ENTRE 62 E 69 J, PESO DE 30 KG, OU EQUIVALENTE (H)</t>
        </is>
      </c>
      <c r="B1339" s="90" t="n"/>
      <c r="C1339" s="90" t="n"/>
      <c r="D1339" s="90" t="n"/>
      <c r="E1339" s="90" t="n"/>
      <c r="F1339" s="90" t="n"/>
      <c r="G1339" s="90" t="n"/>
      <c r="H1339" s="90" t="n"/>
      <c r="I1339" s="91" t="n"/>
    </row>
    <row r="1340" ht="15" customHeight="1">
      <c r="A1340" s="73" t="inlineStr">
        <is>
          <t>Equipamento</t>
        </is>
      </c>
      <c r="B1340" s="90" t="n"/>
      <c r="C1340" s="91" t="n"/>
      <c r="D1340" s="64" t="inlineStr">
        <is>
          <t>FONTE</t>
        </is>
      </c>
      <c r="E1340" s="91" t="n"/>
      <c r="F1340" s="64" t="inlineStr">
        <is>
          <t>UNID</t>
        </is>
      </c>
      <c r="G1340" s="64" t="inlineStr">
        <is>
          <t>COEFICIENTE</t>
        </is>
      </c>
      <c r="H1340" s="64" t="inlineStr">
        <is>
          <t>PREÇO UNITÁRIO</t>
        </is>
      </c>
      <c r="I1340" s="64" t="inlineStr">
        <is>
          <t>TOTAL</t>
        </is>
      </c>
    </row>
    <row r="1341" ht="29.1" customHeight="1">
      <c r="A1341" s="78" t="inlineStr">
        <is>
          <t>54.19.66</t>
        </is>
      </c>
      <c r="B1341" s="77" t="inlineStr">
        <is>
          <t>MARTELO DEMOLIDOR ELETRICO, 2.000 W,  1.000 IMPACTOS POR MINUTO, FORÇA DE IMPACTO ENTRE 62 E 69 J, PESO DE 30 KG, OU EQUIVALENTE</t>
        </is>
      </c>
      <c r="C1341" s="91" t="n"/>
      <c r="D1341" s="78" t="inlineStr">
        <is>
          <t>SUDECAP</t>
        </is>
      </c>
      <c r="E1341" s="91" t="n"/>
      <c r="F1341" s="78" t="inlineStr">
        <is>
          <t>MÊS</t>
        </is>
      </c>
      <c r="G1341" s="21" t="n">
        <v>0.0054</v>
      </c>
      <c r="H1341" s="22" t="n">
        <v>680</v>
      </c>
      <c r="I1341" s="22" t="n">
        <v>3.67</v>
      </c>
    </row>
    <row r="1342" ht="15" customHeight="1">
      <c r="A1342" s="2" t="n"/>
      <c r="B1342" s="2" t="n"/>
      <c r="C1342" s="2" t="n"/>
      <c r="D1342" s="2" t="n"/>
      <c r="E1342" s="2" t="n"/>
      <c r="F1342" s="2" t="n"/>
      <c r="G1342" s="74" t="inlineStr">
        <is>
          <t>TOTAL Equipamento:</t>
        </is>
      </c>
      <c r="H1342" s="91" t="n"/>
      <c r="I1342" s="23" t="n">
        <v>3.67</v>
      </c>
    </row>
    <row r="1343" ht="15" customHeight="1">
      <c r="A1343" s="2" t="n"/>
      <c r="B1343" s="2" t="n"/>
      <c r="C1343" s="2" t="n"/>
      <c r="D1343" s="2" t="n"/>
      <c r="E1343" s="2" t="n"/>
      <c r="F1343" s="2" t="n"/>
      <c r="G1343" s="75" t="inlineStr">
        <is>
          <t>VALOR:</t>
        </is>
      </c>
      <c r="H1343" s="91" t="n"/>
      <c r="I1343" s="5" t="n">
        <v>3.67</v>
      </c>
    </row>
    <row r="1344" ht="15" customHeight="1">
      <c r="A1344" s="2" t="n"/>
      <c r="B1344" s="2" t="n"/>
      <c r="C1344" s="2" t="n"/>
      <c r="D1344" s="2" t="n"/>
      <c r="E1344" s="2" t="n"/>
      <c r="F1344" s="2" t="n"/>
      <c r="G1344" s="75" t="inlineStr">
        <is>
          <t>VALOR BDI (29.27%):</t>
        </is>
      </c>
      <c r="H1344" s="91" t="n"/>
      <c r="I1344" s="5" t="n">
        <v>1.07</v>
      </c>
    </row>
    <row r="1345" ht="15" customHeight="1">
      <c r="A1345" s="2" t="n"/>
      <c r="B1345" s="2" t="n"/>
      <c r="C1345" s="2" t="n"/>
      <c r="D1345" s="2" t="n"/>
      <c r="E1345" s="2" t="n"/>
      <c r="F1345" s="2" t="n"/>
      <c r="G1345" s="75" t="inlineStr">
        <is>
          <t>VALOR COM BDI:</t>
        </is>
      </c>
      <c r="H1345" s="91" t="n"/>
      <c r="I1345" s="5" t="n">
        <v>4.74</v>
      </c>
    </row>
    <row r="1346" ht="9.949999999999999" customHeight="1">
      <c r="A1346" s="2" t="n"/>
      <c r="B1346" s="2" t="n"/>
      <c r="C1346" s="2" t="n"/>
      <c r="D1346" s="71" t="n"/>
      <c r="G1346" s="2" t="n"/>
      <c r="H1346" s="2" t="n"/>
      <c r="I1346" s="2" t="n"/>
    </row>
    <row r="1347" ht="20.1" customHeight="1">
      <c r="A1347" s="72" t="inlineStr">
        <is>
          <t>88286 MOTORISTA OPERADOR DE MUNCK COM ENCARGOS COMPLEMENTARES (H)</t>
        </is>
      </c>
      <c r="B1347" s="90" t="n"/>
      <c r="C1347" s="90" t="n"/>
      <c r="D1347" s="90" t="n"/>
      <c r="E1347" s="90" t="n"/>
      <c r="F1347" s="90" t="n"/>
      <c r="G1347" s="90" t="n"/>
      <c r="H1347" s="90" t="n"/>
      <c r="I1347" s="91" t="n"/>
    </row>
    <row r="1348" ht="15" customHeight="1">
      <c r="A1348" s="73" t="inlineStr">
        <is>
          <t>Encargos Complementares</t>
        </is>
      </c>
      <c r="B1348" s="90" t="n"/>
      <c r="C1348" s="91" t="n"/>
      <c r="D1348" s="64" t="inlineStr">
        <is>
          <t>FONTE</t>
        </is>
      </c>
      <c r="E1348" s="91" t="n"/>
      <c r="F1348" s="64" t="inlineStr">
        <is>
          <t>UNID</t>
        </is>
      </c>
      <c r="G1348" s="64" t="inlineStr">
        <is>
          <t>COEFICIENTE</t>
        </is>
      </c>
      <c r="H1348" s="64" t="inlineStr">
        <is>
          <t>PREÇO UNITÁRIO</t>
        </is>
      </c>
      <c r="I1348" s="64" t="inlineStr">
        <is>
          <t>TOTAL</t>
        </is>
      </c>
    </row>
    <row r="1349" ht="21" customHeight="1">
      <c r="A1349" s="78" t="inlineStr">
        <is>
          <t>00037370</t>
        </is>
      </c>
      <c r="B1349" s="77" t="inlineStr">
        <is>
          <t>ALIMENTACAO - HORISTA (COLETADO CAIXA - ENCARGOS COMPLEMENTARES)</t>
        </is>
      </c>
      <c r="C1349" s="91" t="n"/>
      <c r="D1349" s="78" t="inlineStr">
        <is>
          <t>SINAPI</t>
        </is>
      </c>
      <c r="E1349" s="91" t="n"/>
      <c r="F1349" s="78" t="inlineStr">
        <is>
          <t>H</t>
        </is>
      </c>
      <c r="G1349" s="21" t="n">
        <v>1</v>
      </c>
      <c r="H1349" s="22" t="n">
        <v>1.69</v>
      </c>
      <c r="I1349" s="22" t="n">
        <v>1.69</v>
      </c>
    </row>
    <row r="1350" ht="21" customHeight="1">
      <c r="A1350" s="78" t="inlineStr">
        <is>
          <t>00043488</t>
        </is>
      </c>
      <c r="B1350" s="77" t="inlineStr">
        <is>
          <t>EPI - FAMILIA OPERADOR ESCAVADEIRA - HORISTA (ENCARGOS COMPLEMENTARES - COLETADO CAIXA)</t>
        </is>
      </c>
      <c r="C1350" s="91" t="n"/>
      <c r="D1350" s="78" t="inlineStr">
        <is>
          <t>SINAPI</t>
        </is>
      </c>
      <c r="E1350" s="91" t="n"/>
      <c r="F1350" s="78" t="inlineStr">
        <is>
          <t>H</t>
        </is>
      </c>
      <c r="G1350" s="21" t="n">
        <v>1</v>
      </c>
      <c r="H1350" s="22" t="n">
        <v>0.82</v>
      </c>
      <c r="I1350" s="22" t="n">
        <v>0.82</v>
      </c>
    </row>
    <row r="1351" ht="21" customHeight="1">
      <c r="A1351" s="78" t="inlineStr">
        <is>
          <t>00037372</t>
        </is>
      </c>
      <c r="B1351" s="77" t="inlineStr">
        <is>
          <t>EXAMES - HORISTA (COLETADO CAIXA - ENCARGOS COMPLEMENTARES)</t>
        </is>
      </c>
      <c r="C1351" s="91" t="n"/>
      <c r="D1351" s="78" t="inlineStr">
        <is>
          <t>SINAPI</t>
        </is>
      </c>
      <c r="E1351" s="91" t="n"/>
      <c r="F1351" s="78" t="inlineStr">
        <is>
          <t>H</t>
        </is>
      </c>
      <c r="G1351" s="21" t="n">
        <v>1</v>
      </c>
      <c r="H1351" s="22" t="n">
        <v>1.14</v>
      </c>
      <c r="I1351" s="22" t="n">
        <v>1.14</v>
      </c>
    </row>
    <row r="1352" ht="21" customHeight="1">
      <c r="A1352" s="78" t="inlineStr">
        <is>
          <t>00043464</t>
        </is>
      </c>
      <c r="B1352" s="77" t="inlineStr">
        <is>
          <t>FERRAMENTAS - FAMILIA OPERADOR ESCAVADEIRA - HORISTA (ENCARGOS COMPLEMENTARES - COLETADO CAIXA)</t>
        </is>
      </c>
      <c r="C1352" s="91" t="n"/>
      <c r="D1352" s="78" t="inlineStr">
        <is>
          <t>SINAPI</t>
        </is>
      </c>
      <c r="E1352" s="91" t="n"/>
      <c r="F1352" s="78" t="inlineStr">
        <is>
          <t>H</t>
        </is>
      </c>
      <c r="G1352" s="21" t="n">
        <v>1</v>
      </c>
      <c r="H1352" s="22" t="n">
        <v>0.01</v>
      </c>
      <c r="I1352" s="22" t="n">
        <v>0.01</v>
      </c>
    </row>
    <row r="1353" ht="21" customHeight="1">
      <c r="A1353" s="78" t="inlineStr">
        <is>
          <t>00037373</t>
        </is>
      </c>
      <c r="B1353" s="77" t="inlineStr">
        <is>
          <t>SEGURO - HORISTA (COLETADO CAIXA - ENCARGOS COMPLEMENTARES)</t>
        </is>
      </c>
      <c r="C1353" s="91" t="n"/>
      <c r="D1353" s="78" t="inlineStr">
        <is>
          <t>SINAPI</t>
        </is>
      </c>
      <c r="E1353" s="91" t="n"/>
      <c r="F1353" s="78" t="inlineStr">
        <is>
          <t>H</t>
        </is>
      </c>
      <c r="G1353" s="21" t="n">
        <v>1</v>
      </c>
      <c r="H1353" s="22" t="n">
        <v>0.07000000000000001</v>
      </c>
      <c r="I1353" s="22" t="n">
        <v>0.07000000000000001</v>
      </c>
    </row>
    <row r="1354" ht="21" customHeight="1">
      <c r="A1354" s="78" t="inlineStr">
        <is>
          <t>00037371</t>
        </is>
      </c>
      <c r="B1354" s="77" t="inlineStr">
        <is>
          <t>TRANSPORTE - HORISTA (COLETADO CAIXA - ENCARGOS COMPLEMENTARES)</t>
        </is>
      </c>
      <c r="C1354" s="91" t="n"/>
      <c r="D1354" s="78" t="inlineStr">
        <is>
          <t>SINAPI</t>
        </is>
      </c>
      <c r="E1354" s="91" t="n"/>
      <c r="F1354" s="78" t="inlineStr">
        <is>
          <t>H</t>
        </is>
      </c>
      <c r="G1354" s="21" t="n">
        <v>1</v>
      </c>
      <c r="H1354" s="22" t="n">
        <v>0.72</v>
      </c>
      <c r="I1354" s="22" t="n">
        <v>0.72</v>
      </c>
    </row>
    <row r="1355" ht="15" customHeight="1">
      <c r="A1355" s="2" t="n"/>
      <c r="B1355" s="2" t="n"/>
      <c r="C1355" s="2" t="n"/>
      <c r="D1355" s="2" t="n"/>
      <c r="E1355" s="2" t="n"/>
      <c r="F1355" s="2" t="n"/>
      <c r="G1355" s="74" t="inlineStr">
        <is>
          <t>TOTAL Encargos Complementares:</t>
        </is>
      </c>
      <c r="H1355" s="91" t="n"/>
      <c r="I1355" s="23" t="n">
        <v>4.45</v>
      </c>
    </row>
    <row r="1356" ht="15" customHeight="1">
      <c r="A1356" s="73" t="inlineStr">
        <is>
          <t>Mão de Obra</t>
        </is>
      </c>
      <c r="B1356" s="90" t="n"/>
      <c r="C1356" s="91" t="n"/>
      <c r="D1356" s="64" t="inlineStr">
        <is>
          <t>FONTE</t>
        </is>
      </c>
      <c r="E1356" s="91" t="n"/>
      <c r="F1356" s="64" t="inlineStr">
        <is>
          <t>UNID</t>
        </is>
      </c>
      <c r="G1356" s="64" t="inlineStr">
        <is>
          <t>COEFICIENTE</t>
        </is>
      </c>
      <c r="H1356" s="64" t="inlineStr">
        <is>
          <t>PREÇO UNITÁRIO</t>
        </is>
      </c>
      <c r="I1356" s="64" t="inlineStr">
        <is>
          <t>TOTAL</t>
        </is>
      </c>
    </row>
    <row r="1357" ht="15" customHeight="1">
      <c r="A1357" s="78" t="inlineStr">
        <is>
          <t>00004096</t>
        </is>
      </c>
      <c r="B1357" s="77" t="inlineStr">
        <is>
          <t>MOTORISTA OPERADOR DE CAMINHAO COM MUNCK (HORISTA)</t>
        </is>
      </c>
      <c r="C1357" s="91" t="n"/>
      <c r="D1357" s="78" t="inlineStr">
        <is>
          <t>SINAPI</t>
        </is>
      </c>
      <c r="E1357" s="91" t="n"/>
      <c r="F1357" s="78" t="inlineStr">
        <is>
          <t>H</t>
        </is>
      </c>
      <c r="G1357" s="21" t="n">
        <v>1</v>
      </c>
      <c r="H1357" s="22" t="n">
        <v>23.36</v>
      </c>
      <c r="I1357" s="22" t="n">
        <v>23.36</v>
      </c>
    </row>
    <row r="1358" ht="15" customHeight="1">
      <c r="A1358" s="2" t="n"/>
      <c r="B1358" s="2" t="n"/>
      <c r="C1358" s="2" t="n"/>
      <c r="D1358" s="2" t="n"/>
      <c r="E1358" s="2" t="n"/>
      <c r="F1358" s="2" t="n"/>
      <c r="G1358" s="74" t="inlineStr">
        <is>
          <t>TOTAL Mão de Obra:</t>
        </is>
      </c>
      <c r="H1358" s="91" t="n"/>
      <c r="I1358" s="23" t="n">
        <v>23.36</v>
      </c>
    </row>
    <row r="1359" ht="15" customHeight="1">
      <c r="A1359" s="73" t="inlineStr">
        <is>
          <t>Serviço</t>
        </is>
      </c>
      <c r="B1359" s="90" t="n"/>
      <c r="C1359" s="91" t="n"/>
      <c r="D1359" s="64" t="inlineStr">
        <is>
          <t>FONTE</t>
        </is>
      </c>
      <c r="E1359" s="91" t="n"/>
      <c r="F1359" s="64" t="inlineStr">
        <is>
          <t>UNID</t>
        </is>
      </c>
      <c r="G1359" s="64" t="inlineStr">
        <is>
          <t>COEFICIENTE</t>
        </is>
      </c>
      <c r="H1359" s="64" t="inlineStr">
        <is>
          <t>PREÇO UNITÁRIO</t>
        </is>
      </c>
      <c r="I1359" s="64" t="inlineStr">
        <is>
          <t>TOTAL</t>
        </is>
      </c>
    </row>
    <row r="1360" ht="21" customHeight="1">
      <c r="A1360" s="78" t="inlineStr">
        <is>
          <t>95351</t>
        </is>
      </c>
      <c r="B1360" s="77" t="inlineStr">
        <is>
          <t>CURSO DE CAPACITAÇÃO PARA MOTORISTA OPERADOR DE MUNCK (ENCARGOS COMPLEMENTARES) - HORISTA</t>
        </is>
      </c>
      <c r="C1360" s="91" t="n"/>
      <c r="D1360" s="78" t="inlineStr">
        <is>
          <t>SINAPI</t>
        </is>
      </c>
      <c r="E1360" s="91" t="n"/>
      <c r="F1360" s="78" t="inlineStr">
        <is>
          <t>H</t>
        </is>
      </c>
      <c r="G1360" s="21" t="n">
        <v>1</v>
      </c>
      <c r="H1360" s="22" t="n">
        <v>0.4</v>
      </c>
      <c r="I1360" s="22" t="n">
        <v>0.4</v>
      </c>
    </row>
    <row r="1361" ht="15" customHeight="1">
      <c r="A1361" s="2" t="n"/>
      <c r="B1361" s="2" t="n"/>
      <c r="C1361" s="2" t="n"/>
      <c r="D1361" s="2" t="n"/>
      <c r="E1361" s="2" t="n"/>
      <c r="F1361" s="2" t="n"/>
      <c r="G1361" s="74" t="inlineStr">
        <is>
          <t>TOTAL Serviço:</t>
        </is>
      </c>
      <c r="H1361" s="91" t="n"/>
      <c r="I1361" s="23" t="n">
        <v>0.4</v>
      </c>
    </row>
    <row r="1362" ht="15" customHeight="1">
      <c r="A1362" s="2" t="n"/>
      <c r="B1362" s="2" t="n"/>
      <c r="C1362" s="2" t="n"/>
      <c r="D1362" s="2" t="n"/>
      <c r="E1362" s="2" t="n"/>
      <c r="F1362" s="2" t="n"/>
      <c r="G1362" s="75" t="inlineStr">
        <is>
          <t>VALOR:</t>
        </is>
      </c>
      <c r="H1362" s="91" t="n"/>
      <c r="I1362" s="5" t="n">
        <v>28.21</v>
      </c>
    </row>
    <row r="1363" ht="15" customHeight="1">
      <c r="A1363" s="2" t="n"/>
      <c r="B1363" s="2" t="n"/>
      <c r="C1363" s="2" t="n"/>
      <c r="D1363" s="2" t="n"/>
      <c r="E1363" s="2" t="n"/>
      <c r="F1363" s="2" t="n"/>
      <c r="G1363" s="75" t="inlineStr">
        <is>
          <t>VALOR BDI (29.27%):</t>
        </is>
      </c>
      <c r="H1363" s="91" t="n"/>
      <c r="I1363" s="5" t="n">
        <v>8.26</v>
      </c>
    </row>
    <row r="1364" ht="15" customHeight="1">
      <c r="A1364" s="2" t="n"/>
      <c r="B1364" s="2" t="n"/>
      <c r="C1364" s="2" t="n"/>
      <c r="D1364" s="2" t="n"/>
      <c r="E1364" s="2" t="n"/>
      <c r="F1364" s="2" t="n"/>
      <c r="G1364" s="75" t="inlineStr">
        <is>
          <t>VALOR COM BDI:</t>
        </is>
      </c>
      <c r="H1364" s="91" t="n"/>
      <c r="I1364" s="5" t="n">
        <v>36.47</v>
      </c>
    </row>
    <row r="1365" ht="9.949999999999999" customHeight="1">
      <c r="A1365" s="2" t="n"/>
      <c r="B1365" s="2" t="n"/>
      <c r="C1365" s="2" t="n"/>
      <c r="D1365" s="71" t="n"/>
      <c r="G1365" s="2" t="n"/>
      <c r="H1365" s="2" t="n"/>
      <c r="I1365" s="2" t="n"/>
    </row>
    <row r="1366" ht="20.1" customHeight="1">
      <c r="A1366" s="72" t="inlineStr">
        <is>
          <t>ED-8501 OPERADOR DE BETONEIRA ESTACIONÁRIA COM ENCARGOS COMPLEMENTARES (hora)</t>
        </is>
      </c>
      <c r="B1366" s="90" t="n"/>
      <c r="C1366" s="90" t="n"/>
      <c r="D1366" s="90" t="n"/>
      <c r="E1366" s="90" t="n"/>
      <c r="F1366" s="90" t="n"/>
      <c r="G1366" s="90" t="n"/>
      <c r="H1366" s="90" t="n"/>
      <c r="I1366" s="91" t="n"/>
    </row>
    <row r="1367" ht="20.1" customHeight="1">
      <c r="A1367" s="76" t="inlineStr">
        <is>
          <t>MÃO DE OBRA</t>
        </is>
      </c>
      <c r="B1367" s="90" t="n"/>
      <c r="C1367" s="90" t="n"/>
      <c r="D1367" s="90" t="n"/>
      <c r="E1367" s="91" t="n"/>
      <c r="F1367" s="63" t="inlineStr">
        <is>
          <t>UNID</t>
        </is>
      </c>
      <c r="G1367" s="63" t="inlineStr">
        <is>
          <t>CONSUMO</t>
        </is>
      </c>
      <c r="H1367" s="63" t="inlineStr">
        <is>
          <t>SALÁRIO HORA</t>
        </is>
      </c>
      <c r="I1367" s="63" t="inlineStr">
        <is>
          <t>CUSTO HORÁRIO</t>
        </is>
      </c>
    </row>
    <row r="1368" ht="15" customHeight="1">
      <c r="A1368" s="66" t="inlineStr">
        <is>
          <t>MOED-8499</t>
        </is>
      </c>
      <c r="B1368" s="79" t="inlineStr">
        <is>
          <t>OPERADOR DE BETONEIRA ESTACIONÁRIA</t>
        </is>
      </c>
      <c r="C1368" s="90" t="n"/>
      <c r="D1368" s="90" t="n"/>
      <c r="E1368" s="90" t="n"/>
      <c r="F1368" s="66" t="inlineStr">
        <is>
          <t>h</t>
        </is>
      </c>
      <c r="G1368" s="82" t="n">
        <v>1</v>
      </c>
      <c r="H1368" s="67" t="n">
        <v>20.9</v>
      </c>
      <c r="I1368" s="67" t="n">
        <v>20.9</v>
      </c>
    </row>
    <row r="1369" ht="15" customHeight="1">
      <c r="A1369" s="58" t="n"/>
      <c r="B1369" s="58" t="n"/>
      <c r="C1369" s="58" t="n"/>
      <c r="D1369" s="58" t="n"/>
      <c r="E1369" s="58" t="n"/>
      <c r="F1369" s="58" t="n"/>
      <c r="G1369" s="69" t="inlineStr">
        <is>
          <t>TOTAL MÃO DE OBRA:</t>
        </is>
      </c>
      <c r="H1369" s="91" t="n"/>
      <c r="I1369" s="26" t="n">
        <v>20.9</v>
      </c>
    </row>
    <row r="1370" ht="15" customHeight="1">
      <c r="A1370" s="2" t="n"/>
      <c r="B1370" s="2" t="n"/>
      <c r="C1370" s="2" t="n"/>
      <c r="D1370" s="2" t="n"/>
      <c r="E1370" s="2" t="n"/>
      <c r="F1370" s="2" t="n"/>
      <c r="G1370" s="75" t="inlineStr">
        <is>
          <t>Custo Horário da Execução:</t>
        </is>
      </c>
      <c r="H1370" s="91" t="n"/>
      <c r="I1370" s="27" t="n">
        <v>20.9</v>
      </c>
    </row>
    <row r="1371" ht="15" customHeight="1">
      <c r="A1371" s="2" t="n"/>
      <c r="B1371" s="2" t="n"/>
      <c r="C1371" s="2" t="n"/>
      <c r="D1371" s="2" t="n"/>
      <c r="E1371" s="2" t="n"/>
      <c r="F1371" s="2" t="n"/>
      <c r="G1371" s="75" t="inlineStr">
        <is>
          <t>Produção da Equipe:</t>
        </is>
      </c>
      <c r="H1371" s="91" t="n"/>
      <c r="I1371" s="28" t="n">
        <v>1</v>
      </c>
    </row>
    <row r="1372" ht="15" customHeight="1">
      <c r="A1372" s="2" t="n"/>
      <c r="B1372" s="2" t="n"/>
      <c r="C1372" s="2" t="n"/>
      <c r="D1372" s="2" t="n"/>
      <c r="E1372" s="2" t="n"/>
      <c r="F1372" s="2" t="n"/>
      <c r="G1372" s="75" t="inlineStr">
        <is>
          <t>Custo Unitário da Execução:</t>
        </is>
      </c>
      <c r="H1372" s="91" t="n"/>
      <c r="I1372" s="27" t="n">
        <v>20.9</v>
      </c>
    </row>
    <row r="1373" ht="20.1" customHeight="1">
      <c r="A1373" s="76" t="inlineStr">
        <is>
          <t>MATERIAIS</t>
        </is>
      </c>
      <c r="B1373" s="90" t="n"/>
      <c r="C1373" s="90" t="n"/>
      <c r="D1373" s="90" t="n"/>
      <c r="E1373" s="91" t="n"/>
      <c r="F1373" s="63" t="inlineStr">
        <is>
          <t>UNID</t>
        </is>
      </c>
      <c r="G1373" s="63" t="inlineStr">
        <is>
          <t>CONSUMO</t>
        </is>
      </c>
      <c r="H1373" s="63" t="inlineStr">
        <is>
          <t>VALOR UNITÁRIO</t>
        </is>
      </c>
      <c r="I1373" s="63" t="inlineStr">
        <is>
          <t>CUSTO UNITÁRIO</t>
        </is>
      </c>
    </row>
    <row r="1374" ht="15" customHeight="1">
      <c r="A1374" s="66" t="inlineStr">
        <is>
          <t>MATED-13096</t>
        </is>
      </c>
      <c r="B1374" s="65" t="inlineStr">
        <is>
          <t>CESTA BÁSICA/ ALIMENTAÇÃO - HORISTA ( ENCARGOS COMPLEMENTARES)   hora</t>
        </is>
      </c>
      <c r="C1374" s="90" t="n"/>
      <c r="D1374" s="90" t="n"/>
      <c r="E1374" s="91" t="n"/>
      <c r="F1374" s="66" t="inlineStr">
        <is>
          <t>hora</t>
        </is>
      </c>
      <c r="G1374" s="82" t="n">
        <v>1</v>
      </c>
      <c r="H1374" s="68" t="n">
        <v>1.69</v>
      </c>
      <c r="I1374" s="68" t="n">
        <v>1.69</v>
      </c>
    </row>
    <row r="1375" ht="15" customHeight="1">
      <c r="A1375" s="66" t="inlineStr">
        <is>
          <t>MATED-13099</t>
        </is>
      </c>
      <c r="B1375" s="65" t="inlineStr">
        <is>
          <t>EXAMES - HORISTA ( ENCARGOS COMPLEMENTARES)   hora</t>
        </is>
      </c>
      <c r="C1375" s="90" t="n"/>
      <c r="D1375" s="90" t="n"/>
      <c r="E1375" s="91" t="n"/>
      <c r="F1375" s="66" t="inlineStr">
        <is>
          <t>hora</t>
        </is>
      </c>
      <c r="G1375" s="82" t="n">
        <v>1</v>
      </c>
      <c r="H1375" s="68" t="n">
        <v>1.14</v>
      </c>
      <c r="I1375" s="68" t="n">
        <v>1.14</v>
      </c>
    </row>
    <row r="1376" ht="15" customHeight="1">
      <c r="A1376" s="66" t="inlineStr">
        <is>
          <t>MATED-13098</t>
        </is>
      </c>
      <c r="B1376" s="65" t="inlineStr">
        <is>
          <t>SEGURO - HORISTA ( ENCARGOS COMPLEMENTARES)   hora</t>
        </is>
      </c>
      <c r="C1376" s="90" t="n"/>
      <c r="D1376" s="90" t="n"/>
      <c r="E1376" s="91" t="n"/>
      <c r="F1376" s="66" t="inlineStr">
        <is>
          <t>hora</t>
        </is>
      </c>
      <c r="G1376" s="82" t="n">
        <v>1</v>
      </c>
      <c r="H1376" s="68" t="n">
        <v>0.07000000000000001</v>
      </c>
      <c r="I1376" s="68" t="n">
        <v>0.07000000000000001</v>
      </c>
    </row>
    <row r="1377" ht="15" customHeight="1">
      <c r="A1377" s="66" t="inlineStr">
        <is>
          <t>MATED-13097</t>
        </is>
      </c>
      <c r="B1377" s="65" t="inlineStr">
        <is>
          <t>TRANSPORTE - HORISTA ( ENCARGOS COMPLEMENTARES)   hora</t>
        </is>
      </c>
      <c r="C1377" s="90" t="n"/>
      <c r="D1377" s="90" t="n"/>
      <c r="E1377" s="91" t="n"/>
      <c r="F1377" s="66" t="inlineStr">
        <is>
          <t>hora</t>
        </is>
      </c>
      <c r="G1377" s="82" t="n">
        <v>1</v>
      </c>
      <c r="H1377" s="68" t="n">
        <v>0.72</v>
      </c>
      <c r="I1377" s="68" t="n">
        <v>0.72</v>
      </c>
    </row>
    <row r="1378" ht="15" customHeight="1">
      <c r="A1378" s="58" t="n"/>
      <c r="B1378" s="58" t="n"/>
      <c r="C1378" s="58" t="n"/>
      <c r="D1378" s="58" t="n"/>
      <c r="E1378" s="58" t="n"/>
      <c r="F1378" s="58" t="n"/>
      <c r="G1378" s="69" t="inlineStr">
        <is>
          <t>TOTAL MATERIAIS:</t>
        </is>
      </c>
      <c r="H1378" s="91" t="n"/>
      <c r="I1378" s="5" t="n">
        <v>3.62</v>
      </c>
    </row>
    <row r="1379" ht="20.1" customHeight="1">
      <c r="A1379" s="76" t="inlineStr">
        <is>
          <t>SERVIÇOS</t>
        </is>
      </c>
      <c r="B1379" s="90" t="n"/>
      <c r="C1379" s="90" t="n"/>
      <c r="D1379" s="90" t="n"/>
      <c r="E1379" s="91" t="n"/>
      <c r="F1379" s="63" t="inlineStr">
        <is>
          <t>UNID</t>
        </is>
      </c>
      <c r="G1379" s="63" t="inlineStr">
        <is>
          <t>CONSUMO</t>
        </is>
      </c>
      <c r="H1379" s="63" t="inlineStr">
        <is>
          <t>PREÇO UNITÁRIO</t>
        </is>
      </c>
      <c r="I1379" s="63" t="inlineStr">
        <is>
          <t>CUSTO UNITÁRIO</t>
        </is>
      </c>
    </row>
    <row r="1380" ht="15.95" customHeight="1">
      <c r="A1380" s="66" t="inlineStr">
        <is>
          <t>ED-8500</t>
        </is>
      </c>
      <c r="B1380" s="65" t="inlineStr">
        <is>
          <t>CURSO DE CAPACITAÇÃO PARA OPERADOR DE BETONEIRA ESTACIONÁRIA ( ENCARGOS COMPLEMENTARES)- HORISTA</t>
        </is>
      </c>
      <c r="C1380" s="90" t="n"/>
      <c r="D1380" s="90" t="n"/>
      <c r="E1380" s="91" t="n"/>
      <c r="F1380" s="66" t="inlineStr">
        <is>
          <t>hora</t>
        </is>
      </c>
      <c r="G1380" s="25" t="n">
        <v>1</v>
      </c>
      <c r="H1380" s="68" t="n">
        <v>0.18</v>
      </c>
      <c r="I1380" s="68" t="n">
        <v>0.18</v>
      </c>
    </row>
    <row r="1381" ht="15.95" customHeight="1">
      <c r="A1381" s="66" t="inlineStr">
        <is>
          <t>ED-14677</t>
        </is>
      </c>
      <c r="B1381" s="65" t="inlineStr">
        <is>
          <t>EPI PARA OPERADOR DE BETONEIRA ESTACIONÁRIA - HORISTA (ENCARGOS COMPLEMENTARES)</t>
        </is>
      </c>
      <c r="C1381" s="90" t="n"/>
      <c r="D1381" s="90" t="n"/>
      <c r="E1381" s="91" t="n"/>
      <c r="F1381" s="66" t="inlineStr">
        <is>
          <t>hora</t>
        </is>
      </c>
      <c r="G1381" s="25" t="n">
        <v>1</v>
      </c>
      <c r="H1381" s="68" t="n">
        <v>0.82</v>
      </c>
      <c r="I1381" s="68" t="n">
        <v>0.82</v>
      </c>
    </row>
    <row r="1382" ht="15.95" customHeight="1">
      <c r="A1382" s="66" t="inlineStr">
        <is>
          <t>ED-14712</t>
        </is>
      </c>
      <c r="B1382" s="65" t="inlineStr">
        <is>
          <t>FERRAMENTAS PARA OPERADOR DE BETONEIRA ESTACIONÁRIA - HORISTA ( ENCARGOS COMPLEMENTARES)</t>
        </is>
      </c>
      <c r="C1382" s="90" t="n"/>
      <c r="D1382" s="90" t="n"/>
      <c r="E1382" s="91" t="n"/>
      <c r="F1382" s="66" t="inlineStr">
        <is>
          <t>hora</t>
        </is>
      </c>
      <c r="G1382" s="25" t="n">
        <v>1</v>
      </c>
      <c r="H1382" s="68" t="n">
        <v>0.01</v>
      </c>
      <c r="I1382" s="68" t="n">
        <v>0.01</v>
      </c>
    </row>
    <row r="1383" ht="15" customHeight="1">
      <c r="A1383" s="58" t="n"/>
      <c r="B1383" s="58" t="n"/>
      <c r="C1383" s="58" t="n"/>
      <c r="D1383" s="58" t="n"/>
      <c r="E1383" s="58" t="n"/>
      <c r="F1383" s="58" t="n"/>
      <c r="G1383" s="69" t="inlineStr">
        <is>
          <t>TOTAL SERVIÇOS:</t>
        </is>
      </c>
      <c r="H1383" s="91" t="n"/>
      <c r="I1383" s="5" t="n">
        <v>1.01</v>
      </c>
    </row>
    <row r="1384" ht="15" customHeight="1">
      <c r="A1384" s="2" t="n"/>
      <c r="B1384" s="2" t="n"/>
      <c r="C1384" s="2" t="n"/>
      <c r="D1384" s="2" t="n"/>
      <c r="E1384" s="2" t="n"/>
      <c r="F1384" s="2" t="n"/>
      <c r="G1384" s="75" t="inlineStr">
        <is>
          <t>Custo Direto Total:</t>
        </is>
      </c>
      <c r="H1384" s="91" t="n"/>
      <c r="I1384" s="68" t="n">
        <v>25.53</v>
      </c>
    </row>
    <row r="1385" ht="15" customHeight="1">
      <c r="A1385" s="2" t="n"/>
      <c r="B1385" s="2" t="n"/>
      <c r="C1385" s="2" t="n"/>
      <c r="D1385" s="2" t="n"/>
      <c r="E1385" s="2" t="n"/>
      <c r="F1385" s="2" t="n"/>
      <c r="G1385" s="75" t="inlineStr">
        <is>
          <t>VALOR:</t>
        </is>
      </c>
      <c r="H1385" s="91" t="n"/>
      <c r="I1385" s="5" t="n">
        <v>25.53</v>
      </c>
    </row>
    <row r="1386" ht="15" customHeight="1">
      <c r="A1386" s="2" t="n"/>
      <c r="B1386" s="2" t="n"/>
      <c r="C1386" s="2" t="n"/>
      <c r="D1386" s="2" t="n"/>
      <c r="E1386" s="2" t="n"/>
      <c r="F1386" s="2" t="n"/>
      <c r="G1386" s="75" t="inlineStr">
        <is>
          <t>VALOR BDI (29.27%):</t>
        </is>
      </c>
      <c r="H1386" s="91" t="n"/>
      <c r="I1386" s="5" t="n">
        <v>7.47</v>
      </c>
    </row>
    <row r="1387" ht="15" customHeight="1">
      <c r="A1387" s="2" t="n"/>
      <c r="B1387" s="2" t="n"/>
      <c r="C1387" s="2" t="n"/>
      <c r="D1387" s="2" t="n"/>
      <c r="E1387" s="2" t="n"/>
      <c r="F1387" s="2" t="n"/>
      <c r="G1387" s="75" t="inlineStr">
        <is>
          <t>VALOR COM BDI:</t>
        </is>
      </c>
      <c r="H1387" s="91" t="n"/>
      <c r="I1387" s="5" t="n">
        <v>33</v>
      </c>
    </row>
    <row r="1388" ht="9.949999999999999" customHeight="1">
      <c r="A1388" s="2" t="n"/>
      <c r="B1388" s="2" t="n"/>
      <c r="C1388" s="2" t="n"/>
      <c r="D1388" s="71" t="n"/>
      <c r="G1388" s="2" t="n"/>
      <c r="H1388" s="2" t="n"/>
      <c r="I1388" s="2" t="n"/>
    </row>
    <row r="1389" ht="20.1" customHeight="1">
      <c r="A1389" s="72" t="inlineStr">
        <is>
          <t>ED-50381 PEDREIRO COM ENCARGOS COMPLEMENTARES (hora)</t>
        </is>
      </c>
      <c r="B1389" s="90" t="n"/>
      <c r="C1389" s="90" t="n"/>
      <c r="D1389" s="90" t="n"/>
      <c r="E1389" s="90" t="n"/>
      <c r="F1389" s="90" t="n"/>
      <c r="G1389" s="90" t="n"/>
      <c r="H1389" s="90" t="n"/>
      <c r="I1389" s="91" t="n"/>
    </row>
    <row r="1390" ht="20.1" customHeight="1">
      <c r="A1390" s="76" t="inlineStr">
        <is>
          <t>MÃO DE OBRA</t>
        </is>
      </c>
      <c r="B1390" s="90" t="n"/>
      <c r="C1390" s="90" t="n"/>
      <c r="D1390" s="90" t="n"/>
      <c r="E1390" s="91" t="n"/>
      <c r="F1390" s="63" t="inlineStr">
        <is>
          <t>UNID</t>
        </is>
      </c>
      <c r="G1390" s="63" t="inlineStr">
        <is>
          <t>CONSUMO</t>
        </is>
      </c>
      <c r="H1390" s="63" t="inlineStr">
        <is>
          <t>SALÁRIO HORA</t>
        </is>
      </c>
      <c r="I1390" s="63" t="inlineStr">
        <is>
          <t>CUSTO HORÁRIO</t>
        </is>
      </c>
    </row>
    <row r="1391" ht="15" customHeight="1">
      <c r="A1391" s="66" t="inlineStr">
        <is>
          <t>MOED-20150</t>
        </is>
      </c>
      <c r="B1391" s="79" t="inlineStr">
        <is>
          <t>PEDREIRO</t>
        </is>
      </c>
      <c r="C1391" s="90" t="n"/>
      <c r="D1391" s="90" t="n"/>
      <c r="E1391" s="90" t="n"/>
      <c r="F1391" s="66" t="inlineStr">
        <is>
          <t>h</t>
        </is>
      </c>
      <c r="G1391" s="82" t="n">
        <v>1</v>
      </c>
      <c r="H1391" s="67" t="n">
        <v>21.08</v>
      </c>
      <c r="I1391" s="67" t="n">
        <v>21.08</v>
      </c>
    </row>
    <row r="1392" ht="15" customHeight="1">
      <c r="A1392" s="58" t="n"/>
      <c r="B1392" s="58" t="n"/>
      <c r="C1392" s="58" t="n"/>
      <c r="D1392" s="58" t="n"/>
      <c r="E1392" s="58" t="n"/>
      <c r="F1392" s="58" t="n"/>
      <c r="G1392" s="69" t="inlineStr">
        <is>
          <t>TOTAL MÃO DE OBRA:</t>
        </is>
      </c>
      <c r="H1392" s="91" t="n"/>
      <c r="I1392" s="26" t="n">
        <v>21.08</v>
      </c>
    </row>
    <row r="1393" ht="15" customHeight="1">
      <c r="A1393" s="2" t="n"/>
      <c r="B1393" s="2" t="n"/>
      <c r="C1393" s="2" t="n"/>
      <c r="D1393" s="2" t="n"/>
      <c r="E1393" s="2" t="n"/>
      <c r="F1393" s="2" t="n"/>
      <c r="G1393" s="75" t="inlineStr">
        <is>
          <t>Custo Horário da Execução:</t>
        </is>
      </c>
      <c r="H1393" s="91" t="n"/>
      <c r="I1393" s="27" t="n">
        <v>21.08</v>
      </c>
    </row>
    <row r="1394" ht="15" customHeight="1">
      <c r="A1394" s="2" t="n"/>
      <c r="B1394" s="2" t="n"/>
      <c r="C1394" s="2" t="n"/>
      <c r="D1394" s="2" t="n"/>
      <c r="E1394" s="2" t="n"/>
      <c r="F1394" s="2" t="n"/>
      <c r="G1394" s="75" t="inlineStr">
        <is>
          <t>Produção da Equipe:</t>
        </is>
      </c>
      <c r="H1394" s="91" t="n"/>
      <c r="I1394" s="28" t="n">
        <v>1</v>
      </c>
    </row>
    <row r="1395" ht="15" customHeight="1">
      <c r="A1395" s="2" t="n"/>
      <c r="B1395" s="2" t="n"/>
      <c r="C1395" s="2" t="n"/>
      <c r="D1395" s="2" t="n"/>
      <c r="E1395" s="2" t="n"/>
      <c r="F1395" s="2" t="n"/>
      <c r="G1395" s="75" t="inlineStr">
        <is>
          <t>Custo Unitário da Execução:</t>
        </is>
      </c>
      <c r="H1395" s="91" t="n"/>
      <c r="I1395" s="27" t="n">
        <v>21.08</v>
      </c>
    </row>
    <row r="1396" ht="20.1" customHeight="1">
      <c r="A1396" s="76" t="inlineStr">
        <is>
          <t>MATERIAIS</t>
        </is>
      </c>
      <c r="B1396" s="90" t="n"/>
      <c r="C1396" s="90" t="n"/>
      <c r="D1396" s="90" t="n"/>
      <c r="E1396" s="91" t="n"/>
      <c r="F1396" s="63" t="inlineStr">
        <is>
          <t>UNID</t>
        </is>
      </c>
      <c r="G1396" s="63" t="inlineStr">
        <is>
          <t>CONSUMO</t>
        </is>
      </c>
      <c r="H1396" s="63" t="inlineStr">
        <is>
          <t>VALOR UNITÁRIO</t>
        </is>
      </c>
      <c r="I1396" s="63" t="inlineStr">
        <is>
          <t>CUSTO UNITÁRIO</t>
        </is>
      </c>
    </row>
    <row r="1397" ht="15" customHeight="1">
      <c r="A1397" s="66" t="inlineStr">
        <is>
          <t>MATED-13096</t>
        </is>
      </c>
      <c r="B1397" s="65" t="inlineStr">
        <is>
          <t>CESTA BÁSICA/ ALIMENTAÇÃO - HORISTA ( ENCARGOS COMPLEMENTARES)   hora</t>
        </is>
      </c>
      <c r="C1397" s="90" t="n"/>
      <c r="D1397" s="90" t="n"/>
      <c r="E1397" s="91" t="n"/>
      <c r="F1397" s="66" t="inlineStr">
        <is>
          <t>hora</t>
        </is>
      </c>
      <c r="G1397" s="82" t="n">
        <v>1</v>
      </c>
      <c r="H1397" s="68" t="n">
        <v>1.69</v>
      </c>
      <c r="I1397" s="68" t="n">
        <v>1.69</v>
      </c>
    </row>
    <row r="1398" ht="15" customHeight="1">
      <c r="A1398" s="66" t="inlineStr">
        <is>
          <t>MATED-13099</t>
        </is>
      </c>
      <c r="B1398" s="65" t="inlineStr">
        <is>
          <t>EXAMES - HORISTA ( ENCARGOS COMPLEMENTARES)   hora</t>
        </is>
      </c>
      <c r="C1398" s="90" t="n"/>
      <c r="D1398" s="90" t="n"/>
      <c r="E1398" s="91" t="n"/>
      <c r="F1398" s="66" t="inlineStr">
        <is>
          <t>hora</t>
        </is>
      </c>
      <c r="G1398" s="82" t="n">
        <v>1</v>
      </c>
      <c r="H1398" s="68" t="n">
        <v>1.14</v>
      </c>
      <c r="I1398" s="68" t="n">
        <v>1.14</v>
      </c>
    </row>
    <row r="1399" ht="15" customHeight="1">
      <c r="A1399" s="66" t="inlineStr">
        <is>
          <t>MATED-13098</t>
        </is>
      </c>
      <c r="B1399" s="65" t="inlineStr">
        <is>
          <t>SEGURO - HORISTA ( ENCARGOS COMPLEMENTARES)   hora</t>
        </is>
      </c>
      <c r="C1399" s="90" t="n"/>
      <c r="D1399" s="90" t="n"/>
      <c r="E1399" s="91" t="n"/>
      <c r="F1399" s="66" t="inlineStr">
        <is>
          <t>hora</t>
        </is>
      </c>
      <c r="G1399" s="82" t="n">
        <v>1</v>
      </c>
      <c r="H1399" s="68" t="n">
        <v>0.07000000000000001</v>
      </c>
      <c r="I1399" s="68" t="n">
        <v>0.07000000000000001</v>
      </c>
    </row>
    <row r="1400" ht="15" customHeight="1">
      <c r="A1400" s="66" t="inlineStr">
        <is>
          <t>MATED-13097</t>
        </is>
      </c>
      <c r="B1400" s="65" t="inlineStr">
        <is>
          <t>TRANSPORTE - HORISTA ( ENCARGOS COMPLEMENTARES)   hora</t>
        </is>
      </c>
      <c r="C1400" s="90" t="n"/>
      <c r="D1400" s="90" t="n"/>
      <c r="E1400" s="91" t="n"/>
      <c r="F1400" s="66" t="inlineStr">
        <is>
          <t>hora</t>
        </is>
      </c>
      <c r="G1400" s="82" t="n">
        <v>1</v>
      </c>
      <c r="H1400" s="68" t="n">
        <v>0.72</v>
      </c>
      <c r="I1400" s="68" t="n">
        <v>0.72</v>
      </c>
    </row>
    <row r="1401" ht="15" customHeight="1">
      <c r="A1401" s="58" t="n"/>
      <c r="B1401" s="58" t="n"/>
      <c r="C1401" s="58" t="n"/>
      <c r="D1401" s="58" t="n"/>
      <c r="E1401" s="58" t="n"/>
      <c r="F1401" s="58" t="n"/>
      <c r="G1401" s="69" t="inlineStr">
        <is>
          <t>TOTAL MATERIAIS:</t>
        </is>
      </c>
      <c r="H1401" s="91" t="n"/>
      <c r="I1401" s="5" t="n">
        <v>3.62</v>
      </c>
    </row>
    <row r="1402" ht="20.1" customHeight="1">
      <c r="A1402" s="76" t="inlineStr">
        <is>
          <t>SERVIÇOS</t>
        </is>
      </c>
      <c r="B1402" s="90" t="n"/>
      <c r="C1402" s="90" t="n"/>
      <c r="D1402" s="90" t="n"/>
      <c r="E1402" s="91" t="n"/>
      <c r="F1402" s="63" t="inlineStr">
        <is>
          <t>UNID</t>
        </is>
      </c>
      <c r="G1402" s="63" t="inlineStr">
        <is>
          <t>CONSUMO</t>
        </is>
      </c>
      <c r="H1402" s="63" t="inlineStr">
        <is>
          <t>PREÇO UNITÁRIO</t>
        </is>
      </c>
      <c r="I1402" s="63" t="inlineStr">
        <is>
          <t>CUSTO UNITÁRIO</t>
        </is>
      </c>
    </row>
    <row r="1403" ht="15.95" customHeight="1">
      <c r="A1403" s="66" t="inlineStr">
        <is>
          <t>ED-5235</t>
        </is>
      </c>
      <c r="B1403" s="65" t="inlineStr">
        <is>
          <t>CURSO DE CAPACITAÇÃO PARA PEDREIRO ( ENCARGOS COMPLEMENTARES) - HORISTA</t>
        </is>
      </c>
      <c r="C1403" s="90" t="n"/>
      <c r="D1403" s="90" t="n"/>
      <c r="E1403" s="91" t="n"/>
      <c r="F1403" s="66" t="inlineStr">
        <is>
          <t>hora</t>
        </is>
      </c>
      <c r="G1403" s="25" t="n">
        <v>1</v>
      </c>
      <c r="H1403" s="68" t="n">
        <v>0.46</v>
      </c>
      <c r="I1403" s="68" t="n">
        <v>0.46</v>
      </c>
    </row>
    <row r="1404" ht="15" customHeight="1">
      <c r="A1404" s="66" t="inlineStr">
        <is>
          <t>ED-14652</t>
        </is>
      </c>
      <c r="B1404" s="65" t="inlineStr">
        <is>
          <t>EPI PARA PEDREIRO - HORISTA (ENCARGOS COMPLEMENTARES)</t>
        </is>
      </c>
      <c r="C1404" s="90" t="n"/>
      <c r="D1404" s="90" t="n"/>
      <c r="E1404" s="91" t="n"/>
      <c r="F1404" s="66" t="inlineStr">
        <is>
          <t>hora</t>
        </is>
      </c>
      <c r="G1404" s="25" t="n">
        <v>1</v>
      </c>
      <c r="H1404" s="68" t="n">
        <v>1.17</v>
      </c>
      <c r="I1404" s="68" t="n">
        <v>1.17</v>
      </c>
    </row>
    <row r="1405" ht="15" customHeight="1">
      <c r="A1405" s="66" t="inlineStr">
        <is>
          <t>ED-14688</t>
        </is>
      </c>
      <c r="B1405" s="65" t="inlineStr">
        <is>
          <t>FERRAMENTAS PARA PEDREIRO - HORISTA ( ENCARGOS COMPLEMENTARES)</t>
        </is>
      </c>
      <c r="C1405" s="90" t="n"/>
      <c r="D1405" s="90" t="n"/>
      <c r="E1405" s="91" t="n"/>
      <c r="F1405" s="66" t="inlineStr">
        <is>
          <t>hora</t>
        </is>
      </c>
      <c r="G1405" s="25" t="n">
        <v>1</v>
      </c>
      <c r="H1405" s="68" t="n">
        <v>0.84</v>
      </c>
      <c r="I1405" s="68" t="n">
        <v>0.84</v>
      </c>
    </row>
    <row r="1406" ht="15" customHeight="1">
      <c r="A1406" s="58" t="n"/>
      <c r="B1406" s="58" t="n"/>
      <c r="C1406" s="58" t="n"/>
      <c r="D1406" s="58" t="n"/>
      <c r="E1406" s="58" t="n"/>
      <c r="F1406" s="58" t="n"/>
      <c r="G1406" s="69" t="inlineStr">
        <is>
          <t>TOTAL SERVIÇOS:</t>
        </is>
      </c>
      <c r="H1406" s="91" t="n"/>
      <c r="I1406" s="5" t="n">
        <v>2.47</v>
      </c>
    </row>
    <row r="1407" ht="15" customHeight="1">
      <c r="A1407" s="2" t="n"/>
      <c r="B1407" s="2" t="n"/>
      <c r="C1407" s="2" t="n"/>
      <c r="D1407" s="2" t="n"/>
      <c r="E1407" s="2" t="n"/>
      <c r="F1407" s="2" t="n"/>
      <c r="G1407" s="75" t="inlineStr">
        <is>
          <t>Custo Direto Total:</t>
        </is>
      </c>
      <c r="H1407" s="91" t="n"/>
      <c r="I1407" s="68" t="n">
        <v>27.17</v>
      </c>
    </row>
    <row r="1408" ht="15" customHeight="1">
      <c r="A1408" s="2" t="n"/>
      <c r="B1408" s="2" t="n"/>
      <c r="C1408" s="2" t="n"/>
      <c r="D1408" s="2" t="n"/>
      <c r="E1408" s="2" t="n"/>
      <c r="F1408" s="2" t="n"/>
      <c r="G1408" s="75" t="inlineStr">
        <is>
          <t>VALOR:</t>
        </is>
      </c>
      <c r="H1408" s="91" t="n"/>
      <c r="I1408" s="5" t="n">
        <v>27.17</v>
      </c>
    </row>
    <row r="1409" ht="15" customHeight="1">
      <c r="A1409" s="2" t="n"/>
      <c r="B1409" s="2" t="n"/>
      <c r="C1409" s="2" t="n"/>
      <c r="D1409" s="2" t="n"/>
      <c r="E1409" s="2" t="n"/>
      <c r="F1409" s="2" t="n"/>
      <c r="G1409" s="75" t="inlineStr">
        <is>
          <t>VALOR BDI (29.27%):</t>
        </is>
      </c>
      <c r="H1409" s="91" t="n"/>
      <c r="I1409" s="5" t="n">
        <v>7.95</v>
      </c>
    </row>
    <row r="1410" ht="15" customHeight="1">
      <c r="A1410" s="2" t="n"/>
      <c r="B1410" s="2" t="n"/>
      <c r="C1410" s="2" t="n"/>
      <c r="D1410" s="2" t="n"/>
      <c r="E1410" s="2" t="n"/>
      <c r="F1410" s="2" t="n"/>
      <c r="G1410" s="75" t="inlineStr">
        <is>
          <t>VALOR COM BDI:</t>
        </is>
      </c>
      <c r="H1410" s="91" t="n"/>
      <c r="I1410" s="5" t="n">
        <v>35.12</v>
      </c>
    </row>
    <row r="1411" ht="9.949999999999999" customHeight="1">
      <c r="A1411" s="2" t="n"/>
      <c r="B1411" s="2" t="n"/>
      <c r="C1411" s="2" t="n"/>
      <c r="D1411" s="71" t="n"/>
      <c r="G1411" s="2" t="n"/>
      <c r="H1411" s="2" t="n"/>
      <c r="I1411" s="2" t="n"/>
    </row>
    <row r="1412" ht="20.1" customHeight="1">
      <c r="A1412" s="72" t="inlineStr">
        <is>
          <t>ED-50382 PINTOR COM ENCARGOS COMPLEMENTARES (hora)</t>
        </is>
      </c>
      <c r="B1412" s="90" t="n"/>
      <c r="C1412" s="90" t="n"/>
      <c r="D1412" s="90" t="n"/>
      <c r="E1412" s="90" t="n"/>
      <c r="F1412" s="90" t="n"/>
      <c r="G1412" s="90" t="n"/>
      <c r="H1412" s="90" t="n"/>
      <c r="I1412" s="91" t="n"/>
    </row>
    <row r="1413" ht="20.1" customHeight="1">
      <c r="A1413" s="76" t="inlineStr">
        <is>
          <t>MÃO DE OBRA</t>
        </is>
      </c>
      <c r="B1413" s="90" t="n"/>
      <c r="C1413" s="90" t="n"/>
      <c r="D1413" s="90" t="n"/>
      <c r="E1413" s="91" t="n"/>
      <c r="F1413" s="63" t="inlineStr">
        <is>
          <t>UNID</t>
        </is>
      </c>
      <c r="G1413" s="63" t="inlineStr">
        <is>
          <t>CONSUMO</t>
        </is>
      </c>
      <c r="H1413" s="63" t="inlineStr">
        <is>
          <t>SALÁRIO HORA</t>
        </is>
      </c>
      <c r="I1413" s="63" t="inlineStr">
        <is>
          <t>CUSTO HORÁRIO</t>
        </is>
      </c>
    </row>
    <row r="1414" ht="15" customHeight="1">
      <c r="A1414" s="66" t="inlineStr">
        <is>
          <t>MOED-20151</t>
        </is>
      </c>
      <c r="B1414" s="79" t="inlineStr">
        <is>
          <t>PINTOR</t>
        </is>
      </c>
      <c r="C1414" s="90" t="n"/>
      <c r="D1414" s="90" t="n"/>
      <c r="E1414" s="90" t="n"/>
      <c r="F1414" s="66" t="inlineStr">
        <is>
          <t>h</t>
        </is>
      </c>
      <c r="G1414" s="82" t="n">
        <v>1</v>
      </c>
      <c r="H1414" s="67" t="n">
        <v>21.08</v>
      </c>
      <c r="I1414" s="67" t="n">
        <v>21.08</v>
      </c>
    </row>
    <row r="1415" ht="15" customHeight="1">
      <c r="A1415" s="58" t="n"/>
      <c r="B1415" s="58" t="n"/>
      <c r="C1415" s="58" t="n"/>
      <c r="D1415" s="58" t="n"/>
      <c r="E1415" s="58" t="n"/>
      <c r="F1415" s="58" t="n"/>
      <c r="G1415" s="69" t="inlineStr">
        <is>
          <t>TOTAL MÃO DE OBRA:</t>
        </is>
      </c>
      <c r="H1415" s="91" t="n"/>
      <c r="I1415" s="26" t="n">
        <v>21.08</v>
      </c>
    </row>
    <row r="1416" ht="15" customHeight="1">
      <c r="A1416" s="2" t="n"/>
      <c r="B1416" s="2" t="n"/>
      <c r="C1416" s="2" t="n"/>
      <c r="D1416" s="2" t="n"/>
      <c r="E1416" s="2" t="n"/>
      <c r="F1416" s="2" t="n"/>
      <c r="G1416" s="75" t="inlineStr">
        <is>
          <t>Custo Horário da Execução:</t>
        </is>
      </c>
      <c r="H1416" s="91" t="n"/>
      <c r="I1416" s="27" t="n">
        <v>21.08</v>
      </c>
    </row>
    <row r="1417" ht="15" customHeight="1">
      <c r="A1417" s="2" t="n"/>
      <c r="B1417" s="2" t="n"/>
      <c r="C1417" s="2" t="n"/>
      <c r="D1417" s="2" t="n"/>
      <c r="E1417" s="2" t="n"/>
      <c r="F1417" s="2" t="n"/>
      <c r="G1417" s="75" t="inlineStr">
        <is>
          <t>Produção da Equipe:</t>
        </is>
      </c>
      <c r="H1417" s="91" t="n"/>
      <c r="I1417" s="28" t="n">
        <v>1</v>
      </c>
    </row>
    <row r="1418" ht="15" customHeight="1">
      <c r="A1418" s="2" t="n"/>
      <c r="B1418" s="2" t="n"/>
      <c r="C1418" s="2" t="n"/>
      <c r="D1418" s="2" t="n"/>
      <c r="E1418" s="2" t="n"/>
      <c r="F1418" s="2" t="n"/>
      <c r="G1418" s="75" t="inlineStr">
        <is>
          <t>Custo Unitário da Execução:</t>
        </is>
      </c>
      <c r="H1418" s="91" t="n"/>
      <c r="I1418" s="27" t="n">
        <v>21.08</v>
      </c>
    </row>
    <row r="1419" ht="20.1" customHeight="1">
      <c r="A1419" s="76" t="inlineStr">
        <is>
          <t>MATERIAIS</t>
        </is>
      </c>
      <c r="B1419" s="90" t="n"/>
      <c r="C1419" s="90" t="n"/>
      <c r="D1419" s="90" t="n"/>
      <c r="E1419" s="91" t="n"/>
      <c r="F1419" s="63" t="inlineStr">
        <is>
          <t>UNID</t>
        </is>
      </c>
      <c r="G1419" s="63" t="inlineStr">
        <is>
          <t>CONSUMO</t>
        </is>
      </c>
      <c r="H1419" s="63" t="inlineStr">
        <is>
          <t>VALOR UNITÁRIO</t>
        </is>
      </c>
      <c r="I1419" s="63" t="inlineStr">
        <is>
          <t>CUSTO UNITÁRIO</t>
        </is>
      </c>
    </row>
    <row r="1420" ht="15" customHeight="1">
      <c r="A1420" s="66" t="inlineStr">
        <is>
          <t>MATED-13096</t>
        </is>
      </c>
      <c r="B1420" s="65" t="inlineStr">
        <is>
          <t>CESTA BÁSICA/ ALIMENTAÇÃO - HORISTA ( ENCARGOS COMPLEMENTARES)   hora</t>
        </is>
      </c>
      <c r="C1420" s="90" t="n"/>
      <c r="D1420" s="90" t="n"/>
      <c r="E1420" s="91" t="n"/>
      <c r="F1420" s="66" t="inlineStr">
        <is>
          <t>hora</t>
        </is>
      </c>
      <c r="G1420" s="82" t="n">
        <v>1</v>
      </c>
      <c r="H1420" s="68" t="n">
        <v>1.69</v>
      </c>
      <c r="I1420" s="68" t="n">
        <v>1.69</v>
      </c>
    </row>
    <row r="1421" ht="15" customHeight="1">
      <c r="A1421" s="66" t="inlineStr">
        <is>
          <t>MATED-13099</t>
        </is>
      </c>
      <c r="B1421" s="65" t="inlineStr">
        <is>
          <t>EXAMES - HORISTA ( ENCARGOS COMPLEMENTARES)   hora</t>
        </is>
      </c>
      <c r="C1421" s="90" t="n"/>
      <c r="D1421" s="90" t="n"/>
      <c r="E1421" s="91" t="n"/>
      <c r="F1421" s="66" t="inlineStr">
        <is>
          <t>hora</t>
        </is>
      </c>
      <c r="G1421" s="82" t="n">
        <v>1</v>
      </c>
      <c r="H1421" s="68" t="n">
        <v>1.14</v>
      </c>
      <c r="I1421" s="68" t="n">
        <v>1.14</v>
      </c>
    </row>
    <row r="1422" ht="15" customHeight="1">
      <c r="A1422" s="66" t="inlineStr">
        <is>
          <t>MATED-13098</t>
        </is>
      </c>
      <c r="B1422" s="65" t="inlineStr">
        <is>
          <t>SEGURO - HORISTA ( ENCARGOS COMPLEMENTARES)   hora</t>
        </is>
      </c>
      <c r="C1422" s="90" t="n"/>
      <c r="D1422" s="90" t="n"/>
      <c r="E1422" s="91" t="n"/>
      <c r="F1422" s="66" t="inlineStr">
        <is>
          <t>hora</t>
        </is>
      </c>
      <c r="G1422" s="82" t="n">
        <v>1</v>
      </c>
      <c r="H1422" s="68" t="n">
        <v>0.07000000000000001</v>
      </c>
      <c r="I1422" s="68" t="n">
        <v>0.07000000000000001</v>
      </c>
    </row>
    <row r="1423" ht="15" customHeight="1">
      <c r="A1423" s="66" t="inlineStr">
        <is>
          <t>MATED-13097</t>
        </is>
      </c>
      <c r="B1423" s="65" t="inlineStr">
        <is>
          <t>TRANSPORTE - HORISTA ( ENCARGOS COMPLEMENTARES)   hora</t>
        </is>
      </c>
      <c r="C1423" s="90" t="n"/>
      <c r="D1423" s="90" t="n"/>
      <c r="E1423" s="91" t="n"/>
      <c r="F1423" s="66" t="inlineStr">
        <is>
          <t>hora</t>
        </is>
      </c>
      <c r="G1423" s="82" t="n">
        <v>1</v>
      </c>
      <c r="H1423" s="68" t="n">
        <v>0.72</v>
      </c>
      <c r="I1423" s="68" t="n">
        <v>0.72</v>
      </c>
    </row>
    <row r="1424" ht="15" customHeight="1">
      <c r="A1424" s="58" t="n"/>
      <c r="B1424" s="58" t="n"/>
      <c r="C1424" s="58" t="n"/>
      <c r="D1424" s="58" t="n"/>
      <c r="E1424" s="58" t="n"/>
      <c r="F1424" s="58" t="n"/>
      <c r="G1424" s="69" t="inlineStr">
        <is>
          <t>TOTAL MATERIAIS:</t>
        </is>
      </c>
      <c r="H1424" s="91" t="n"/>
      <c r="I1424" s="5" t="n">
        <v>3.62</v>
      </c>
    </row>
    <row r="1425" ht="20.1" customHeight="1">
      <c r="A1425" s="76" t="inlineStr">
        <is>
          <t>SERVIÇOS</t>
        </is>
      </c>
      <c r="B1425" s="90" t="n"/>
      <c r="C1425" s="90" t="n"/>
      <c r="D1425" s="90" t="n"/>
      <c r="E1425" s="91" t="n"/>
      <c r="F1425" s="63" t="inlineStr">
        <is>
          <t>UNID</t>
        </is>
      </c>
      <c r="G1425" s="63" t="inlineStr">
        <is>
          <t>CONSUMO</t>
        </is>
      </c>
      <c r="H1425" s="63" t="inlineStr">
        <is>
          <t>PREÇO UNITÁRIO</t>
        </is>
      </c>
      <c r="I1425" s="63" t="inlineStr">
        <is>
          <t>CUSTO UNITÁRIO</t>
        </is>
      </c>
    </row>
    <row r="1426" ht="15" customHeight="1">
      <c r="A1426" s="66" t="inlineStr">
        <is>
          <t>ED-5242</t>
        </is>
      </c>
      <c r="B1426" s="65" t="inlineStr">
        <is>
          <t>CURSO DE CAPACITAÇÃO PARA PINTOR (ENCARGOS COMPLEMENTARES) - HORISTA</t>
        </is>
      </c>
      <c r="C1426" s="90" t="n"/>
      <c r="D1426" s="90" t="n"/>
      <c r="E1426" s="91" t="n"/>
      <c r="F1426" s="66" t="inlineStr">
        <is>
          <t>hora</t>
        </is>
      </c>
      <c r="G1426" s="25" t="n">
        <v>1</v>
      </c>
      <c r="H1426" s="68" t="n">
        <v>0.32</v>
      </c>
      <c r="I1426" s="68" t="n">
        <v>0.32</v>
      </c>
    </row>
    <row r="1427" ht="15" customHeight="1">
      <c r="A1427" s="66" t="inlineStr">
        <is>
          <t>ED-14660</t>
        </is>
      </c>
      <c r="B1427" s="65" t="inlineStr">
        <is>
          <t>EPI PARA PINTOR - HORISTA (ENCARGOS COMPLEMENTARES)</t>
        </is>
      </c>
      <c r="C1427" s="90" t="n"/>
      <c r="D1427" s="90" t="n"/>
      <c r="E1427" s="91" t="n"/>
      <c r="F1427" s="66" t="inlineStr">
        <is>
          <t>hora</t>
        </is>
      </c>
      <c r="G1427" s="25" t="n">
        <v>1</v>
      </c>
      <c r="H1427" s="68" t="n">
        <v>1.68</v>
      </c>
      <c r="I1427" s="68" t="n">
        <v>1.68</v>
      </c>
    </row>
    <row r="1428" ht="15" customHeight="1">
      <c r="A1428" s="66" t="inlineStr">
        <is>
          <t>ED-14696</t>
        </is>
      </c>
      <c r="B1428" s="65" t="inlineStr">
        <is>
          <t>FERRAMENTAS PARA PINTOR - HORISTA ( ENCARGOS COMPLEMENTARES)</t>
        </is>
      </c>
      <c r="C1428" s="90" t="n"/>
      <c r="D1428" s="90" t="n"/>
      <c r="E1428" s="91" t="n"/>
      <c r="F1428" s="66" t="inlineStr">
        <is>
          <t>hora</t>
        </is>
      </c>
      <c r="G1428" s="25" t="n">
        <v>1</v>
      </c>
      <c r="H1428" s="68" t="n">
        <v>1.68</v>
      </c>
      <c r="I1428" s="68" t="n">
        <v>1.68</v>
      </c>
    </row>
    <row r="1429" ht="15" customHeight="1">
      <c r="A1429" s="58" t="n"/>
      <c r="B1429" s="58" t="n"/>
      <c r="C1429" s="58" t="n"/>
      <c r="D1429" s="58" t="n"/>
      <c r="E1429" s="58" t="n"/>
      <c r="F1429" s="58" t="n"/>
      <c r="G1429" s="69" t="inlineStr">
        <is>
          <t>TOTAL SERVIÇOS:</t>
        </is>
      </c>
      <c r="H1429" s="91" t="n"/>
      <c r="I1429" s="5" t="n">
        <v>3.68</v>
      </c>
    </row>
    <row r="1430" ht="15" customHeight="1">
      <c r="A1430" s="2" t="n"/>
      <c r="B1430" s="2" t="n"/>
      <c r="C1430" s="2" t="n"/>
      <c r="D1430" s="2" t="n"/>
      <c r="E1430" s="2" t="n"/>
      <c r="F1430" s="2" t="n"/>
      <c r="G1430" s="75" t="inlineStr">
        <is>
          <t>Custo Direto Total:</t>
        </is>
      </c>
      <c r="H1430" s="91" t="n"/>
      <c r="I1430" s="68" t="n">
        <v>28.38</v>
      </c>
    </row>
    <row r="1431" ht="15" customHeight="1">
      <c r="A1431" s="2" t="n"/>
      <c r="B1431" s="2" t="n"/>
      <c r="C1431" s="2" t="n"/>
      <c r="D1431" s="2" t="n"/>
      <c r="E1431" s="2" t="n"/>
      <c r="F1431" s="2" t="n"/>
      <c r="G1431" s="75" t="inlineStr">
        <is>
          <t>VALOR:</t>
        </is>
      </c>
      <c r="H1431" s="91" t="n"/>
      <c r="I1431" s="5" t="n">
        <v>28.38</v>
      </c>
    </row>
    <row r="1432" ht="15" customHeight="1">
      <c r="A1432" s="2" t="n"/>
      <c r="B1432" s="2" t="n"/>
      <c r="C1432" s="2" t="n"/>
      <c r="D1432" s="2" t="n"/>
      <c r="E1432" s="2" t="n"/>
      <c r="F1432" s="2" t="n"/>
      <c r="G1432" s="75" t="inlineStr">
        <is>
          <t>VALOR BDI (29.27%):</t>
        </is>
      </c>
      <c r="H1432" s="91" t="n"/>
      <c r="I1432" s="5" t="n">
        <v>8.31</v>
      </c>
    </row>
    <row r="1433" ht="15" customHeight="1">
      <c r="A1433" s="2" t="n"/>
      <c r="B1433" s="2" t="n"/>
      <c r="C1433" s="2" t="n"/>
      <c r="D1433" s="2" t="n"/>
      <c r="E1433" s="2" t="n"/>
      <c r="F1433" s="2" t="n"/>
      <c r="G1433" s="75" t="inlineStr">
        <is>
          <t>VALOR COM BDI:</t>
        </is>
      </c>
      <c r="H1433" s="91" t="n"/>
      <c r="I1433" s="5" t="n">
        <v>36.69</v>
      </c>
    </row>
    <row r="1434" ht="9.949999999999999" customHeight="1">
      <c r="A1434" s="2" t="n"/>
      <c r="B1434" s="2" t="n"/>
      <c r="C1434" s="2" t="n"/>
      <c r="D1434" s="71" t="n"/>
      <c r="G1434" s="2" t="n"/>
      <c r="H1434" s="2" t="n"/>
      <c r="I1434" s="2" t="n"/>
    </row>
    <row r="1435" ht="20.1" customHeight="1">
      <c r="A1435" s="72" t="inlineStr">
        <is>
          <t>17.08.21 PINTURA COM ESMALTE SINTÉTICO FOSCO 2 EM 1 (FUNDO E ACABAMENTO) EM SUPERFÍCIE METÁLICA, APLICAÇÃO MANUAL, (POR DEMÃO) REF 100726 (M2)</t>
        </is>
      </c>
      <c r="B1435" s="90" t="n"/>
      <c r="C1435" s="90" t="n"/>
      <c r="D1435" s="90" t="n"/>
      <c r="E1435" s="90" t="n"/>
      <c r="F1435" s="90" t="n"/>
      <c r="G1435" s="90" t="n"/>
      <c r="H1435" s="90" t="n"/>
      <c r="I1435" s="91" t="n"/>
    </row>
    <row r="1436" ht="15" customHeight="1">
      <c r="A1436" s="73" t="inlineStr">
        <is>
          <t>Material</t>
        </is>
      </c>
      <c r="B1436" s="90" t="n"/>
      <c r="C1436" s="91" t="n"/>
      <c r="D1436" s="64" t="inlineStr">
        <is>
          <t>FONTE</t>
        </is>
      </c>
      <c r="E1436" s="91" t="n"/>
      <c r="F1436" s="64" t="inlineStr">
        <is>
          <t>UNID</t>
        </is>
      </c>
      <c r="G1436" s="64" t="inlineStr">
        <is>
          <t>COEFICIENTE</t>
        </is>
      </c>
      <c r="H1436" s="64" t="inlineStr">
        <is>
          <t>PREÇO UNITÁRIO</t>
        </is>
      </c>
      <c r="I1436" s="64" t="inlineStr">
        <is>
          <t>TOTAL</t>
        </is>
      </c>
    </row>
    <row r="1437" ht="15" customHeight="1">
      <c r="A1437" s="78" t="inlineStr">
        <is>
          <t>75.25.06</t>
        </is>
      </c>
      <c r="B1437" s="77" t="inlineStr">
        <is>
          <t>DILUENTE AGUARRÁS REF 5318</t>
        </is>
      </c>
      <c r="C1437" s="91" t="n"/>
      <c r="D1437" s="78" t="inlineStr">
        <is>
          <t>SUDECAP</t>
        </is>
      </c>
      <c r="E1437" s="91" t="n"/>
      <c r="F1437" s="78" t="inlineStr">
        <is>
          <t>L</t>
        </is>
      </c>
      <c r="G1437" s="21" t="n">
        <v>0.0178</v>
      </c>
      <c r="H1437" s="22" t="n">
        <v>23.22</v>
      </c>
      <c r="I1437" s="22" t="n">
        <v>0.41</v>
      </c>
    </row>
    <row r="1438" ht="21" customHeight="1">
      <c r="A1438" s="78" t="inlineStr">
        <is>
          <t>75.05.01</t>
        </is>
      </c>
      <c r="B1438" s="77" t="inlineStr">
        <is>
          <t>ESMALTE SINTÉTICO 2 EM 1 (FUNDO E ACABAMENTO) PARA SUPERFÍCIES METÁLICAS REF 7293</t>
        </is>
      </c>
      <c r="C1438" s="91" t="n"/>
      <c r="D1438" s="78" t="inlineStr">
        <is>
          <t>SUDECAP</t>
        </is>
      </c>
      <c r="E1438" s="91" t="n"/>
      <c r="F1438" s="78" t="inlineStr">
        <is>
          <t>L</t>
        </is>
      </c>
      <c r="G1438" s="21" t="n">
        <v>0.1776</v>
      </c>
      <c r="H1438" s="22" t="n">
        <v>34.37</v>
      </c>
      <c r="I1438" s="22" t="n">
        <v>6.1</v>
      </c>
    </row>
    <row r="1439" ht="15" customHeight="1">
      <c r="A1439" s="2" t="n"/>
      <c r="B1439" s="2" t="n"/>
      <c r="C1439" s="2" t="n"/>
      <c r="D1439" s="2" t="n"/>
      <c r="E1439" s="2" t="n"/>
      <c r="F1439" s="2" t="n"/>
      <c r="G1439" s="74" t="inlineStr">
        <is>
          <t>TOTAL Material:</t>
        </is>
      </c>
      <c r="H1439" s="91" t="n"/>
      <c r="I1439" s="23" t="n">
        <v>6.51</v>
      </c>
    </row>
    <row r="1440" ht="15" customHeight="1">
      <c r="A1440" s="73" t="inlineStr">
        <is>
          <t>Mão de Obra</t>
        </is>
      </c>
      <c r="B1440" s="90" t="n"/>
      <c r="C1440" s="91" t="n"/>
      <c r="D1440" s="64" t="inlineStr">
        <is>
          <t>FONTE</t>
        </is>
      </c>
      <c r="E1440" s="91" t="n"/>
      <c r="F1440" s="64" t="inlineStr">
        <is>
          <t>UNID</t>
        </is>
      </c>
      <c r="G1440" s="64" t="inlineStr">
        <is>
          <t>COEFICIENTE</t>
        </is>
      </c>
      <c r="H1440" s="64" t="inlineStr">
        <is>
          <t>PREÇO UNITÁRIO</t>
        </is>
      </c>
      <c r="I1440" s="64" t="inlineStr">
        <is>
          <t>TOTAL</t>
        </is>
      </c>
    </row>
    <row r="1441" ht="15" customHeight="1">
      <c r="A1441" s="78" t="inlineStr">
        <is>
          <t>55.10.81</t>
        </is>
      </c>
      <c r="B1441" s="77" t="inlineStr">
        <is>
          <t>PINTOR</t>
        </is>
      </c>
      <c r="C1441" s="91" t="n"/>
      <c r="D1441" s="78" t="inlineStr">
        <is>
          <t>SUDECAP</t>
        </is>
      </c>
      <c r="E1441" s="91" t="n"/>
      <c r="F1441" s="78" t="inlineStr">
        <is>
          <t>H</t>
        </is>
      </c>
      <c r="G1441" s="21" t="n">
        <v>0.6778999999999999</v>
      </c>
      <c r="H1441" s="22" t="n">
        <v>21.08</v>
      </c>
      <c r="I1441" s="22" t="n">
        <v>14.29</v>
      </c>
    </row>
    <row r="1442" ht="15" customHeight="1">
      <c r="A1442" s="2" t="n"/>
      <c r="B1442" s="2" t="n"/>
      <c r="C1442" s="2" t="n"/>
      <c r="D1442" s="2" t="n"/>
      <c r="E1442" s="2" t="n"/>
      <c r="F1442" s="2" t="n"/>
      <c r="G1442" s="74" t="inlineStr">
        <is>
          <t>TOTAL Mão de Obra:</t>
        </is>
      </c>
      <c r="H1442" s="91" t="n"/>
      <c r="I1442" s="23" t="n">
        <v>14.29</v>
      </c>
    </row>
    <row r="1443" ht="15" customHeight="1">
      <c r="A1443" s="2" t="n"/>
      <c r="B1443" s="2" t="n"/>
      <c r="C1443" s="2" t="n"/>
      <c r="D1443" s="2" t="n"/>
      <c r="E1443" s="2" t="n"/>
      <c r="F1443" s="2" t="n"/>
      <c r="G1443" s="75" t="inlineStr">
        <is>
          <t>VALOR:</t>
        </is>
      </c>
      <c r="H1443" s="91" t="n"/>
      <c r="I1443" s="5" t="n">
        <v>20.8</v>
      </c>
    </row>
    <row r="1444" ht="15" customHeight="1">
      <c r="A1444" s="2" t="n"/>
      <c r="B1444" s="2" t="n"/>
      <c r="C1444" s="2" t="n"/>
      <c r="D1444" s="2" t="n"/>
      <c r="E1444" s="2" t="n"/>
      <c r="F1444" s="2" t="n"/>
      <c r="G1444" s="75" t="inlineStr">
        <is>
          <t>VALOR BDI (29.27%):</t>
        </is>
      </c>
      <c r="H1444" s="91" t="n"/>
      <c r="I1444" s="5" t="n">
        <v>6.09</v>
      </c>
    </row>
    <row r="1445" ht="15" customHeight="1">
      <c r="A1445" s="2" t="n"/>
      <c r="B1445" s="2" t="n"/>
      <c r="C1445" s="2" t="n"/>
      <c r="D1445" s="2" t="n"/>
      <c r="E1445" s="2" t="n"/>
      <c r="F1445" s="2" t="n"/>
      <c r="G1445" s="75" t="inlineStr">
        <is>
          <t>VALOR COM BDI:</t>
        </is>
      </c>
      <c r="H1445" s="91" t="n"/>
      <c r="I1445" s="5" t="n">
        <v>26.89</v>
      </c>
    </row>
    <row r="1446" ht="9.949999999999999" customHeight="1">
      <c r="A1446" s="2" t="n"/>
      <c r="B1446" s="2" t="n"/>
      <c r="C1446" s="2" t="n"/>
      <c r="D1446" s="71" t="n"/>
      <c r="G1446" s="2" t="n"/>
      <c r="H1446" s="2" t="n"/>
      <c r="I1446" s="2" t="n"/>
    </row>
    <row r="1447" ht="20.1" customHeight="1">
      <c r="A1447" s="72" t="inlineStr">
        <is>
          <t>ED-50495 PINTURA ESMALTE SINTÉTICO EM SUPERFÍCIES METÁLICAS, DUAS (2) DEMÃOS, INCLUSIVE UMA (1) DEMÃO DE FUNDO ANTICORROSIVO (m2)</t>
        </is>
      </c>
      <c r="B1447" s="90" t="n"/>
      <c r="C1447" s="90" t="n"/>
      <c r="D1447" s="90" t="n"/>
      <c r="E1447" s="90" t="n"/>
      <c r="F1447" s="90" t="n"/>
      <c r="G1447" s="90" t="n"/>
      <c r="H1447" s="90" t="n"/>
      <c r="I1447" s="91" t="n"/>
    </row>
    <row r="1448" ht="20.1" customHeight="1">
      <c r="A1448" s="76" t="inlineStr">
        <is>
          <t>MATERIAIS</t>
        </is>
      </c>
      <c r="B1448" s="90" t="n"/>
      <c r="C1448" s="90" t="n"/>
      <c r="D1448" s="90" t="n"/>
      <c r="E1448" s="91" t="n"/>
      <c r="F1448" s="63" t="inlineStr">
        <is>
          <t>UNID</t>
        </is>
      </c>
      <c r="G1448" s="63" t="inlineStr">
        <is>
          <t>CONSUMO</t>
        </is>
      </c>
      <c r="H1448" s="63" t="inlineStr">
        <is>
          <t>VALOR UNITÁRIO</t>
        </is>
      </c>
      <c r="I1448" s="63" t="inlineStr">
        <is>
          <t>CUSTO UNITÁRIO</t>
        </is>
      </c>
    </row>
    <row r="1449" ht="15" customHeight="1">
      <c r="A1449" s="66" t="inlineStr">
        <is>
          <t>MATED-12750</t>
        </is>
      </c>
      <c r="B1449" s="65" t="inlineStr">
        <is>
          <t>FUNDO PARA SUPERFÍCIE GALVANIZADA ( ACABAMENTO: FOSCO)   l</t>
        </is>
      </c>
      <c r="C1449" s="90" t="n"/>
      <c r="D1449" s="90" t="n"/>
      <c r="E1449" s="91" t="n"/>
      <c r="F1449" s="66" t="inlineStr">
        <is>
          <t>l</t>
        </is>
      </c>
      <c r="G1449" s="82" t="n">
        <v>0.12</v>
      </c>
      <c r="H1449" s="68" t="n">
        <v>43.5</v>
      </c>
      <c r="I1449" s="68" t="n">
        <v>5.22</v>
      </c>
    </row>
    <row r="1450" ht="15.95" customHeight="1">
      <c r="A1450" s="66" t="inlineStr">
        <is>
          <t>MATED-11433</t>
        </is>
      </c>
      <c r="B1450" s="65" t="inlineStr">
        <is>
          <t>LIXA PARA SUPERFÍCIE METÁLICA EM FOLHA (GRÃO: 100|DIMENSÃO: 225X275MM)   un</t>
        </is>
      </c>
      <c r="C1450" s="90" t="n"/>
      <c r="D1450" s="90" t="n"/>
      <c r="E1450" s="91" t="n"/>
      <c r="F1450" s="66" t="inlineStr">
        <is>
          <t>un</t>
        </is>
      </c>
      <c r="G1450" s="82" t="n">
        <v>0.3</v>
      </c>
      <c r="H1450" s="68" t="n">
        <v>2.91</v>
      </c>
      <c r="I1450" s="68" t="n">
        <v>0.87</v>
      </c>
    </row>
    <row r="1451" ht="15" customHeight="1">
      <c r="A1451" s="66" t="inlineStr">
        <is>
          <t>MATED-11432</t>
        </is>
      </c>
      <c r="B1451" s="65" t="inlineStr">
        <is>
          <t>SOLVENTE DILUENTE (BASE: AGUARRÁS)   l</t>
        </is>
      </c>
      <c r="C1451" s="90" t="n"/>
      <c r="D1451" s="90" t="n"/>
      <c r="E1451" s="91" t="n"/>
      <c r="F1451" s="66" t="inlineStr">
        <is>
          <t>l</t>
        </is>
      </c>
      <c r="G1451" s="82" t="n">
        <v>0.03</v>
      </c>
      <c r="H1451" s="68" t="n">
        <v>21.1</v>
      </c>
      <c r="I1451" s="68" t="n">
        <v>0.63</v>
      </c>
    </row>
    <row r="1452" ht="15" customHeight="1">
      <c r="A1452" s="66" t="inlineStr">
        <is>
          <t>MATED-11444</t>
        </is>
      </c>
      <c r="B1452" s="65" t="inlineStr">
        <is>
          <t>TINTA ESMALTE SINTÉTICO ( TIPO: PREMIUM/ ACABAMENTO: ACETINADO)   l</t>
        </is>
      </c>
      <c r="C1452" s="90" t="n"/>
      <c r="D1452" s="90" t="n"/>
      <c r="E1452" s="91" t="n"/>
      <c r="F1452" s="66" t="inlineStr">
        <is>
          <t>l</t>
        </is>
      </c>
      <c r="G1452" s="82" t="n">
        <v>0.16</v>
      </c>
      <c r="H1452" s="68" t="n">
        <v>39.68</v>
      </c>
      <c r="I1452" s="68" t="n">
        <v>6.34</v>
      </c>
    </row>
    <row r="1453" ht="15" customHeight="1">
      <c r="A1453" s="58" t="n"/>
      <c r="B1453" s="58" t="n"/>
      <c r="C1453" s="58" t="n"/>
      <c r="D1453" s="58" t="n"/>
      <c r="E1453" s="58" t="n"/>
      <c r="F1453" s="58" t="n"/>
      <c r="G1453" s="69" t="inlineStr">
        <is>
          <t>TOTAL MATERIAIS:</t>
        </is>
      </c>
      <c r="H1453" s="91" t="n"/>
      <c r="I1453" s="5" t="n">
        <v>13.06</v>
      </c>
    </row>
    <row r="1454" ht="20.1" customHeight="1">
      <c r="A1454" s="76" t="inlineStr">
        <is>
          <t>SERVIÇOS</t>
        </is>
      </c>
      <c r="B1454" s="90" t="n"/>
      <c r="C1454" s="90" t="n"/>
      <c r="D1454" s="90" t="n"/>
      <c r="E1454" s="91" t="n"/>
      <c r="F1454" s="63" t="inlineStr">
        <is>
          <t>UNID</t>
        </is>
      </c>
      <c r="G1454" s="63" t="inlineStr">
        <is>
          <t>CONSUMO</t>
        </is>
      </c>
      <c r="H1454" s="63" t="inlineStr">
        <is>
          <t>PREÇO UNITÁRIO</t>
        </is>
      </c>
      <c r="I1454" s="63" t="inlineStr">
        <is>
          <t>CUSTO UNITÁRIO</t>
        </is>
      </c>
    </row>
    <row r="1455" ht="15" customHeight="1">
      <c r="A1455" s="66" t="inlineStr">
        <is>
          <t>ED-50365</t>
        </is>
      </c>
      <c r="B1455" s="65" t="inlineStr">
        <is>
          <t>AJUDANTE DE PINTOR COM ENCARGOS COMPLEMENTARES</t>
        </is>
      </c>
      <c r="C1455" s="90" t="n"/>
      <c r="D1455" s="90" t="n"/>
      <c r="E1455" s="91" t="n"/>
      <c r="F1455" s="66" t="inlineStr">
        <is>
          <t>hora</t>
        </is>
      </c>
      <c r="G1455" s="25" t="n">
        <v>0.2933333</v>
      </c>
      <c r="H1455" s="68" t="n">
        <v>21.05</v>
      </c>
      <c r="I1455" s="68" t="n">
        <v>6.17</v>
      </c>
    </row>
    <row r="1456" ht="15" customHeight="1">
      <c r="A1456" s="66" t="inlineStr">
        <is>
          <t>ED-50382</t>
        </is>
      </c>
      <c r="B1456" s="65" t="inlineStr">
        <is>
          <t>PINTOR COM ENCARGOS COMPLEMENTARES</t>
        </is>
      </c>
      <c r="C1456" s="90" t="n"/>
      <c r="D1456" s="90" t="n"/>
      <c r="E1456" s="91" t="n"/>
      <c r="F1456" s="66" t="inlineStr">
        <is>
          <t>hora</t>
        </is>
      </c>
      <c r="G1456" s="25" t="n">
        <v>0.5866667</v>
      </c>
      <c r="H1456" s="68" t="n">
        <v>28.38</v>
      </c>
      <c r="I1456" s="68" t="n">
        <v>16.64</v>
      </c>
    </row>
    <row r="1457" ht="15" customHeight="1">
      <c r="A1457" s="58" t="n"/>
      <c r="B1457" s="58" t="n"/>
      <c r="C1457" s="58" t="n"/>
      <c r="D1457" s="58" t="n"/>
      <c r="E1457" s="58" t="n"/>
      <c r="F1457" s="58" t="n"/>
      <c r="G1457" s="69" t="inlineStr">
        <is>
          <t>TOTAL SERVIÇOS:</t>
        </is>
      </c>
      <c r="H1457" s="91" t="n"/>
      <c r="I1457" s="5" t="n">
        <v>22.81</v>
      </c>
    </row>
    <row r="1458" ht="15" customHeight="1">
      <c r="A1458" s="2" t="n"/>
      <c r="B1458" s="2" t="n"/>
      <c r="C1458" s="2" t="n"/>
      <c r="D1458" s="2" t="n"/>
      <c r="E1458" s="2" t="n"/>
      <c r="F1458" s="2" t="n"/>
      <c r="G1458" s="75" t="inlineStr">
        <is>
          <t>Custo Direto Total:</t>
        </is>
      </c>
      <c r="H1458" s="91" t="n"/>
      <c r="I1458" s="68" t="n">
        <v>35.87</v>
      </c>
    </row>
    <row r="1459" ht="15" customHeight="1">
      <c r="A1459" s="2" t="n"/>
      <c r="B1459" s="2" t="n"/>
      <c r="C1459" s="2" t="n"/>
      <c r="D1459" s="2" t="n"/>
      <c r="E1459" s="2" t="n"/>
      <c r="F1459" s="2" t="n"/>
      <c r="G1459" s="75" t="inlineStr">
        <is>
          <t>VALOR:</t>
        </is>
      </c>
      <c r="H1459" s="91" t="n"/>
      <c r="I1459" s="5" t="n">
        <v>35.87</v>
      </c>
    </row>
    <row r="1460" ht="15" customHeight="1">
      <c r="A1460" s="2" t="n"/>
      <c r="B1460" s="2" t="n"/>
      <c r="C1460" s="2" t="n"/>
      <c r="D1460" s="2" t="n"/>
      <c r="E1460" s="2" t="n"/>
      <c r="F1460" s="2" t="n"/>
      <c r="G1460" s="75" t="inlineStr">
        <is>
          <t>VALOR BDI (29.27%):</t>
        </is>
      </c>
      <c r="H1460" s="91" t="n"/>
      <c r="I1460" s="5" t="n">
        <v>10.5</v>
      </c>
    </row>
    <row r="1461" ht="15" customHeight="1">
      <c r="A1461" s="2" t="n"/>
      <c r="B1461" s="2" t="n"/>
      <c r="C1461" s="2" t="n"/>
      <c r="D1461" s="2" t="n"/>
      <c r="E1461" s="2" t="n"/>
      <c r="F1461" s="2" t="n"/>
      <c r="G1461" s="75" t="inlineStr">
        <is>
          <t>VALOR COM BDI:</t>
        </is>
      </c>
      <c r="H1461" s="91" t="n"/>
      <c r="I1461" s="5" t="n">
        <v>46.37</v>
      </c>
    </row>
    <row r="1462" ht="9.949999999999999" customHeight="1">
      <c r="A1462" s="2" t="n"/>
      <c r="B1462" s="2" t="n"/>
      <c r="C1462" s="2" t="n"/>
      <c r="D1462" s="71" t="n"/>
      <c r="G1462" s="2" t="n"/>
      <c r="H1462" s="2" t="n"/>
      <c r="I1462" s="2" t="n"/>
    </row>
    <row r="1463" ht="20.1" customHeight="1">
      <c r="A1463" s="72" t="inlineStr">
        <is>
          <t>03.23.06 PREPARO DE FUNDO DE VALA COM LARGURA MENOR QUE 1,5 M, COM CAMADA DE AREIA, LANÇAMENTO MANUAL REF 101618 (M3)</t>
        </is>
      </c>
      <c r="B1463" s="90" t="n"/>
      <c r="C1463" s="90" t="n"/>
      <c r="D1463" s="90" t="n"/>
      <c r="E1463" s="90" t="n"/>
      <c r="F1463" s="90" t="n"/>
      <c r="G1463" s="90" t="n"/>
      <c r="H1463" s="90" t="n"/>
      <c r="I1463" s="91" t="n"/>
    </row>
    <row r="1464" ht="15" customHeight="1">
      <c r="A1464" s="73" t="inlineStr">
        <is>
          <t>Equipamento Custo Horário</t>
        </is>
      </c>
      <c r="B1464" s="90" t="n"/>
      <c r="C1464" s="91" t="n"/>
      <c r="D1464" s="64" t="inlineStr">
        <is>
          <t>FONTE</t>
        </is>
      </c>
      <c r="E1464" s="91" t="n"/>
      <c r="F1464" s="64" t="inlineStr">
        <is>
          <t>UNID</t>
        </is>
      </c>
      <c r="G1464" s="64" t="inlineStr">
        <is>
          <t>COEFICIENTE</t>
        </is>
      </c>
      <c r="H1464" s="64" t="inlineStr">
        <is>
          <t>PREÇO UNITÁRIO</t>
        </is>
      </c>
      <c r="I1464" s="64" t="inlineStr">
        <is>
          <t>TOTAL</t>
        </is>
      </c>
    </row>
    <row r="1465" ht="21" customHeight="1">
      <c r="A1465" s="78" t="inlineStr">
        <is>
          <t>50.13.75</t>
        </is>
      </c>
      <c r="B1465" s="77" t="inlineStr">
        <is>
          <t>CHI/COMPACTADOR VIBRATÓRIO DE PLACA 9,0 HP DIESEL OU EQUIVALENTE</t>
        </is>
      </c>
      <c r="C1465" s="91" t="n"/>
      <c r="D1465" s="78" t="inlineStr">
        <is>
          <t>SUDECAP</t>
        </is>
      </c>
      <c r="E1465" s="91" t="n"/>
      <c r="F1465" s="78" t="inlineStr">
        <is>
          <t>H</t>
        </is>
      </c>
      <c r="G1465" s="21" t="n">
        <v>0.06660000000000001</v>
      </c>
      <c r="H1465" s="22" t="n">
        <v>3.67</v>
      </c>
      <c r="I1465" s="22" t="n">
        <v>0.24</v>
      </c>
    </row>
    <row r="1466" ht="21" customHeight="1">
      <c r="A1466" s="78" t="inlineStr">
        <is>
          <t>50.13.74</t>
        </is>
      </c>
      <c r="B1466" s="77" t="inlineStr">
        <is>
          <t>CHP/COMPACTADOR VIBRATÓRIO DE PLACA 9,0 HP DIESEL OU EQUIVALENTE</t>
        </is>
      </c>
      <c r="C1466" s="91" t="n"/>
      <c r="D1466" s="78" t="inlineStr">
        <is>
          <t>SUDECAP</t>
        </is>
      </c>
      <c r="E1466" s="91" t="n"/>
      <c r="F1466" s="78" t="inlineStr">
        <is>
          <t>H</t>
        </is>
      </c>
      <c r="G1466" s="21" t="n">
        <v>0.0718</v>
      </c>
      <c r="H1466" s="22" t="n">
        <v>10.83</v>
      </c>
      <c r="I1466" s="22" t="n">
        <v>0.78</v>
      </c>
    </row>
    <row r="1467" ht="18" customHeight="1">
      <c r="A1467" s="2" t="n"/>
      <c r="B1467" s="2" t="n"/>
      <c r="C1467" s="2" t="n"/>
      <c r="D1467" s="2" t="n"/>
      <c r="E1467" s="2" t="n"/>
      <c r="F1467" s="2" t="n"/>
      <c r="G1467" s="74" t="inlineStr">
        <is>
          <t>TOTAL Equipamento Custo Horário:</t>
        </is>
      </c>
      <c r="H1467" s="91" t="n"/>
      <c r="I1467" s="23" t="n">
        <v>1.02</v>
      </c>
    </row>
    <row r="1468" ht="15" customHeight="1">
      <c r="A1468" s="73" t="inlineStr">
        <is>
          <t>Material</t>
        </is>
      </c>
      <c r="B1468" s="90" t="n"/>
      <c r="C1468" s="91" t="n"/>
      <c r="D1468" s="64" t="inlineStr">
        <is>
          <t>FONTE</t>
        </is>
      </c>
      <c r="E1468" s="91" t="n"/>
      <c r="F1468" s="64" t="inlineStr">
        <is>
          <t>UNID</t>
        </is>
      </c>
      <c r="G1468" s="64" t="inlineStr">
        <is>
          <t>COEFICIENTE</t>
        </is>
      </c>
      <c r="H1468" s="64" t="inlineStr">
        <is>
          <t>PREÇO UNITÁRIO</t>
        </is>
      </c>
      <c r="I1468" s="64" t="inlineStr">
        <is>
          <t>TOTAL</t>
        </is>
      </c>
    </row>
    <row r="1469" ht="15" customHeight="1">
      <c r="A1469" s="78" t="inlineStr">
        <is>
          <t>63.05.05</t>
        </is>
      </c>
      <c r="B1469" s="77" t="inlineStr">
        <is>
          <t>AREIA LAVADA COM FRETE</t>
        </is>
      </c>
      <c r="C1469" s="91" t="n"/>
      <c r="D1469" s="78" t="inlineStr">
        <is>
          <t>SUDECAP</t>
        </is>
      </c>
      <c r="E1469" s="91" t="n"/>
      <c r="F1469" s="78" t="inlineStr">
        <is>
          <t>M3</t>
        </is>
      </c>
      <c r="G1469" s="21" t="n">
        <v>1.1</v>
      </c>
      <c r="H1469" s="22" t="n">
        <v>183.12</v>
      </c>
      <c r="I1469" s="22" t="n">
        <v>201.43</v>
      </c>
    </row>
    <row r="1470" ht="15" customHeight="1">
      <c r="A1470" s="2" t="n"/>
      <c r="B1470" s="2" t="n"/>
      <c r="C1470" s="2" t="n"/>
      <c r="D1470" s="2" t="n"/>
      <c r="E1470" s="2" t="n"/>
      <c r="F1470" s="2" t="n"/>
      <c r="G1470" s="74" t="inlineStr">
        <is>
          <t>TOTAL Material:</t>
        </is>
      </c>
      <c r="H1470" s="91" t="n"/>
      <c r="I1470" s="23" t="n">
        <v>201.43</v>
      </c>
    </row>
    <row r="1471" ht="15" customHeight="1">
      <c r="A1471" s="73" t="inlineStr">
        <is>
          <t>Mão de Obra</t>
        </is>
      </c>
      <c r="B1471" s="90" t="n"/>
      <c r="C1471" s="91" t="n"/>
      <c r="D1471" s="64" t="inlineStr">
        <is>
          <t>FONTE</t>
        </is>
      </c>
      <c r="E1471" s="91" t="n"/>
      <c r="F1471" s="64" t="inlineStr">
        <is>
          <t>UNID</t>
        </is>
      </c>
      <c r="G1471" s="64" t="inlineStr">
        <is>
          <t>COEFICIENTE</t>
        </is>
      </c>
      <c r="H1471" s="64" t="inlineStr">
        <is>
          <t>PREÇO UNITÁRIO</t>
        </is>
      </c>
      <c r="I1471" s="64" t="inlineStr">
        <is>
          <t>TOTAL</t>
        </is>
      </c>
    </row>
    <row r="1472" ht="15" customHeight="1">
      <c r="A1472" s="78" t="inlineStr">
        <is>
          <t>55.10.75</t>
        </is>
      </c>
      <c r="B1472" s="77" t="inlineStr">
        <is>
          <t>PEDREIRO</t>
        </is>
      </c>
      <c r="C1472" s="91" t="n"/>
      <c r="D1472" s="78" t="inlineStr">
        <is>
          <t>SUDECAP</t>
        </is>
      </c>
      <c r="E1472" s="91" t="n"/>
      <c r="F1472" s="78" t="inlineStr">
        <is>
          <t>H</t>
        </is>
      </c>
      <c r="G1472" s="21" t="n">
        <v>2.0219</v>
      </c>
      <c r="H1472" s="22" t="n">
        <v>21.08</v>
      </c>
      <c r="I1472" s="22" t="n">
        <v>42.62</v>
      </c>
    </row>
    <row r="1473" ht="15" customHeight="1">
      <c r="A1473" s="78" t="inlineStr">
        <is>
          <t>55.10.88</t>
        </is>
      </c>
      <c r="B1473" s="77" t="inlineStr">
        <is>
          <t>SERVENTE</t>
        </is>
      </c>
      <c r="C1473" s="91" t="n"/>
      <c r="D1473" s="78" t="inlineStr">
        <is>
          <t>SUDECAP</t>
        </is>
      </c>
      <c r="E1473" s="91" t="n"/>
      <c r="F1473" s="78" t="inlineStr">
        <is>
          <t>H</t>
        </is>
      </c>
      <c r="G1473" s="21" t="n">
        <v>3.0329</v>
      </c>
      <c r="H1473" s="22" t="n">
        <v>14.9</v>
      </c>
      <c r="I1473" s="22" t="n">
        <v>45.19</v>
      </c>
    </row>
    <row r="1474" ht="15" customHeight="1">
      <c r="A1474" s="2" t="n"/>
      <c r="B1474" s="2" t="n"/>
      <c r="C1474" s="2" t="n"/>
      <c r="D1474" s="2" t="n"/>
      <c r="E1474" s="2" t="n"/>
      <c r="F1474" s="2" t="n"/>
      <c r="G1474" s="74" t="inlineStr">
        <is>
          <t>TOTAL Mão de Obra:</t>
        </is>
      </c>
      <c r="H1474" s="91" t="n"/>
      <c r="I1474" s="23" t="n">
        <v>87.81</v>
      </c>
    </row>
    <row r="1475" ht="15" customHeight="1">
      <c r="A1475" s="2" t="n"/>
      <c r="B1475" s="2" t="n"/>
      <c r="C1475" s="2" t="n"/>
      <c r="D1475" s="2" t="n"/>
      <c r="E1475" s="2" t="n"/>
      <c r="F1475" s="2" t="n"/>
      <c r="G1475" s="75" t="inlineStr">
        <is>
          <t>VALOR:</t>
        </is>
      </c>
      <c r="H1475" s="91" t="n"/>
      <c r="I1475" s="5" t="n">
        <v>290.26</v>
      </c>
    </row>
    <row r="1476" ht="15" customHeight="1">
      <c r="A1476" s="2" t="n"/>
      <c r="B1476" s="2" t="n"/>
      <c r="C1476" s="2" t="n"/>
      <c r="D1476" s="2" t="n"/>
      <c r="E1476" s="2" t="n"/>
      <c r="F1476" s="2" t="n"/>
      <c r="G1476" s="75" t="inlineStr">
        <is>
          <t>VALOR BDI (29.27%):</t>
        </is>
      </c>
      <c r="H1476" s="91" t="n"/>
      <c r="I1476" s="5" t="n">
        <v>84.95999999999999</v>
      </c>
    </row>
    <row r="1477" ht="15" customHeight="1">
      <c r="A1477" s="2" t="n"/>
      <c r="B1477" s="2" t="n"/>
      <c r="C1477" s="2" t="n"/>
      <c r="D1477" s="2" t="n"/>
      <c r="E1477" s="2" t="n"/>
      <c r="F1477" s="2" t="n"/>
      <c r="G1477" s="75" t="inlineStr">
        <is>
          <t>VALOR COM BDI:</t>
        </is>
      </c>
      <c r="H1477" s="91" t="n"/>
      <c r="I1477" s="5" t="n">
        <v>375.22</v>
      </c>
    </row>
    <row r="1478" ht="9.949999999999999" customHeight="1">
      <c r="A1478" s="2" t="n"/>
      <c r="B1478" s="2" t="n"/>
      <c r="C1478" s="2" t="n"/>
      <c r="D1478" s="71" t="n"/>
      <c r="G1478" s="2" t="n"/>
      <c r="H1478" s="2" t="n"/>
      <c r="I1478" s="2" t="n"/>
    </row>
    <row r="1479" ht="20.1" customHeight="1">
      <c r="A1479" s="72" t="inlineStr">
        <is>
          <t>ED-51120 REATERRO MANUAL DE VALA, INCLUSIVE ESPALHAMENTO E COMPACTAÇÃO MANUAL COM SOQUETE (m3)</t>
        </is>
      </c>
      <c r="B1479" s="90" t="n"/>
      <c r="C1479" s="90" t="n"/>
      <c r="D1479" s="90" t="n"/>
      <c r="E1479" s="90" t="n"/>
      <c r="F1479" s="90" t="n"/>
      <c r="G1479" s="90" t="n"/>
      <c r="H1479" s="90" t="n"/>
      <c r="I1479" s="91" t="n"/>
    </row>
    <row r="1480" ht="20.1" customHeight="1">
      <c r="A1480" s="76" t="inlineStr">
        <is>
          <t>SERVIÇOS</t>
        </is>
      </c>
      <c r="B1480" s="90" t="n"/>
      <c r="C1480" s="90" t="n"/>
      <c r="D1480" s="90" t="n"/>
      <c r="E1480" s="91" t="n"/>
      <c r="F1480" s="63" t="inlineStr">
        <is>
          <t>UNID</t>
        </is>
      </c>
      <c r="G1480" s="63" t="inlineStr">
        <is>
          <t>CONSUMO</t>
        </is>
      </c>
      <c r="H1480" s="63" t="inlineStr">
        <is>
          <t>PREÇO UNITÁRIO</t>
        </is>
      </c>
      <c r="I1480" s="63" t="inlineStr">
        <is>
          <t>CUSTO UNITÁRIO</t>
        </is>
      </c>
    </row>
    <row r="1481" ht="15" customHeight="1">
      <c r="A1481" s="66" t="inlineStr">
        <is>
          <t>ED-50367</t>
        </is>
      </c>
      <c r="B1481" s="65" t="inlineStr">
        <is>
          <t>SERVENTE COM ENCARGOS COMPLEMENTARES</t>
        </is>
      </c>
      <c r="C1481" s="90" t="n"/>
      <c r="D1481" s="90" t="n"/>
      <c r="E1481" s="91" t="n"/>
      <c r="F1481" s="66" t="inlineStr">
        <is>
          <t>hora</t>
        </is>
      </c>
      <c r="G1481" s="25" t="n">
        <v>3.4108527</v>
      </c>
      <c r="H1481" s="68" t="n">
        <v>20.69</v>
      </c>
      <c r="I1481" s="68" t="n">
        <v>70.56999999999999</v>
      </c>
    </row>
    <row r="1482" ht="15" customHeight="1">
      <c r="A1482" s="58" t="n"/>
      <c r="B1482" s="58" t="n"/>
      <c r="C1482" s="58" t="n"/>
      <c r="D1482" s="58" t="n"/>
      <c r="E1482" s="58" t="n"/>
      <c r="F1482" s="58" t="n"/>
      <c r="G1482" s="69" t="inlineStr">
        <is>
          <t>TOTAL SERVIÇOS:</t>
        </is>
      </c>
      <c r="H1482" s="91" t="n"/>
      <c r="I1482" s="5" t="n">
        <v>70.56999999999999</v>
      </c>
    </row>
    <row r="1483" ht="15" customHeight="1">
      <c r="A1483" s="2" t="n"/>
      <c r="B1483" s="2" t="n"/>
      <c r="C1483" s="2" t="n"/>
      <c r="D1483" s="2" t="n"/>
      <c r="E1483" s="2" t="n"/>
      <c r="F1483" s="2" t="n"/>
      <c r="G1483" s="75" t="inlineStr">
        <is>
          <t>Custo Direto Total:</t>
        </is>
      </c>
      <c r="H1483" s="91" t="n"/>
      <c r="I1483" s="68" t="n">
        <v>70.56999999999999</v>
      </c>
    </row>
    <row r="1484" ht="15" customHeight="1">
      <c r="A1484" s="2" t="n"/>
      <c r="B1484" s="2" t="n"/>
      <c r="C1484" s="2" t="n"/>
      <c r="D1484" s="2" t="n"/>
      <c r="E1484" s="2" t="n"/>
      <c r="F1484" s="2" t="n"/>
      <c r="G1484" s="75" t="inlineStr">
        <is>
          <t>VALOR:</t>
        </is>
      </c>
      <c r="H1484" s="91" t="n"/>
      <c r="I1484" s="5" t="n">
        <v>70.56999999999999</v>
      </c>
    </row>
    <row r="1485" ht="15" customHeight="1">
      <c r="A1485" s="2" t="n"/>
      <c r="B1485" s="2" t="n"/>
      <c r="C1485" s="2" t="n"/>
      <c r="D1485" s="2" t="n"/>
      <c r="E1485" s="2" t="n"/>
      <c r="F1485" s="2" t="n"/>
      <c r="G1485" s="75" t="inlineStr">
        <is>
          <t>VALOR BDI (29.27%):</t>
        </is>
      </c>
      <c r="H1485" s="91" t="n"/>
      <c r="I1485" s="5" t="n">
        <v>20.66</v>
      </c>
    </row>
    <row r="1486" ht="15" customHeight="1">
      <c r="A1486" s="2" t="n"/>
      <c r="B1486" s="2" t="n"/>
      <c r="C1486" s="2" t="n"/>
      <c r="D1486" s="2" t="n"/>
      <c r="E1486" s="2" t="n"/>
      <c r="F1486" s="2" t="n"/>
      <c r="G1486" s="75" t="inlineStr">
        <is>
          <t>VALOR COM BDI:</t>
        </is>
      </c>
      <c r="H1486" s="91" t="n"/>
      <c r="I1486" s="5" t="n">
        <v>91.23</v>
      </c>
    </row>
    <row r="1487" ht="9.949999999999999" customHeight="1">
      <c r="A1487" s="2" t="n"/>
      <c r="B1487" s="2" t="n"/>
      <c r="C1487" s="2" t="n"/>
      <c r="D1487" s="71" t="n"/>
      <c r="G1487" s="2" t="n"/>
      <c r="H1487" s="2" t="n"/>
      <c r="I1487" s="2" t="n"/>
    </row>
    <row r="1488" ht="20.1" customHeight="1">
      <c r="A1488" s="72" t="inlineStr">
        <is>
          <t>40.32.30 REATERRO MANUAL DE VALAS (M3)</t>
        </is>
      </c>
      <c r="B1488" s="90" t="n"/>
      <c r="C1488" s="90" t="n"/>
      <c r="D1488" s="90" t="n"/>
      <c r="E1488" s="90" t="n"/>
      <c r="F1488" s="90" t="n"/>
      <c r="G1488" s="90" t="n"/>
      <c r="H1488" s="90" t="n"/>
      <c r="I1488" s="91" t="n"/>
    </row>
    <row r="1489" ht="15" customHeight="1">
      <c r="A1489" s="73" t="inlineStr">
        <is>
          <t>Mão de Obra</t>
        </is>
      </c>
      <c r="B1489" s="90" t="n"/>
      <c r="C1489" s="91" t="n"/>
      <c r="D1489" s="64" t="inlineStr">
        <is>
          <t>FONTE</t>
        </is>
      </c>
      <c r="E1489" s="91" t="n"/>
      <c r="F1489" s="64" t="inlineStr">
        <is>
          <t>UNID</t>
        </is>
      </c>
      <c r="G1489" s="64" t="inlineStr">
        <is>
          <t>COEFICIENTE</t>
        </is>
      </c>
      <c r="H1489" s="64" t="inlineStr">
        <is>
          <t>PREÇO UNITÁRIO</t>
        </is>
      </c>
      <c r="I1489" s="64" t="inlineStr">
        <is>
          <t>TOTAL</t>
        </is>
      </c>
    </row>
    <row r="1490" ht="15" customHeight="1">
      <c r="A1490" s="78" t="inlineStr">
        <is>
          <t>55.10.88</t>
        </is>
      </c>
      <c r="B1490" s="77" t="inlineStr">
        <is>
          <t>SERVENTE</t>
        </is>
      </c>
      <c r="C1490" s="91" t="n"/>
      <c r="D1490" s="78" t="inlineStr">
        <is>
          <t>SUDECAP</t>
        </is>
      </c>
      <c r="E1490" s="91" t="n"/>
      <c r="F1490" s="78" t="inlineStr">
        <is>
          <t>H</t>
        </is>
      </c>
      <c r="G1490" s="21" t="n">
        <v>3</v>
      </c>
      <c r="H1490" s="22" t="n">
        <v>14.9</v>
      </c>
      <c r="I1490" s="22" t="n">
        <v>44.7</v>
      </c>
    </row>
    <row r="1491" ht="15" customHeight="1">
      <c r="A1491" s="2" t="n"/>
      <c r="B1491" s="2" t="n"/>
      <c r="C1491" s="2" t="n"/>
      <c r="D1491" s="2" t="n"/>
      <c r="E1491" s="2" t="n"/>
      <c r="F1491" s="2" t="n"/>
      <c r="G1491" s="74" t="inlineStr">
        <is>
          <t>TOTAL Mão de Obra:</t>
        </is>
      </c>
      <c r="H1491" s="91" t="n"/>
      <c r="I1491" s="23" t="n">
        <v>44.7</v>
      </c>
    </row>
    <row r="1492" ht="15" customHeight="1">
      <c r="A1492" s="2" t="n"/>
      <c r="B1492" s="2" t="n"/>
      <c r="C1492" s="2" t="n"/>
      <c r="D1492" s="2" t="n"/>
      <c r="E1492" s="2" t="n"/>
      <c r="F1492" s="2" t="n"/>
      <c r="G1492" s="75" t="inlineStr">
        <is>
          <t>VALOR:</t>
        </is>
      </c>
      <c r="H1492" s="91" t="n"/>
      <c r="I1492" s="5" t="n">
        <v>44.7</v>
      </c>
    </row>
    <row r="1493" ht="15" customHeight="1">
      <c r="A1493" s="2" t="n"/>
      <c r="B1493" s="2" t="n"/>
      <c r="C1493" s="2" t="n"/>
      <c r="D1493" s="2" t="n"/>
      <c r="E1493" s="2" t="n"/>
      <c r="F1493" s="2" t="n"/>
      <c r="G1493" s="75" t="inlineStr">
        <is>
          <t>VALOR BDI (29.27%):</t>
        </is>
      </c>
      <c r="H1493" s="91" t="n"/>
      <c r="I1493" s="5" t="n">
        <v>13.08</v>
      </c>
    </row>
    <row r="1494" ht="15" customHeight="1">
      <c r="A1494" s="2" t="n"/>
      <c r="B1494" s="2" t="n"/>
      <c r="C1494" s="2" t="n"/>
      <c r="D1494" s="2" t="n"/>
      <c r="E1494" s="2" t="n"/>
      <c r="F1494" s="2" t="n"/>
      <c r="G1494" s="75" t="inlineStr">
        <is>
          <t>VALOR COM BDI:</t>
        </is>
      </c>
      <c r="H1494" s="91" t="n"/>
      <c r="I1494" s="5" t="n">
        <v>57.78</v>
      </c>
    </row>
    <row r="1495" ht="9.949999999999999" customHeight="1">
      <c r="A1495" s="2" t="n"/>
      <c r="B1495" s="2" t="n"/>
      <c r="C1495" s="2" t="n"/>
      <c r="D1495" s="71" t="n"/>
      <c r="G1495" s="2" t="n"/>
      <c r="H1495" s="2" t="n"/>
      <c r="I1495" s="2" t="n"/>
    </row>
    <row r="1496" ht="20.1" customHeight="1">
      <c r="A1496" s="72" t="inlineStr">
        <is>
          <t>ED-50760 REBOCO COM ARGAMASSA, TRAÇO 1:2:9 (CIMENTO, CAL E AREIA), COM ADITIVO IMPERMEABILIZANTE, ESP. 20MM, APLICAÇÃO MANUAL, INCLUSIVE ARGAMASSA COM PREPARO MECANIZADO, EXCLUSIVE CHAPISCO (m2)</t>
        </is>
      </c>
      <c r="B1496" s="90" t="n"/>
      <c r="C1496" s="90" t="n"/>
      <c r="D1496" s="90" t="n"/>
      <c r="E1496" s="90" t="n"/>
      <c r="F1496" s="90" t="n"/>
      <c r="G1496" s="90" t="n"/>
      <c r="H1496" s="90" t="n"/>
      <c r="I1496" s="91" t="n"/>
    </row>
    <row r="1497" ht="20.1" customHeight="1">
      <c r="A1497" s="76" t="inlineStr">
        <is>
          <t>MATERIAIS</t>
        </is>
      </c>
      <c r="B1497" s="90" t="n"/>
      <c r="C1497" s="90" t="n"/>
      <c r="D1497" s="90" t="n"/>
      <c r="E1497" s="91" t="n"/>
      <c r="F1497" s="63" t="inlineStr">
        <is>
          <t>UNID</t>
        </is>
      </c>
      <c r="G1497" s="63" t="inlineStr">
        <is>
          <t>CONSUMO</t>
        </is>
      </c>
      <c r="H1497" s="63" t="inlineStr">
        <is>
          <t>VALOR UNITÁRIO</t>
        </is>
      </c>
      <c r="I1497" s="63" t="inlineStr">
        <is>
          <t>CUSTO UNITÁRIO</t>
        </is>
      </c>
    </row>
    <row r="1498" ht="15.95" customHeight="1">
      <c r="A1498" s="66" t="inlineStr">
        <is>
          <t>MATED-11360</t>
        </is>
      </c>
      <c r="B1498" s="65" t="inlineStr">
        <is>
          <t>ADITIVO (TIPO: IMPERMEABILIZANTE E PLASTIFICANTE|CONTEÚDO DA EMBALAGEM: PÓ| APLICAÇÃO: ARGAMASSAS)   Kg</t>
        </is>
      </c>
      <c r="C1498" s="90" t="n"/>
      <c r="D1498" s="90" t="n"/>
      <c r="E1498" s="91" t="n"/>
      <c r="F1498" s="66" t="inlineStr">
        <is>
          <t>Kg</t>
        </is>
      </c>
      <c r="G1498" s="82" t="n">
        <v>0.4</v>
      </c>
      <c r="H1498" s="68" t="n">
        <v>28.75</v>
      </c>
      <c r="I1498" s="68" t="n">
        <v>11.5</v>
      </c>
    </row>
    <row r="1499" ht="15" customHeight="1">
      <c r="A1499" s="58" t="n"/>
      <c r="B1499" s="58" t="n"/>
      <c r="C1499" s="58" t="n"/>
      <c r="D1499" s="58" t="n"/>
      <c r="E1499" s="58" t="n"/>
      <c r="F1499" s="58" t="n"/>
      <c r="G1499" s="69" t="inlineStr">
        <is>
          <t>TOTAL MATERIAIS:</t>
        </is>
      </c>
      <c r="H1499" s="91" t="n"/>
      <c r="I1499" s="5" t="n">
        <v>11.5</v>
      </c>
    </row>
    <row r="1500" ht="20.1" customHeight="1">
      <c r="A1500" s="76" t="inlineStr">
        <is>
          <t>SERVIÇOS</t>
        </is>
      </c>
      <c r="B1500" s="90" t="n"/>
      <c r="C1500" s="90" t="n"/>
      <c r="D1500" s="90" t="n"/>
      <c r="E1500" s="91" t="n"/>
      <c r="F1500" s="63" t="inlineStr">
        <is>
          <t>UNID</t>
        </is>
      </c>
      <c r="G1500" s="63" t="inlineStr">
        <is>
          <t>CONSUMO</t>
        </is>
      </c>
      <c r="H1500" s="63" t="inlineStr">
        <is>
          <t>PREÇO UNITÁRIO</t>
        </is>
      </c>
      <c r="I1500" s="63" t="inlineStr">
        <is>
          <t>CUSTO UNITÁRIO</t>
        </is>
      </c>
    </row>
    <row r="1501" ht="15" customHeight="1">
      <c r="A1501" s="66" t="inlineStr">
        <is>
          <t>ED-50381</t>
        </is>
      </c>
      <c r="B1501" s="65" t="inlineStr">
        <is>
          <t>PEDREIRO COM ENCARGOS COMPLEMENTARES</t>
        </is>
      </c>
      <c r="C1501" s="90" t="n"/>
      <c r="D1501" s="90" t="n"/>
      <c r="E1501" s="91" t="n"/>
      <c r="F1501" s="66" t="inlineStr">
        <is>
          <t>hora</t>
        </is>
      </c>
      <c r="G1501" s="25" t="n">
        <v>0.5706874</v>
      </c>
      <c r="H1501" s="68" t="n">
        <v>27.17</v>
      </c>
      <c r="I1501" s="68" t="n">
        <v>15.5</v>
      </c>
    </row>
    <row r="1502" ht="15" customHeight="1">
      <c r="A1502" s="66" t="inlineStr">
        <is>
          <t>ED-50367</t>
        </is>
      </c>
      <c r="B1502" s="65" t="inlineStr">
        <is>
          <t>SERVENTE COM ENCARGOS COMPLEMENTARES</t>
        </is>
      </c>
      <c r="C1502" s="90" t="n"/>
      <c r="D1502" s="90" t="n"/>
      <c r="E1502" s="91" t="n"/>
      <c r="F1502" s="66" t="inlineStr">
        <is>
          <t>hora</t>
        </is>
      </c>
      <c r="G1502" s="25" t="n">
        <v>0.5706874</v>
      </c>
      <c r="H1502" s="68" t="n">
        <v>20.69</v>
      </c>
      <c r="I1502" s="68" t="n">
        <v>11.8</v>
      </c>
    </row>
    <row r="1503" ht="15" customHeight="1">
      <c r="A1503" s="66" t="inlineStr">
        <is>
          <t>ED-48308</t>
        </is>
      </c>
      <c r="B1503" s="65" t="inlineStr">
        <is>
          <t>ARGAMASSA, TRAÇO 1:2:9 (CIMENTO, CAL E AREIA), COM PREPARO MECANIZADO</t>
        </is>
      </c>
      <c r="C1503" s="90" t="n"/>
      <c r="D1503" s="90" t="n"/>
      <c r="E1503" s="91" t="n"/>
      <c r="F1503" s="66" t="inlineStr">
        <is>
          <t>m3</t>
        </is>
      </c>
      <c r="G1503" s="25" t="n">
        <v>0.022</v>
      </c>
      <c r="H1503" s="68" t="n">
        <v>543.3</v>
      </c>
      <c r="I1503" s="68" t="n">
        <v>11.95</v>
      </c>
    </row>
    <row r="1504" ht="15" customHeight="1">
      <c r="A1504" s="58" t="n"/>
      <c r="B1504" s="58" t="n"/>
      <c r="C1504" s="58" t="n"/>
      <c r="D1504" s="58" t="n"/>
      <c r="E1504" s="58" t="n"/>
      <c r="F1504" s="58" t="n"/>
      <c r="G1504" s="69" t="inlineStr">
        <is>
          <t>TOTAL SERVIÇOS:</t>
        </is>
      </c>
      <c r="H1504" s="91" t="n"/>
      <c r="I1504" s="5" t="n">
        <v>39.25</v>
      </c>
    </row>
    <row r="1505" ht="15" customHeight="1">
      <c r="A1505" s="2" t="n"/>
      <c r="B1505" s="2" t="n"/>
      <c r="C1505" s="2" t="n"/>
      <c r="D1505" s="2" t="n"/>
      <c r="E1505" s="2" t="n"/>
      <c r="F1505" s="2" t="n"/>
      <c r="G1505" s="75" t="inlineStr">
        <is>
          <t>Custo Direto Total:</t>
        </is>
      </c>
      <c r="H1505" s="91" t="n"/>
      <c r="I1505" s="68" t="n">
        <v>50.75</v>
      </c>
    </row>
    <row r="1506" ht="15" customHeight="1">
      <c r="A1506" s="2" t="n"/>
      <c r="B1506" s="2" t="n"/>
      <c r="C1506" s="2" t="n"/>
      <c r="D1506" s="2" t="n"/>
      <c r="E1506" s="2" t="n"/>
      <c r="F1506" s="2" t="n"/>
      <c r="G1506" s="75" t="inlineStr">
        <is>
          <t>VALOR:</t>
        </is>
      </c>
      <c r="H1506" s="91" t="n"/>
      <c r="I1506" s="5" t="n">
        <v>50.75</v>
      </c>
    </row>
    <row r="1507" ht="15" customHeight="1">
      <c r="A1507" s="2" t="n"/>
      <c r="B1507" s="2" t="n"/>
      <c r="C1507" s="2" t="n"/>
      <c r="D1507" s="2" t="n"/>
      <c r="E1507" s="2" t="n"/>
      <c r="F1507" s="2" t="n"/>
      <c r="G1507" s="75" t="inlineStr">
        <is>
          <t>VALOR BDI (29.27%):</t>
        </is>
      </c>
      <c r="H1507" s="91" t="n"/>
      <c r="I1507" s="5" t="n">
        <v>14.85</v>
      </c>
    </row>
    <row r="1508" ht="15" customHeight="1">
      <c r="A1508" s="2" t="n"/>
      <c r="B1508" s="2" t="n"/>
      <c r="C1508" s="2" t="n"/>
      <c r="D1508" s="2" t="n"/>
      <c r="E1508" s="2" t="n"/>
      <c r="F1508" s="2" t="n"/>
      <c r="G1508" s="75" t="inlineStr">
        <is>
          <t>VALOR COM BDI:</t>
        </is>
      </c>
      <c r="H1508" s="91" t="n"/>
      <c r="I1508" s="5" t="n">
        <v>65.59999999999999</v>
      </c>
    </row>
    <row r="1509" ht="9.949999999999999" customHeight="1">
      <c r="A1509" s="2" t="n"/>
      <c r="B1509" s="2" t="n"/>
      <c r="C1509" s="2" t="n"/>
      <c r="D1509" s="71" t="n"/>
      <c r="G1509" s="2" t="n"/>
      <c r="H1509" s="2" t="n"/>
      <c r="I1509" s="2" t="n"/>
    </row>
    <row r="1510" ht="20.1" customHeight="1">
      <c r="A1510" s="72" t="inlineStr">
        <is>
          <t>40.31.07 REBOCO PAULISTA COM ARGAMASSA 1:4 (M2)</t>
        </is>
      </c>
      <c r="B1510" s="90" t="n"/>
      <c r="C1510" s="90" t="n"/>
      <c r="D1510" s="90" t="n"/>
      <c r="E1510" s="90" t="n"/>
      <c r="F1510" s="90" t="n"/>
      <c r="G1510" s="90" t="n"/>
      <c r="H1510" s="90" t="n"/>
      <c r="I1510" s="91" t="n"/>
    </row>
    <row r="1511" ht="15" customHeight="1">
      <c r="A1511" s="73" t="inlineStr">
        <is>
          <t>Mão de Obra</t>
        </is>
      </c>
      <c r="B1511" s="90" t="n"/>
      <c r="C1511" s="91" t="n"/>
      <c r="D1511" s="64" t="inlineStr">
        <is>
          <t>FONTE</t>
        </is>
      </c>
      <c r="E1511" s="91" t="n"/>
      <c r="F1511" s="64" t="inlineStr">
        <is>
          <t>UNID</t>
        </is>
      </c>
      <c r="G1511" s="64" t="inlineStr">
        <is>
          <t>COEFICIENTE</t>
        </is>
      </c>
      <c r="H1511" s="64" t="inlineStr">
        <is>
          <t>PREÇO UNITÁRIO</t>
        </is>
      </c>
      <c r="I1511" s="64" t="inlineStr">
        <is>
          <t>TOTAL</t>
        </is>
      </c>
    </row>
    <row r="1512" ht="15" customHeight="1">
      <c r="A1512" s="78" t="inlineStr">
        <is>
          <t>55.10.75</t>
        </is>
      </c>
      <c r="B1512" s="77" t="inlineStr">
        <is>
          <t>PEDREIRO</t>
        </is>
      </c>
      <c r="C1512" s="91" t="n"/>
      <c r="D1512" s="78" t="inlineStr">
        <is>
          <t>SUDECAP</t>
        </is>
      </c>
      <c r="E1512" s="91" t="n"/>
      <c r="F1512" s="78" t="inlineStr">
        <is>
          <t>H</t>
        </is>
      </c>
      <c r="G1512" s="21" t="n">
        <v>0.64</v>
      </c>
      <c r="H1512" s="22" t="n">
        <v>21.08</v>
      </c>
      <c r="I1512" s="22" t="n">
        <v>13.49</v>
      </c>
    </row>
    <row r="1513" ht="15" customHeight="1">
      <c r="A1513" s="78" t="inlineStr">
        <is>
          <t>55.10.88</t>
        </is>
      </c>
      <c r="B1513" s="77" t="inlineStr">
        <is>
          <t>SERVENTE</t>
        </is>
      </c>
      <c r="C1513" s="91" t="n"/>
      <c r="D1513" s="78" t="inlineStr">
        <is>
          <t>SUDECAP</t>
        </is>
      </c>
      <c r="E1513" s="91" t="n"/>
      <c r="F1513" s="78" t="inlineStr">
        <is>
          <t>H</t>
        </is>
      </c>
      <c r="G1513" s="21" t="n">
        <v>0.64</v>
      </c>
      <c r="H1513" s="22" t="n">
        <v>14.9</v>
      </c>
      <c r="I1513" s="22" t="n">
        <v>9.539999999999999</v>
      </c>
    </row>
    <row r="1514" ht="15" customHeight="1">
      <c r="A1514" s="2" t="n"/>
      <c r="B1514" s="2" t="n"/>
      <c r="C1514" s="2" t="n"/>
      <c r="D1514" s="2" t="n"/>
      <c r="E1514" s="2" t="n"/>
      <c r="F1514" s="2" t="n"/>
      <c r="G1514" s="74" t="inlineStr">
        <is>
          <t>TOTAL Mão de Obra:</t>
        </is>
      </c>
      <c r="H1514" s="91" t="n"/>
      <c r="I1514" s="23" t="n">
        <v>23.03</v>
      </c>
    </row>
    <row r="1515" ht="15" customHeight="1">
      <c r="A1515" s="73" t="inlineStr">
        <is>
          <t>Serviço</t>
        </is>
      </c>
      <c r="B1515" s="90" t="n"/>
      <c r="C1515" s="91" t="n"/>
      <c r="D1515" s="64" t="inlineStr">
        <is>
          <t>FONTE</t>
        </is>
      </c>
      <c r="E1515" s="91" t="n"/>
      <c r="F1515" s="64" t="inlineStr">
        <is>
          <t>UNID</t>
        </is>
      </c>
      <c r="G1515" s="64" t="inlineStr">
        <is>
          <t>COEFICIENTE</t>
        </is>
      </c>
      <c r="H1515" s="64" t="inlineStr">
        <is>
          <t>PREÇO UNITÁRIO</t>
        </is>
      </c>
      <c r="I1515" s="64" t="inlineStr">
        <is>
          <t>TOTAL</t>
        </is>
      </c>
    </row>
    <row r="1516" ht="15" customHeight="1">
      <c r="A1516" s="78" t="inlineStr">
        <is>
          <t>40.24.17</t>
        </is>
      </c>
      <c r="B1516" s="77" t="inlineStr">
        <is>
          <t>ARGAMASSA DE CIMENTO E AREIA 1:4</t>
        </is>
      </c>
      <c r="C1516" s="91" t="n"/>
      <c r="D1516" s="78" t="inlineStr">
        <is>
          <t>SUDECAP</t>
        </is>
      </c>
      <c r="E1516" s="91" t="n"/>
      <c r="F1516" s="78" t="inlineStr">
        <is>
          <t>M3</t>
        </is>
      </c>
      <c r="G1516" s="21" t="n">
        <v>0.022</v>
      </c>
      <c r="H1516" s="22" t="n">
        <v>548.24</v>
      </c>
      <c r="I1516" s="22" t="n">
        <v>12.06</v>
      </c>
    </row>
    <row r="1517" ht="15" customHeight="1">
      <c r="A1517" s="2" t="n"/>
      <c r="B1517" s="2" t="n"/>
      <c r="C1517" s="2" t="n"/>
      <c r="D1517" s="2" t="n"/>
      <c r="E1517" s="2" t="n"/>
      <c r="F1517" s="2" t="n"/>
      <c r="G1517" s="74" t="inlineStr">
        <is>
          <t>TOTAL Serviço:</t>
        </is>
      </c>
      <c r="H1517" s="91" t="n"/>
      <c r="I1517" s="23" t="n">
        <v>12.06</v>
      </c>
    </row>
    <row r="1518" ht="15" customHeight="1">
      <c r="A1518" s="2" t="n"/>
      <c r="B1518" s="2" t="n"/>
      <c r="C1518" s="2" t="n"/>
      <c r="D1518" s="2" t="n"/>
      <c r="E1518" s="2" t="n"/>
      <c r="F1518" s="2" t="n"/>
      <c r="G1518" s="75" t="inlineStr">
        <is>
          <t>VALOR:</t>
        </is>
      </c>
      <c r="H1518" s="91" t="n"/>
      <c r="I1518" s="5" t="n">
        <v>35.09</v>
      </c>
    </row>
    <row r="1519" ht="15" customHeight="1">
      <c r="A1519" s="2" t="n"/>
      <c r="B1519" s="2" t="n"/>
      <c r="C1519" s="2" t="n"/>
      <c r="D1519" s="2" t="n"/>
      <c r="E1519" s="2" t="n"/>
      <c r="F1519" s="2" t="n"/>
      <c r="G1519" s="75" t="inlineStr">
        <is>
          <t>VALOR BDI (29.27%):</t>
        </is>
      </c>
      <c r="H1519" s="91" t="n"/>
      <c r="I1519" s="5" t="n">
        <v>10.27</v>
      </c>
    </row>
    <row r="1520" ht="15" customHeight="1">
      <c r="A1520" s="2" t="n"/>
      <c r="B1520" s="2" t="n"/>
      <c r="C1520" s="2" t="n"/>
      <c r="D1520" s="2" t="n"/>
      <c r="E1520" s="2" t="n"/>
      <c r="F1520" s="2" t="n"/>
      <c r="G1520" s="75" t="inlineStr">
        <is>
          <t>VALOR COM BDI:</t>
        </is>
      </c>
      <c r="H1520" s="91" t="n"/>
      <c r="I1520" s="5" t="n">
        <v>45.36</v>
      </c>
    </row>
    <row r="1521" ht="9.949999999999999" customHeight="1">
      <c r="A1521" s="2" t="n"/>
      <c r="B1521" s="2" t="n"/>
      <c r="C1521" s="2" t="n"/>
      <c r="D1521" s="71" t="n"/>
      <c r="G1521" s="2" t="n"/>
      <c r="H1521" s="2" t="n"/>
      <c r="I1521" s="2" t="n"/>
    </row>
    <row r="1522" ht="20.1" customHeight="1">
      <c r="A1522" s="72" t="inlineStr">
        <is>
          <t>40.32.22 REGULARIZACAO E COMPACTACAO MANUAL DE TERRENO (M2)</t>
        </is>
      </c>
      <c r="B1522" s="90" t="n"/>
      <c r="C1522" s="90" t="n"/>
      <c r="D1522" s="90" t="n"/>
      <c r="E1522" s="90" t="n"/>
      <c r="F1522" s="90" t="n"/>
      <c r="G1522" s="90" t="n"/>
      <c r="H1522" s="90" t="n"/>
      <c r="I1522" s="91" t="n"/>
    </row>
    <row r="1523" ht="15" customHeight="1">
      <c r="A1523" s="73" t="inlineStr">
        <is>
          <t>Mão de Obra</t>
        </is>
      </c>
      <c r="B1523" s="90" t="n"/>
      <c r="C1523" s="91" t="n"/>
      <c r="D1523" s="64" t="inlineStr">
        <is>
          <t>FONTE</t>
        </is>
      </c>
      <c r="E1523" s="91" t="n"/>
      <c r="F1523" s="64" t="inlineStr">
        <is>
          <t>UNID</t>
        </is>
      </c>
      <c r="G1523" s="64" t="inlineStr">
        <is>
          <t>COEFICIENTE</t>
        </is>
      </c>
      <c r="H1523" s="64" t="inlineStr">
        <is>
          <t>PREÇO UNITÁRIO</t>
        </is>
      </c>
      <c r="I1523" s="64" t="inlineStr">
        <is>
          <t>TOTAL</t>
        </is>
      </c>
    </row>
    <row r="1524" ht="15" customHeight="1">
      <c r="A1524" s="78" t="inlineStr">
        <is>
          <t>55.10.88</t>
        </is>
      </c>
      <c r="B1524" s="77" t="inlineStr">
        <is>
          <t>SERVENTE</t>
        </is>
      </c>
      <c r="C1524" s="91" t="n"/>
      <c r="D1524" s="78" t="inlineStr">
        <is>
          <t>SUDECAP</t>
        </is>
      </c>
      <c r="E1524" s="91" t="n"/>
      <c r="F1524" s="78" t="inlineStr">
        <is>
          <t>H</t>
        </is>
      </c>
      <c r="G1524" s="21" t="n">
        <v>0.33</v>
      </c>
      <c r="H1524" s="22" t="n">
        <v>14.9</v>
      </c>
      <c r="I1524" s="22" t="n">
        <v>4.92</v>
      </c>
    </row>
    <row r="1525" ht="15" customHeight="1">
      <c r="A1525" s="2" t="n"/>
      <c r="B1525" s="2" t="n"/>
      <c r="C1525" s="2" t="n"/>
      <c r="D1525" s="2" t="n"/>
      <c r="E1525" s="2" t="n"/>
      <c r="F1525" s="2" t="n"/>
      <c r="G1525" s="74" t="inlineStr">
        <is>
          <t>TOTAL Mão de Obra:</t>
        </is>
      </c>
      <c r="H1525" s="91" t="n"/>
      <c r="I1525" s="23" t="n">
        <v>4.92</v>
      </c>
    </row>
    <row r="1526" ht="15" customHeight="1">
      <c r="A1526" s="2" t="n"/>
      <c r="B1526" s="2" t="n"/>
      <c r="C1526" s="2" t="n"/>
      <c r="D1526" s="2" t="n"/>
      <c r="E1526" s="2" t="n"/>
      <c r="F1526" s="2" t="n"/>
      <c r="G1526" s="75" t="inlineStr">
        <is>
          <t>VALOR:</t>
        </is>
      </c>
      <c r="H1526" s="91" t="n"/>
      <c r="I1526" s="5" t="n">
        <v>4.92</v>
      </c>
    </row>
    <row r="1527" ht="15" customHeight="1">
      <c r="A1527" s="2" t="n"/>
      <c r="B1527" s="2" t="n"/>
      <c r="C1527" s="2" t="n"/>
      <c r="D1527" s="2" t="n"/>
      <c r="E1527" s="2" t="n"/>
      <c r="F1527" s="2" t="n"/>
      <c r="G1527" s="75" t="inlineStr">
        <is>
          <t>VALOR BDI (29.27%):</t>
        </is>
      </c>
      <c r="H1527" s="91" t="n"/>
      <c r="I1527" s="5" t="n">
        <v>1.44</v>
      </c>
    </row>
    <row r="1528" ht="15" customHeight="1">
      <c r="A1528" s="2" t="n"/>
      <c r="B1528" s="2" t="n"/>
      <c r="C1528" s="2" t="n"/>
      <c r="D1528" s="2" t="n"/>
      <c r="E1528" s="2" t="n"/>
      <c r="F1528" s="2" t="n"/>
      <c r="G1528" s="75" t="inlineStr">
        <is>
          <t>VALOR COM BDI:</t>
        </is>
      </c>
      <c r="H1528" s="91" t="n"/>
      <c r="I1528" s="5" t="n">
        <v>6.36</v>
      </c>
    </row>
    <row r="1529" ht="9.949999999999999" customHeight="1">
      <c r="A1529" s="2" t="n"/>
      <c r="B1529" s="2" t="n"/>
      <c r="C1529" s="2" t="n"/>
      <c r="D1529" s="71" t="n"/>
      <c r="G1529" s="2" t="n"/>
      <c r="H1529" s="2" t="n"/>
      <c r="I1529" s="2" t="n"/>
    </row>
    <row r="1530" ht="20.1" customHeight="1">
      <c r="A1530" s="72" t="inlineStr">
        <is>
          <t>ED-7830 SERRALHEIRO COM ENCARGOS COMPLEMENTARES (hora)</t>
        </is>
      </c>
      <c r="B1530" s="90" t="n"/>
      <c r="C1530" s="90" t="n"/>
      <c r="D1530" s="90" t="n"/>
      <c r="E1530" s="90" t="n"/>
      <c r="F1530" s="90" t="n"/>
      <c r="G1530" s="90" t="n"/>
      <c r="H1530" s="90" t="n"/>
      <c r="I1530" s="91" t="n"/>
    </row>
    <row r="1531" ht="20.1" customHeight="1">
      <c r="A1531" s="76" t="inlineStr">
        <is>
          <t>MÃO DE OBRA</t>
        </is>
      </c>
      <c r="B1531" s="90" t="n"/>
      <c r="C1531" s="90" t="n"/>
      <c r="D1531" s="90" t="n"/>
      <c r="E1531" s="91" t="n"/>
      <c r="F1531" s="63" t="inlineStr">
        <is>
          <t>UNID</t>
        </is>
      </c>
      <c r="G1531" s="63" t="inlineStr">
        <is>
          <t>CONSUMO</t>
        </is>
      </c>
      <c r="H1531" s="63" t="inlineStr">
        <is>
          <t>SALÁRIO HORA</t>
        </is>
      </c>
      <c r="I1531" s="63" t="inlineStr">
        <is>
          <t>CUSTO HORÁRIO</t>
        </is>
      </c>
    </row>
    <row r="1532" ht="15" customHeight="1">
      <c r="A1532" s="66" t="inlineStr">
        <is>
          <t>MOED-2090</t>
        </is>
      </c>
      <c r="B1532" s="79" t="inlineStr">
        <is>
          <t>SERRALHEIRO</t>
        </is>
      </c>
      <c r="C1532" s="90" t="n"/>
      <c r="D1532" s="90" t="n"/>
      <c r="E1532" s="90" t="n"/>
      <c r="F1532" s="66" t="inlineStr">
        <is>
          <t>h</t>
        </is>
      </c>
      <c r="G1532" s="82" t="n">
        <v>1</v>
      </c>
      <c r="H1532" s="67" t="n">
        <v>18.4</v>
      </c>
      <c r="I1532" s="67" t="n">
        <v>18.4</v>
      </c>
    </row>
    <row r="1533" ht="15" customHeight="1">
      <c r="A1533" s="58" t="n"/>
      <c r="B1533" s="58" t="n"/>
      <c r="C1533" s="58" t="n"/>
      <c r="D1533" s="58" t="n"/>
      <c r="E1533" s="58" t="n"/>
      <c r="F1533" s="58" t="n"/>
      <c r="G1533" s="69" t="inlineStr">
        <is>
          <t>TOTAL MÃO DE OBRA:</t>
        </is>
      </c>
      <c r="H1533" s="91" t="n"/>
      <c r="I1533" s="26" t="n">
        <v>18.4</v>
      </c>
    </row>
    <row r="1534" ht="15" customHeight="1">
      <c r="A1534" s="2" t="n"/>
      <c r="B1534" s="2" t="n"/>
      <c r="C1534" s="2" t="n"/>
      <c r="D1534" s="2" t="n"/>
      <c r="E1534" s="2" t="n"/>
      <c r="F1534" s="2" t="n"/>
      <c r="G1534" s="75" t="inlineStr">
        <is>
          <t>Custo Horário da Execução:</t>
        </is>
      </c>
      <c r="H1534" s="91" t="n"/>
      <c r="I1534" s="27" t="n">
        <v>18.4</v>
      </c>
    </row>
    <row r="1535" ht="15" customHeight="1">
      <c r="A1535" s="2" t="n"/>
      <c r="B1535" s="2" t="n"/>
      <c r="C1535" s="2" t="n"/>
      <c r="D1535" s="2" t="n"/>
      <c r="E1535" s="2" t="n"/>
      <c r="F1535" s="2" t="n"/>
      <c r="G1535" s="75" t="inlineStr">
        <is>
          <t>Produção da Equipe:</t>
        </is>
      </c>
      <c r="H1535" s="91" t="n"/>
      <c r="I1535" s="28" t="n">
        <v>1</v>
      </c>
    </row>
    <row r="1536" ht="15" customHeight="1">
      <c r="A1536" s="2" t="n"/>
      <c r="B1536" s="2" t="n"/>
      <c r="C1536" s="2" t="n"/>
      <c r="D1536" s="2" t="n"/>
      <c r="E1536" s="2" t="n"/>
      <c r="F1536" s="2" t="n"/>
      <c r="G1536" s="75" t="inlineStr">
        <is>
          <t>Custo Unitário da Execução:</t>
        </is>
      </c>
      <c r="H1536" s="91" t="n"/>
      <c r="I1536" s="27" t="n">
        <v>18.4</v>
      </c>
    </row>
    <row r="1537" ht="20.1" customHeight="1">
      <c r="A1537" s="76" t="inlineStr">
        <is>
          <t>MATERIAIS</t>
        </is>
      </c>
      <c r="B1537" s="90" t="n"/>
      <c r="C1537" s="90" t="n"/>
      <c r="D1537" s="90" t="n"/>
      <c r="E1537" s="91" t="n"/>
      <c r="F1537" s="63" t="inlineStr">
        <is>
          <t>UNID</t>
        </is>
      </c>
      <c r="G1537" s="63" t="inlineStr">
        <is>
          <t>CONSUMO</t>
        </is>
      </c>
      <c r="H1537" s="63" t="inlineStr">
        <is>
          <t>VALOR UNITÁRIO</t>
        </is>
      </c>
      <c r="I1537" s="63" t="inlineStr">
        <is>
          <t>CUSTO UNITÁRIO</t>
        </is>
      </c>
    </row>
    <row r="1538" ht="15" customHeight="1">
      <c r="A1538" s="66" t="inlineStr">
        <is>
          <t>MATED-13096</t>
        </is>
      </c>
      <c r="B1538" s="65" t="inlineStr">
        <is>
          <t>CESTA BÁSICA/ ALIMENTAÇÃO - HORISTA ( ENCARGOS COMPLEMENTARES)   hora</t>
        </is>
      </c>
      <c r="C1538" s="90" t="n"/>
      <c r="D1538" s="90" t="n"/>
      <c r="E1538" s="91" t="n"/>
      <c r="F1538" s="66" t="inlineStr">
        <is>
          <t>hora</t>
        </is>
      </c>
      <c r="G1538" s="82" t="n">
        <v>1</v>
      </c>
      <c r="H1538" s="68" t="n">
        <v>1.69</v>
      </c>
      <c r="I1538" s="68" t="n">
        <v>1.69</v>
      </c>
    </row>
    <row r="1539" ht="15" customHeight="1">
      <c r="A1539" s="66" t="inlineStr">
        <is>
          <t>MATED-13099</t>
        </is>
      </c>
      <c r="B1539" s="65" t="inlineStr">
        <is>
          <t>EXAMES - HORISTA ( ENCARGOS COMPLEMENTARES)   hora</t>
        </is>
      </c>
      <c r="C1539" s="90" t="n"/>
      <c r="D1539" s="90" t="n"/>
      <c r="E1539" s="91" t="n"/>
      <c r="F1539" s="66" t="inlineStr">
        <is>
          <t>hora</t>
        </is>
      </c>
      <c r="G1539" s="82" t="n">
        <v>1</v>
      </c>
      <c r="H1539" s="68" t="n">
        <v>1.14</v>
      </c>
      <c r="I1539" s="68" t="n">
        <v>1.14</v>
      </c>
    </row>
    <row r="1540" ht="15" customHeight="1">
      <c r="A1540" s="66" t="inlineStr">
        <is>
          <t>MATED-13098</t>
        </is>
      </c>
      <c r="B1540" s="65" t="inlineStr">
        <is>
          <t>SEGURO - HORISTA ( ENCARGOS COMPLEMENTARES)   hora</t>
        </is>
      </c>
      <c r="C1540" s="90" t="n"/>
      <c r="D1540" s="90" t="n"/>
      <c r="E1540" s="91" t="n"/>
      <c r="F1540" s="66" t="inlineStr">
        <is>
          <t>hora</t>
        </is>
      </c>
      <c r="G1540" s="82" t="n">
        <v>1</v>
      </c>
      <c r="H1540" s="68" t="n">
        <v>0.07000000000000001</v>
      </c>
      <c r="I1540" s="68" t="n">
        <v>0.07000000000000001</v>
      </c>
    </row>
    <row r="1541" ht="15" customHeight="1">
      <c r="A1541" s="66" t="inlineStr">
        <is>
          <t>MATED-13097</t>
        </is>
      </c>
      <c r="B1541" s="65" t="inlineStr">
        <is>
          <t>TRANSPORTE - HORISTA ( ENCARGOS COMPLEMENTARES)   hora</t>
        </is>
      </c>
      <c r="C1541" s="90" t="n"/>
      <c r="D1541" s="90" t="n"/>
      <c r="E1541" s="91" t="n"/>
      <c r="F1541" s="66" t="inlineStr">
        <is>
          <t>hora</t>
        </is>
      </c>
      <c r="G1541" s="82" t="n">
        <v>1</v>
      </c>
      <c r="H1541" s="68" t="n">
        <v>0.72</v>
      </c>
      <c r="I1541" s="68" t="n">
        <v>0.72</v>
      </c>
    </row>
    <row r="1542" ht="15" customHeight="1">
      <c r="A1542" s="58" t="n"/>
      <c r="B1542" s="58" t="n"/>
      <c r="C1542" s="58" t="n"/>
      <c r="D1542" s="58" t="n"/>
      <c r="E1542" s="58" t="n"/>
      <c r="F1542" s="58" t="n"/>
      <c r="G1542" s="69" t="inlineStr">
        <is>
          <t>TOTAL MATERIAIS:</t>
        </is>
      </c>
      <c r="H1542" s="91" t="n"/>
      <c r="I1542" s="5" t="n">
        <v>3.62</v>
      </c>
    </row>
    <row r="1543" ht="20.1" customHeight="1">
      <c r="A1543" s="76" t="inlineStr">
        <is>
          <t>SERVIÇOS</t>
        </is>
      </c>
      <c r="B1543" s="90" t="n"/>
      <c r="C1543" s="90" t="n"/>
      <c r="D1543" s="90" t="n"/>
      <c r="E1543" s="91" t="n"/>
      <c r="F1543" s="63" t="inlineStr">
        <is>
          <t>UNID</t>
        </is>
      </c>
      <c r="G1543" s="63" t="inlineStr">
        <is>
          <t>CONSUMO</t>
        </is>
      </c>
      <c r="H1543" s="63" t="inlineStr">
        <is>
          <t>PREÇO UNITÁRIO</t>
        </is>
      </c>
      <c r="I1543" s="63" t="inlineStr">
        <is>
          <t>CUSTO UNITÁRIO</t>
        </is>
      </c>
    </row>
    <row r="1544" ht="15.95" customHeight="1">
      <c r="A1544" s="66" t="inlineStr">
        <is>
          <t>ED-7929</t>
        </is>
      </c>
      <c r="B1544" s="65" t="inlineStr">
        <is>
          <t>CURSO DE CAPACITAÇÃO PARA SERRALHEIRO ( ENCARGOS COMPLEMENTARES) - HORISTA</t>
        </is>
      </c>
      <c r="C1544" s="90" t="n"/>
      <c r="D1544" s="90" t="n"/>
      <c r="E1544" s="91" t="n"/>
      <c r="F1544" s="66" t="inlineStr">
        <is>
          <t>hora</t>
        </is>
      </c>
      <c r="G1544" s="25" t="n">
        <v>1</v>
      </c>
      <c r="H1544" s="68" t="n">
        <v>0.22</v>
      </c>
      <c r="I1544" s="68" t="n">
        <v>0.22</v>
      </c>
    </row>
    <row r="1545" ht="15" customHeight="1">
      <c r="A1545" s="66" t="inlineStr">
        <is>
          <t>ED-14661</t>
        </is>
      </c>
      <c r="B1545" s="65" t="inlineStr">
        <is>
          <t>EPI PARA SERRALHEIRO - HORISTA (ENCARGOS COMPLEMENTARES)</t>
        </is>
      </c>
      <c r="C1545" s="90" t="n"/>
      <c r="D1545" s="90" t="n"/>
      <c r="E1545" s="91" t="n"/>
      <c r="F1545" s="66" t="inlineStr">
        <is>
          <t>hora</t>
        </is>
      </c>
      <c r="G1545" s="25" t="n">
        <v>1</v>
      </c>
      <c r="H1545" s="68" t="n">
        <v>1.17</v>
      </c>
      <c r="I1545" s="68" t="n">
        <v>1.17</v>
      </c>
    </row>
    <row r="1546" ht="15" customHeight="1">
      <c r="A1546" s="66" t="inlineStr">
        <is>
          <t>ED-14697</t>
        </is>
      </c>
      <c r="B1546" s="65" t="inlineStr">
        <is>
          <t>FERRAMENTAS PARA SERRALHEIRO - HORISTA ( ENCARGOS COMPLEMENTARES)</t>
        </is>
      </c>
      <c r="C1546" s="90" t="n"/>
      <c r="D1546" s="90" t="n"/>
      <c r="E1546" s="91" t="n"/>
      <c r="F1546" s="66" t="inlineStr">
        <is>
          <t>hora</t>
        </is>
      </c>
      <c r="G1546" s="25" t="n">
        <v>1</v>
      </c>
      <c r="H1546" s="68" t="n">
        <v>0.84</v>
      </c>
      <c r="I1546" s="68" t="n">
        <v>0.84</v>
      </c>
    </row>
    <row r="1547" ht="15" customHeight="1">
      <c r="A1547" s="58" t="n"/>
      <c r="B1547" s="58" t="n"/>
      <c r="C1547" s="58" t="n"/>
      <c r="D1547" s="58" t="n"/>
      <c r="E1547" s="58" t="n"/>
      <c r="F1547" s="58" t="n"/>
      <c r="G1547" s="69" t="inlineStr">
        <is>
          <t>TOTAL SERVIÇOS:</t>
        </is>
      </c>
      <c r="H1547" s="91" t="n"/>
      <c r="I1547" s="5" t="n">
        <v>2.23</v>
      </c>
    </row>
    <row r="1548" ht="15" customHeight="1">
      <c r="A1548" s="2" t="n"/>
      <c r="B1548" s="2" t="n"/>
      <c r="C1548" s="2" t="n"/>
      <c r="D1548" s="2" t="n"/>
      <c r="E1548" s="2" t="n"/>
      <c r="F1548" s="2" t="n"/>
      <c r="G1548" s="75" t="inlineStr">
        <is>
          <t>Custo Direto Total:</t>
        </is>
      </c>
      <c r="H1548" s="91" t="n"/>
      <c r="I1548" s="68" t="n">
        <v>24.25</v>
      </c>
    </row>
    <row r="1549" ht="15" customHeight="1">
      <c r="A1549" s="2" t="n"/>
      <c r="B1549" s="2" t="n"/>
      <c r="C1549" s="2" t="n"/>
      <c r="D1549" s="2" t="n"/>
      <c r="E1549" s="2" t="n"/>
      <c r="F1549" s="2" t="n"/>
      <c r="G1549" s="75" t="inlineStr">
        <is>
          <t>VALOR:</t>
        </is>
      </c>
      <c r="H1549" s="91" t="n"/>
      <c r="I1549" s="5" t="n">
        <v>24.25</v>
      </c>
    </row>
    <row r="1550" ht="15" customHeight="1">
      <c r="A1550" s="2" t="n"/>
      <c r="B1550" s="2" t="n"/>
      <c r="C1550" s="2" t="n"/>
      <c r="D1550" s="2" t="n"/>
      <c r="E1550" s="2" t="n"/>
      <c r="F1550" s="2" t="n"/>
      <c r="G1550" s="75" t="inlineStr">
        <is>
          <t>VALOR BDI (29.27%):</t>
        </is>
      </c>
      <c r="H1550" s="91" t="n"/>
      <c r="I1550" s="5" t="n">
        <v>7.1</v>
      </c>
    </row>
    <row r="1551" ht="15" customHeight="1">
      <c r="A1551" s="2" t="n"/>
      <c r="B1551" s="2" t="n"/>
      <c r="C1551" s="2" t="n"/>
      <c r="D1551" s="2" t="n"/>
      <c r="E1551" s="2" t="n"/>
      <c r="F1551" s="2" t="n"/>
      <c r="G1551" s="75" t="inlineStr">
        <is>
          <t>VALOR COM BDI:</t>
        </is>
      </c>
      <c r="H1551" s="91" t="n"/>
      <c r="I1551" s="5" t="n">
        <v>31.35</v>
      </c>
    </row>
    <row r="1552" ht="9.949999999999999" customHeight="1">
      <c r="A1552" s="2" t="n"/>
      <c r="B1552" s="2" t="n"/>
      <c r="C1552" s="2" t="n"/>
      <c r="D1552" s="71" t="n"/>
      <c r="G1552" s="2" t="n"/>
      <c r="H1552" s="2" t="n"/>
      <c r="I1552" s="2" t="n"/>
    </row>
    <row r="1553" ht="20.1" customHeight="1">
      <c r="A1553" s="72" t="inlineStr">
        <is>
          <t>ED-50367 SERVENTE COM ENCARGOS COMPLEMENTARES (hora)</t>
        </is>
      </c>
      <c r="B1553" s="90" t="n"/>
      <c r="C1553" s="90" t="n"/>
      <c r="D1553" s="90" t="n"/>
      <c r="E1553" s="90" t="n"/>
      <c r="F1553" s="90" t="n"/>
      <c r="G1553" s="90" t="n"/>
      <c r="H1553" s="90" t="n"/>
      <c r="I1553" s="91" t="n"/>
    </row>
    <row r="1554" ht="20.1" customHeight="1">
      <c r="A1554" s="76" t="inlineStr">
        <is>
          <t>MÃO DE OBRA</t>
        </is>
      </c>
      <c r="B1554" s="90" t="n"/>
      <c r="C1554" s="90" t="n"/>
      <c r="D1554" s="90" t="n"/>
      <c r="E1554" s="91" t="n"/>
      <c r="F1554" s="63" t="inlineStr">
        <is>
          <t>UNID</t>
        </is>
      </c>
      <c r="G1554" s="63" t="inlineStr">
        <is>
          <t>CONSUMO</t>
        </is>
      </c>
      <c r="H1554" s="63" t="inlineStr">
        <is>
          <t>SALÁRIO HORA</t>
        </is>
      </c>
      <c r="I1554" s="63" t="inlineStr">
        <is>
          <t>CUSTO HORÁRIO</t>
        </is>
      </c>
    </row>
    <row r="1555" ht="15" customHeight="1">
      <c r="A1555" s="66" t="inlineStr">
        <is>
          <t>MOED-20154</t>
        </is>
      </c>
      <c r="B1555" s="79" t="inlineStr">
        <is>
          <t>SERVENTE</t>
        </is>
      </c>
      <c r="C1555" s="90" t="n"/>
      <c r="D1555" s="90" t="n"/>
      <c r="E1555" s="90" t="n"/>
      <c r="F1555" s="66" t="inlineStr">
        <is>
          <t>h</t>
        </is>
      </c>
      <c r="G1555" s="82" t="n">
        <v>1</v>
      </c>
      <c r="H1555" s="67" t="n">
        <v>14.9</v>
      </c>
      <c r="I1555" s="67" t="n">
        <v>14.9</v>
      </c>
    </row>
    <row r="1556" ht="15" customHeight="1">
      <c r="A1556" s="58" t="n"/>
      <c r="B1556" s="58" t="n"/>
      <c r="C1556" s="58" t="n"/>
      <c r="D1556" s="58" t="n"/>
      <c r="E1556" s="58" t="n"/>
      <c r="F1556" s="58" t="n"/>
      <c r="G1556" s="69" t="inlineStr">
        <is>
          <t>TOTAL MÃO DE OBRA:</t>
        </is>
      </c>
      <c r="H1556" s="91" t="n"/>
      <c r="I1556" s="26" t="n">
        <v>14.9</v>
      </c>
    </row>
    <row r="1557" ht="15" customHeight="1">
      <c r="A1557" s="2" t="n"/>
      <c r="B1557" s="2" t="n"/>
      <c r="C1557" s="2" t="n"/>
      <c r="D1557" s="2" t="n"/>
      <c r="E1557" s="2" t="n"/>
      <c r="F1557" s="2" t="n"/>
      <c r="G1557" s="75" t="inlineStr">
        <is>
          <t>Custo Horário da Execução:</t>
        </is>
      </c>
      <c r="H1557" s="91" t="n"/>
      <c r="I1557" s="27" t="n">
        <v>14.9</v>
      </c>
    </row>
    <row r="1558" ht="15" customHeight="1">
      <c r="A1558" s="2" t="n"/>
      <c r="B1558" s="2" t="n"/>
      <c r="C1558" s="2" t="n"/>
      <c r="D1558" s="2" t="n"/>
      <c r="E1558" s="2" t="n"/>
      <c r="F1558" s="2" t="n"/>
      <c r="G1558" s="75" t="inlineStr">
        <is>
          <t>Produção da Equipe:</t>
        </is>
      </c>
      <c r="H1558" s="91" t="n"/>
      <c r="I1558" s="28" t="n">
        <v>1</v>
      </c>
    </row>
    <row r="1559" ht="15" customHeight="1">
      <c r="A1559" s="2" t="n"/>
      <c r="B1559" s="2" t="n"/>
      <c r="C1559" s="2" t="n"/>
      <c r="D1559" s="2" t="n"/>
      <c r="E1559" s="2" t="n"/>
      <c r="F1559" s="2" t="n"/>
      <c r="G1559" s="75" t="inlineStr">
        <is>
          <t>Custo Unitário da Execução:</t>
        </is>
      </c>
      <c r="H1559" s="91" t="n"/>
      <c r="I1559" s="27" t="n">
        <v>14.9</v>
      </c>
    </row>
    <row r="1560" ht="20.1" customHeight="1">
      <c r="A1560" s="76" t="inlineStr">
        <is>
          <t>MATERIAIS</t>
        </is>
      </c>
      <c r="B1560" s="90" t="n"/>
      <c r="C1560" s="90" t="n"/>
      <c r="D1560" s="90" t="n"/>
      <c r="E1560" s="91" t="n"/>
      <c r="F1560" s="63" t="inlineStr">
        <is>
          <t>UNID</t>
        </is>
      </c>
      <c r="G1560" s="63" t="inlineStr">
        <is>
          <t>CONSUMO</t>
        </is>
      </c>
      <c r="H1560" s="63" t="inlineStr">
        <is>
          <t>VALOR UNITÁRIO</t>
        </is>
      </c>
      <c r="I1560" s="63" t="inlineStr">
        <is>
          <t>CUSTO UNITÁRIO</t>
        </is>
      </c>
    </row>
    <row r="1561" ht="15" customHeight="1">
      <c r="A1561" s="66" t="inlineStr">
        <is>
          <t>MATED-13096</t>
        </is>
      </c>
      <c r="B1561" s="65" t="inlineStr">
        <is>
          <t>CESTA BÁSICA/ ALIMENTAÇÃO - HORISTA ( ENCARGOS COMPLEMENTARES)   hora</t>
        </is>
      </c>
      <c r="C1561" s="90" t="n"/>
      <c r="D1561" s="90" t="n"/>
      <c r="E1561" s="91" t="n"/>
      <c r="F1561" s="66" t="inlineStr">
        <is>
          <t>hora</t>
        </is>
      </c>
      <c r="G1561" s="82" t="n">
        <v>1</v>
      </c>
      <c r="H1561" s="68" t="n">
        <v>1.69</v>
      </c>
      <c r="I1561" s="68" t="n">
        <v>1.69</v>
      </c>
    </row>
    <row r="1562" ht="15" customHeight="1">
      <c r="A1562" s="66" t="inlineStr">
        <is>
          <t>MATED-13099</t>
        </is>
      </c>
      <c r="B1562" s="65" t="inlineStr">
        <is>
          <t>EXAMES - HORISTA ( ENCARGOS COMPLEMENTARES)   hora</t>
        </is>
      </c>
      <c r="C1562" s="90" t="n"/>
      <c r="D1562" s="90" t="n"/>
      <c r="E1562" s="91" t="n"/>
      <c r="F1562" s="66" t="inlineStr">
        <is>
          <t>hora</t>
        </is>
      </c>
      <c r="G1562" s="82" t="n">
        <v>1</v>
      </c>
      <c r="H1562" s="68" t="n">
        <v>1.14</v>
      </c>
      <c r="I1562" s="68" t="n">
        <v>1.14</v>
      </c>
    </row>
    <row r="1563" ht="15" customHeight="1">
      <c r="A1563" s="66" t="inlineStr">
        <is>
          <t>MATED-13098</t>
        </is>
      </c>
      <c r="B1563" s="65" t="inlineStr">
        <is>
          <t>SEGURO - HORISTA ( ENCARGOS COMPLEMENTARES)   hora</t>
        </is>
      </c>
      <c r="C1563" s="90" t="n"/>
      <c r="D1563" s="90" t="n"/>
      <c r="E1563" s="91" t="n"/>
      <c r="F1563" s="66" t="inlineStr">
        <is>
          <t>hora</t>
        </is>
      </c>
      <c r="G1563" s="82" t="n">
        <v>1</v>
      </c>
      <c r="H1563" s="68" t="n">
        <v>0.07000000000000001</v>
      </c>
      <c r="I1563" s="68" t="n">
        <v>0.07000000000000001</v>
      </c>
    </row>
    <row r="1564" ht="15" customHeight="1">
      <c r="A1564" s="66" t="inlineStr">
        <is>
          <t>MATED-13097</t>
        </is>
      </c>
      <c r="B1564" s="65" t="inlineStr">
        <is>
          <t>TRANSPORTE - HORISTA ( ENCARGOS COMPLEMENTARES)   hora</t>
        </is>
      </c>
      <c r="C1564" s="90" t="n"/>
      <c r="D1564" s="90" t="n"/>
      <c r="E1564" s="91" t="n"/>
      <c r="F1564" s="66" t="inlineStr">
        <is>
          <t>hora</t>
        </is>
      </c>
      <c r="G1564" s="82" t="n">
        <v>1</v>
      </c>
      <c r="H1564" s="68" t="n">
        <v>0.72</v>
      </c>
      <c r="I1564" s="68" t="n">
        <v>0.72</v>
      </c>
    </row>
    <row r="1565" ht="15" customHeight="1">
      <c r="A1565" s="58" t="n"/>
      <c r="B1565" s="58" t="n"/>
      <c r="C1565" s="58" t="n"/>
      <c r="D1565" s="58" t="n"/>
      <c r="E1565" s="58" t="n"/>
      <c r="F1565" s="58" t="n"/>
      <c r="G1565" s="69" t="inlineStr">
        <is>
          <t>TOTAL MATERIAIS:</t>
        </is>
      </c>
      <c r="H1565" s="91" t="n"/>
      <c r="I1565" s="5" t="n">
        <v>3.62</v>
      </c>
    </row>
    <row r="1566" ht="20.1" customHeight="1">
      <c r="A1566" s="76" t="inlineStr">
        <is>
          <t>SERVIÇOS</t>
        </is>
      </c>
      <c r="B1566" s="90" t="n"/>
      <c r="C1566" s="90" t="n"/>
      <c r="D1566" s="90" t="n"/>
      <c r="E1566" s="91" t="n"/>
      <c r="F1566" s="63" t="inlineStr">
        <is>
          <t>UNID</t>
        </is>
      </c>
      <c r="G1566" s="63" t="inlineStr">
        <is>
          <t>CONSUMO</t>
        </is>
      </c>
      <c r="H1566" s="63" t="inlineStr">
        <is>
          <t>PREÇO UNITÁRIO</t>
        </is>
      </c>
      <c r="I1566" s="63" t="inlineStr">
        <is>
          <t>CUSTO UNITÁRIO</t>
        </is>
      </c>
    </row>
    <row r="1567" ht="15.95" customHeight="1">
      <c r="A1567" s="66" t="inlineStr">
        <is>
          <t>ED-5236</t>
        </is>
      </c>
      <c r="B1567" s="65" t="inlineStr">
        <is>
          <t>CURSO DE CAPACITAÇÃO PARA SERVENTE ( ENCARGOS COMPLEMENTARES) - HORISTA</t>
        </is>
      </c>
      <c r="C1567" s="90" t="n"/>
      <c r="D1567" s="90" t="n"/>
      <c r="E1567" s="91" t="n"/>
      <c r="F1567" s="66" t="inlineStr">
        <is>
          <t>hora</t>
        </is>
      </c>
      <c r="G1567" s="25" t="n">
        <v>1</v>
      </c>
      <c r="H1567" s="68" t="n">
        <v>0.33</v>
      </c>
      <c r="I1567" s="68" t="n">
        <v>0.33</v>
      </c>
    </row>
    <row r="1568" ht="15" customHeight="1">
      <c r="A1568" s="66" t="inlineStr">
        <is>
          <t>ED-14664</t>
        </is>
      </c>
      <c r="B1568" s="65" t="inlineStr">
        <is>
          <t>EPI PARA SERVENTE - HORISTA (ENCARGOS COMPLEMENTARES)</t>
        </is>
      </c>
      <c r="C1568" s="90" t="n"/>
      <c r="D1568" s="90" t="n"/>
      <c r="E1568" s="91" t="n"/>
      <c r="F1568" s="66" t="inlineStr">
        <is>
          <t>hora</t>
        </is>
      </c>
      <c r="G1568" s="25" t="n">
        <v>1</v>
      </c>
      <c r="H1568" s="68" t="n">
        <v>1.25</v>
      </c>
      <c r="I1568" s="68" t="n">
        <v>1.25</v>
      </c>
    </row>
    <row r="1569" ht="15" customHeight="1">
      <c r="A1569" s="66" t="inlineStr">
        <is>
          <t>ED-14700</t>
        </is>
      </c>
      <c r="B1569" s="65" t="inlineStr">
        <is>
          <t>FERRAMENTAS PARA SERVENTE - HORISTA ( ENCARGOS COMPLEMENTARES)</t>
        </is>
      </c>
      <c r="C1569" s="90" t="n"/>
      <c r="D1569" s="90" t="n"/>
      <c r="E1569" s="91" t="n"/>
      <c r="F1569" s="66" t="inlineStr">
        <is>
          <t>hora</t>
        </is>
      </c>
      <c r="G1569" s="25" t="n">
        <v>1</v>
      </c>
      <c r="H1569" s="68" t="n">
        <v>0.59</v>
      </c>
      <c r="I1569" s="68" t="n">
        <v>0.59</v>
      </c>
    </row>
    <row r="1570" ht="15" customHeight="1">
      <c r="A1570" s="58" t="n"/>
      <c r="B1570" s="58" t="n"/>
      <c r="C1570" s="58" t="n"/>
      <c r="D1570" s="58" t="n"/>
      <c r="E1570" s="58" t="n"/>
      <c r="F1570" s="58" t="n"/>
      <c r="G1570" s="69" t="inlineStr">
        <is>
          <t>TOTAL SERVIÇOS:</t>
        </is>
      </c>
      <c r="H1570" s="91" t="n"/>
      <c r="I1570" s="5" t="n">
        <v>2.17</v>
      </c>
    </row>
    <row r="1571" ht="15" customHeight="1">
      <c r="A1571" s="2" t="n"/>
      <c r="B1571" s="2" t="n"/>
      <c r="C1571" s="2" t="n"/>
      <c r="D1571" s="2" t="n"/>
      <c r="E1571" s="2" t="n"/>
      <c r="F1571" s="2" t="n"/>
      <c r="G1571" s="75" t="inlineStr">
        <is>
          <t>Custo Direto Total:</t>
        </is>
      </c>
      <c r="H1571" s="91" t="n"/>
      <c r="I1571" s="68" t="n">
        <v>20.69</v>
      </c>
    </row>
    <row r="1572" ht="15" customHeight="1">
      <c r="A1572" s="2" t="n"/>
      <c r="B1572" s="2" t="n"/>
      <c r="C1572" s="2" t="n"/>
      <c r="D1572" s="2" t="n"/>
      <c r="E1572" s="2" t="n"/>
      <c r="F1572" s="2" t="n"/>
      <c r="G1572" s="75" t="inlineStr">
        <is>
          <t>VALOR:</t>
        </is>
      </c>
      <c r="H1572" s="91" t="n"/>
      <c r="I1572" s="5" t="n">
        <v>20.69</v>
      </c>
    </row>
    <row r="1573" ht="15" customHeight="1">
      <c r="A1573" s="2" t="n"/>
      <c r="B1573" s="2" t="n"/>
      <c r="C1573" s="2" t="n"/>
      <c r="D1573" s="2" t="n"/>
      <c r="E1573" s="2" t="n"/>
      <c r="F1573" s="2" t="n"/>
      <c r="G1573" s="75" t="inlineStr">
        <is>
          <t>VALOR BDI (29.27%):</t>
        </is>
      </c>
      <c r="H1573" s="91" t="n"/>
      <c r="I1573" s="5" t="n">
        <v>6.06</v>
      </c>
    </row>
    <row r="1574" ht="15" customHeight="1">
      <c r="A1574" s="2" t="n"/>
      <c r="B1574" s="2" t="n"/>
      <c r="C1574" s="2" t="n"/>
      <c r="D1574" s="2" t="n"/>
      <c r="E1574" s="2" t="n"/>
      <c r="F1574" s="2" t="n"/>
      <c r="G1574" s="75" t="inlineStr">
        <is>
          <t>VALOR COM BDI:</t>
        </is>
      </c>
      <c r="H1574" s="91" t="n"/>
      <c r="I1574" s="5" t="n">
        <v>26.75</v>
      </c>
    </row>
    <row r="1575" ht="9.949999999999999" customHeight="1">
      <c r="A1575" s="2" t="n"/>
      <c r="B1575" s="2" t="n"/>
      <c r="C1575" s="2" t="n"/>
      <c r="D1575" s="71" t="n"/>
      <c r="G1575" s="2" t="n"/>
      <c r="H1575" s="2" t="n"/>
      <c r="I1575" s="2" t="n"/>
    </row>
    <row r="1576" ht="20.1" customHeight="1">
      <c r="A1576" s="72" t="inlineStr">
        <is>
          <t>ED-31485 SERVIÇO DE INSTALAÇÃO DE PLACA FOTOLUMINESCENTE PARA SINALIZAÇÃO DE EMERGÊNCIA (un)</t>
        </is>
      </c>
      <c r="B1576" s="90" t="n"/>
      <c r="C1576" s="90" t="n"/>
      <c r="D1576" s="90" t="n"/>
      <c r="E1576" s="90" t="n"/>
      <c r="F1576" s="90" t="n"/>
      <c r="G1576" s="90" t="n"/>
      <c r="H1576" s="90" t="n"/>
      <c r="I1576" s="91" t="n"/>
    </row>
    <row r="1577" ht="20.1" customHeight="1">
      <c r="A1577" s="76" t="inlineStr">
        <is>
          <t>MATERIAIS</t>
        </is>
      </c>
      <c r="B1577" s="90" t="n"/>
      <c r="C1577" s="90" t="n"/>
      <c r="D1577" s="90" t="n"/>
      <c r="E1577" s="91" t="n"/>
      <c r="F1577" s="63" t="inlineStr">
        <is>
          <t>UNID</t>
        </is>
      </c>
      <c r="G1577" s="63" t="inlineStr">
        <is>
          <t>CONSUMO</t>
        </is>
      </c>
      <c r="H1577" s="63" t="inlineStr">
        <is>
          <t>VALOR UNITÁRIO</t>
        </is>
      </c>
      <c r="I1577" s="63" t="inlineStr">
        <is>
          <t>CUSTO UNITÁRIO</t>
        </is>
      </c>
    </row>
    <row r="1578" ht="15.95" customHeight="1">
      <c r="A1578" s="66" t="inlineStr">
        <is>
          <t>MATED-31493</t>
        </is>
      </c>
      <c r="B1578" s="65" t="inlineStr">
        <is>
          <t>FITA DUPLA FACE (LARGURA: 12MM|COR: TRANSPARENTE| COMPRIMENTO DO ROLO*: 20M|APLICAÇÃO: USO GERAL )*VALORES REFERENCIAIS APROXIMADOS   m</t>
        </is>
      </c>
      <c r="C1578" s="90" t="n"/>
      <c r="D1578" s="90" t="n"/>
      <c r="E1578" s="91" t="n"/>
      <c r="F1578" s="66" t="inlineStr">
        <is>
          <t>m</t>
        </is>
      </c>
      <c r="G1578" s="82" t="n">
        <v>0.126</v>
      </c>
      <c r="H1578" s="68" t="n">
        <v>3.16</v>
      </c>
      <c r="I1578" s="68" t="n">
        <v>0.39</v>
      </c>
    </row>
    <row r="1579" ht="15" customHeight="1">
      <c r="A1579" s="58" t="n"/>
      <c r="B1579" s="58" t="n"/>
      <c r="C1579" s="58" t="n"/>
      <c r="D1579" s="58" t="n"/>
      <c r="E1579" s="58" t="n"/>
      <c r="F1579" s="58" t="n"/>
      <c r="G1579" s="69" t="inlineStr">
        <is>
          <t>TOTAL MATERIAIS:</t>
        </is>
      </c>
      <c r="H1579" s="91" t="n"/>
      <c r="I1579" s="5" t="n">
        <v>0.39</v>
      </c>
    </row>
    <row r="1580" ht="20.1" customHeight="1">
      <c r="A1580" s="76" t="inlineStr">
        <is>
          <t>SERVIÇOS</t>
        </is>
      </c>
      <c r="B1580" s="90" t="n"/>
      <c r="C1580" s="90" t="n"/>
      <c r="D1580" s="90" t="n"/>
      <c r="E1580" s="91" t="n"/>
      <c r="F1580" s="63" t="inlineStr">
        <is>
          <t>UNID</t>
        </is>
      </c>
      <c r="G1580" s="63" t="inlineStr">
        <is>
          <t>CONSUMO</t>
        </is>
      </c>
      <c r="H1580" s="63" t="inlineStr">
        <is>
          <t>PREÇO UNITÁRIO</t>
        </is>
      </c>
      <c r="I1580" s="63" t="inlineStr">
        <is>
          <t>CUSTO UNITÁRIO</t>
        </is>
      </c>
    </row>
    <row r="1581" ht="15" customHeight="1">
      <c r="A1581" s="66" t="inlineStr">
        <is>
          <t>ED-50381</t>
        </is>
      </c>
      <c r="B1581" s="65" t="inlineStr">
        <is>
          <t>PEDREIRO COM ENCARGOS COMPLEMENTARES</t>
        </is>
      </c>
      <c r="C1581" s="90" t="n"/>
      <c r="D1581" s="90" t="n"/>
      <c r="E1581" s="91" t="n"/>
      <c r="F1581" s="66" t="inlineStr">
        <is>
          <t>hora</t>
        </is>
      </c>
      <c r="G1581" s="25" t="n">
        <v>0.1222222</v>
      </c>
      <c r="H1581" s="68" t="n">
        <v>27.17</v>
      </c>
      <c r="I1581" s="68" t="n">
        <v>3.32</v>
      </c>
    </row>
    <row r="1582" ht="15" customHeight="1">
      <c r="A1582" s="66" t="inlineStr">
        <is>
          <t>ED-50367</t>
        </is>
      </c>
      <c r="B1582" s="65" t="inlineStr">
        <is>
          <t>SERVENTE COM ENCARGOS COMPLEMENTARES</t>
        </is>
      </c>
      <c r="C1582" s="90" t="n"/>
      <c r="D1582" s="90" t="n"/>
      <c r="E1582" s="91" t="n"/>
      <c r="F1582" s="66" t="inlineStr">
        <is>
          <t>hora</t>
        </is>
      </c>
      <c r="G1582" s="25" t="n">
        <v>0.2444444</v>
      </c>
      <c r="H1582" s="68" t="n">
        <v>20.69</v>
      </c>
      <c r="I1582" s="68" t="n">
        <v>5.05</v>
      </c>
    </row>
    <row r="1583" ht="15" customHeight="1">
      <c r="A1583" s="58" t="n"/>
      <c r="B1583" s="58" t="n"/>
      <c r="C1583" s="58" t="n"/>
      <c r="D1583" s="58" t="n"/>
      <c r="E1583" s="58" t="n"/>
      <c r="F1583" s="58" t="n"/>
      <c r="G1583" s="69" t="inlineStr">
        <is>
          <t>TOTAL SERVIÇOS:</t>
        </is>
      </c>
      <c r="H1583" s="91" t="n"/>
      <c r="I1583" s="5" t="n">
        <v>8.369999999999999</v>
      </c>
    </row>
    <row r="1584" ht="15" customHeight="1">
      <c r="A1584" s="2" t="n"/>
      <c r="B1584" s="2" t="n"/>
      <c r="C1584" s="2" t="n"/>
      <c r="D1584" s="2" t="n"/>
      <c r="E1584" s="2" t="n"/>
      <c r="F1584" s="2" t="n"/>
      <c r="G1584" s="75" t="inlineStr">
        <is>
          <t>Custo Direto Total:</t>
        </is>
      </c>
      <c r="H1584" s="91" t="n"/>
      <c r="I1584" s="68" t="n">
        <v>8.76</v>
      </c>
    </row>
    <row r="1585" ht="15" customHeight="1">
      <c r="A1585" s="2" t="n"/>
      <c r="B1585" s="2" t="n"/>
      <c r="C1585" s="2" t="n"/>
      <c r="D1585" s="2" t="n"/>
      <c r="E1585" s="2" t="n"/>
      <c r="F1585" s="2" t="n"/>
      <c r="G1585" s="75" t="inlineStr">
        <is>
          <t>VALOR:</t>
        </is>
      </c>
      <c r="H1585" s="91" t="n"/>
      <c r="I1585" s="5" t="n">
        <v>8.76</v>
      </c>
    </row>
    <row r="1586" ht="15" customHeight="1">
      <c r="A1586" s="2" t="n"/>
      <c r="B1586" s="2" t="n"/>
      <c r="C1586" s="2" t="n"/>
      <c r="D1586" s="2" t="n"/>
      <c r="E1586" s="2" t="n"/>
      <c r="F1586" s="2" t="n"/>
      <c r="G1586" s="75" t="inlineStr">
        <is>
          <t>VALOR BDI (29.27%):</t>
        </is>
      </c>
      <c r="H1586" s="91" t="n"/>
      <c r="I1586" s="5" t="n">
        <v>2.56</v>
      </c>
    </row>
    <row r="1587" ht="15" customHeight="1">
      <c r="A1587" s="2" t="n"/>
      <c r="B1587" s="2" t="n"/>
      <c r="C1587" s="2" t="n"/>
      <c r="D1587" s="2" t="n"/>
      <c r="E1587" s="2" t="n"/>
      <c r="F1587" s="2" t="n"/>
      <c r="G1587" s="75" t="inlineStr">
        <is>
          <t>VALOR COM BDI:</t>
        </is>
      </c>
      <c r="H1587" s="91" t="n"/>
      <c r="I1587" s="5" t="n">
        <v>11.32</v>
      </c>
    </row>
    <row r="1588" ht="9.949999999999999" customHeight="1">
      <c r="A1588" s="2" t="n"/>
      <c r="B1588" s="2" t="n"/>
      <c r="C1588" s="2" t="n"/>
      <c r="D1588" s="71" t="n"/>
      <c r="G1588" s="2" t="n"/>
      <c r="H1588" s="2" t="n"/>
      <c r="I1588" s="2" t="n"/>
    </row>
    <row r="1589" ht="20.1" customHeight="1">
      <c r="A1589" s="72" t="inlineStr">
        <is>
          <t>ED-51133 TRANSPORTE DE MATERIAL DE QUALQUER NATUREZA COM CARRINHO DE MÃO, COM DISTÂNCIAS MENORES OU IGUAIS A 50M, INCLUSIVE CARGA/DESCARGA (m3)</t>
        </is>
      </c>
      <c r="B1589" s="90" t="n"/>
      <c r="C1589" s="90" t="n"/>
      <c r="D1589" s="90" t="n"/>
      <c r="E1589" s="90" t="n"/>
      <c r="F1589" s="90" t="n"/>
      <c r="G1589" s="90" t="n"/>
      <c r="H1589" s="90" t="n"/>
      <c r="I1589" s="91" t="n"/>
    </row>
    <row r="1590" ht="20.1" customHeight="1">
      <c r="A1590" s="76" t="inlineStr">
        <is>
          <t>SERVIÇOS</t>
        </is>
      </c>
      <c r="B1590" s="90" t="n"/>
      <c r="C1590" s="90" t="n"/>
      <c r="D1590" s="90" t="n"/>
      <c r="E1590" s="91" t="n"/>
      <c r="F1590" s="63" t="inlineStr">
        <is>
          <t>UNID</t>
        </is>
      </c>
      <c r="G1590" s="63" t="inlineStr">
        <is>
          <t>CONSUMO</t>
        </is>
      </c>
      <c r="H1590" s="63" t="inlineStr">
        <is>
          <t>PREÇO UNITÁRIO</t>
        </is>
      </c>
      <c r="I1590" s="63" t="inlineStr">
        <is>
          <t>CUSTO UNITÁRIO</t>
        </is>
      </c>
    </row>
    <row r="1591" ht="15" customHeight="1">
      <c r="A1591" s="66" t="inlineStr">
        <is>
          <t>ED-50367</t>
        </is>
      </c>
      <c r="B1591" s="65" t="inlineStr">
        <is>
          <t>SERVENTE COM ENCARGOS COMPLEMENTARES</t>
        </is>
      </c>
      <c r="C1591" s="90" t="n"/>
      <c r="D1591" s="90" t="n"/>
      <c r="E1591" s="91" t="n"/>
      <c r="F1591" s="66" t="inlineStr">
        <is>
          <t>hora</t>
        </is>
      </c>
      <c r="G1591" s="25" t="n">
        <v>1.1827957</v>
      </c>
      <c r="H1591" s="68" t="n">
        <v>20.69</v>
      </c>
      <c r="I1591" s="68" t="n">
        <v>24.47</v>
      </c>
    </row>
    <row r="1592" ht="15" customHeight="1">
      <c r="A1592" s="58" t="n"/>
      <c r="B1592" s="58" t="n"/>
      <c r="C1592" s="58" t="n"/>
      <c r="D1592" s="58" t="n"/>
      <c r="E1592" s="58" t="n"/>
      <c r="F1592" s="58" t="n"/>
      <c r="G1592" s="69" t="inlineStr">
        <is>
          <t>TOTAL SERVIÇOS:</t>
        </is>
      </c>
      <c r="H1592" s="91" t="n"/>
      <c r="I1592" s="5" t="n">
        <v>24.47</v>
      </c>
    </row>
    <row r="1593" ht="15" customHeight="1">
      <c r="A1593" s="2" t="n"/>
      <c r="B1593" s="2" t="n"/>
      <c r="C1593" s="2" t="n"/>
      <c r="D1593" s="2" t="n"/>
      <c r="E1593" s="2" t="n"/>
      <c r="F1593" s="2" t="n"/>
      <c r="G1593" s="75" t="inlineStr">
        <is>
          <t>Custo Direto Total:</t>
        </is>
      </c>
      <c r="H1593" s="91" t="n"/>
      <c r="I1593" s="68" t="n">
        <v>24.47</v>
      </c>
    </row>
    <row r="1594" ht="15" customHeight="1">
      <c r="A1594" s="2" t="n"/>
      <c r="B1594" s="2" t="n"/>
      <c r="C1594" s="2" t="n"/>
      <c r="D1594" s="2" t="n"/>
      <c r="E1594" s="2" t="n"/>
      <c r="F1594" s="2" t="n"/>
      <c r="G1594" s="75" t="inlineStr">
        <is>
          <t>VALOR:</t>
        </is>
      </c>
      <c r="H1594" s="91" t="n"/>
      <c r="I1594" s="5" t="n">
        <v>24.47</v>
      </c>
    </row>
    <row r="1595" ht="15" customHeight="1">
      <c r="A1595" s="2" t="n"/>
      <c r="B1595" s="2" t="n"/>
      <c r="C1595" s="2" t="n"/>
      <c r="D1595" s="2" t="n"/>
      <c r="E1595" s="2" t="n"/>
      <c r="F1595" s="2" t="n"/>
      <c r="G1595" s="75" t="inlineStr">
        <is>
          <t>VALOR BDI (29.27%):</t>
        </is>
      </c>
      <c r="H1595" s="91" t="n"/>
      <c r="I1595" s="5" t="n">
        <v>7.16</v>
      </c>
    </row>
    <row r="1596" ht="15" customHeight="1">
      <c r="A1596" s="2" t="n"/>
      <c r="B1596" s="2" t="n"/>
      <c r="C1596" s="2" t="n"/>
      <c r="D1596" s="2" t="n"/>
      <c r="E1596" s="2" t="n"/>
      <c r="F1596" s="2" t="n"/>
      <c r="G1596" s="75" t="inlineStr">
        <is>
          <t>VALOR COM BDI:</t>
        </is>
      </c>
      <c r="H1596" s="91" t="n"/>
      <c r="I1596" s="5" t="n">
        <v>31.63</v>
      </c>
    </row>
    <row r="1597" ht="9.949999999999999" customHeight="1">
      <c r="A1597" s="2" t="n"/>
      <c r="B1597" s="2" t="n"/>
      <c r="C1597" s="2" t="n"/>
      <c r="D1597" s="71" t="n"/>
      <c r="G1597" s="2" t="n"/>
      <c r="H1597" s="2" t="n"/>
      <c r="I1597" s="2" t="n"/>
    </row>
    <row r="1598" ht="20.1" customHeight="1">
      <c r="A1598" s="72" t="inlineStr">
        <is>
          <t>ED-51125 TRANSPORTE DE MATERIAL DEMOLIDO EM CAÇAMBA, EXCLUSIVE CARGA MANUAL OU MECÂNICA (m3)</t>
        </is>
      </c>
      <c r="B1598" s="90" t="n"/>
      <c r="C1598" s="90" t="n"/>
      <c r="D1598" s="90" t="n"/>
      <c r="E1598" s="90" t="n"/>
      <c r="F1598" s="90" t="n"/>
      <c r="G1598" s="90" t="n"/>
      <c r="H1598" s="90" t="n"/>
      <c r="I1598" s="91" t="n"/>
    </row>
    <row r="1599" ht="20.1" customHeight="1">
      <c r="A1599" s="76" t="inlineStr">
        <is>
          <t>MATERIAIS</t>
        </is>
      </c>
      <c r="B1599" s="90" t="n"/>
      <c r="C1599" s="90" t="n"/>
      <c r="D1599" s="90" t="n"/>
      <c r="E1599" s="91" t="n"/>
      <c r="F1599" s="63" t="inlineStr">
        <is>
          <t>UNID</t>
        </is>
      </c>
      <c r="G1599" s="63" t="inlineStr">
        <is>
          <t>CONSUMO</t>
        </is>
      </c>
      <c r="H1599" s="63" t="inlineStr">
        <is>
          <t>VALOR UNITÁRIO</t>
        </is>
      </c>
      <c r="I1599" s="63" t="inlineStr">
        <is>
          <t>CUSTO UNITÁRIO</t>
        </is>
      </c>
    </row>
    <row r="1600" ht="24" customHeight="1">
      <c r="A1600" s="66" t="inlineStr">
        <is>
          <t>MATED-11177</t>
        </is>
      </c>
      <c r="B1600" s="65" t="inlineStr">
        <is>
          <t>LOCAÇÃO CAÇAMBA ESTACIONÁRIA (MATERIAL: AÇO CARBONO|CAPACIDADE EM VOLUME: 5M3| CAPACIDADE EM TONELADAS: 7,5TON*| APLICAÇÃO: REMOÇÃO DE ENTULHO E/OU TERRA)* VALORES REFERENCIAIS APROXIMADOS   un</t>
        </is>
      </c>
      <c r="C1600" s="90" t="n"/>
      <c r="D1600" s="90" t="n"/>
      <c r="E1600" s="91" t="n"/>
      <c r="F1600" s="66" t="inlineStr">
        <is>
          <t>un</t>
        </is>
      </c>
      <c r="G1600" s="82" t="n">
        <v>0.2</v>
      </c>
      <c r="H1600" s="68" t="n">
        <v>287.5</v>
      </c>
      <c r="I1600" s="68" t="n">
        <v>57.5</v>
      </c>
    </row>
    <row r="1601" ht="15" customHeight="1">
      <c r="A1601" s="58" t="n"/>
      <c r="B1601" s="58" t="n"/>
      <c r="C1601" s="58" t="n"/>
      <c r="D1601" s="58" t="n"/>
      <c r="E1601" s="58" t="n"/>
      <c r="F1601" s="58" t="n"/>
      <c r="G1601" s="69" t="inlineStr">
        <is>
          <t>TOTAL MATERIAIS:</t>
        </is>
      </c>
      <c r="H1601" s="91" t="n"/>
      <c r="I1601" s="5" t="n">
        <v>57.5</v>
      </c>
    </row>
    <row r="1602" ht="15" customHeight="1">
      <c r="A1602" s="2" t="n"/>
      <c r="B1602" s="2" t="n"/>
      <c r="C1602" s="2" t="n"/>
      <c r="D1602" s="2" t="n"/>
      <c r="E1602" s="2" t="n"/>
      <c r="F1602" s="2" t="n"/>
      <c r="G1602" s="75" t="inlineStr">
        <is>
          <t>Custo Direto Total:</t>
        </is>
      </c>
      <c r="H1602" s="91" t="n"/>
      <c r="I1602" s="68" t="n">
        <v>57.5</v>
      </c>
    </row>
    <row r="1603" ht="15" customHeight="1">
      <c r="A1603" s="2" t="n"/>
      <c r="B1603" s="2" t="n"/>
      <c r="C1603" s="2" t="n"/>
      <c r="D1603" s="2" t="n"/>
      <c r="E1603" s="2" t="n"/>
      <c r="F1603" s="2" t="n"/>
      <c r="G1603" s="75" t="inlineStr">
        <is>
          <t>VALOR:</t>
        </is>
      </c>
      <c r="H1603" s="91" t="n"/>
      <c r="I1603" s="5" t="n">
        <v>57.5</v>
      </c>
    </row>
    <row r="1604" ht="15" customHeight="1">
      <c r="A1604" s="2" t="n"/>
      <c r="B1604" s="2" t="n"/>
      <c r="C1604" s="2" t="n"/>
      <c r="D1604" s="2" t="n"/>
      <c r="E1604" s="2" t="n"/>
      <c r="F1604" s="2" t="n"/>
      <c r="G1604" s="75" t="inlineStr">
        <is>
          <t>VALOR BDI (29.27%):</t>
        </is>
      </c>
      <c r="H1604" s="91" t="n"/>
      <c r="I1604" s="5" t="n">
        <v>16.83</v>
      </c>
    </row>
    <row r="1605" ht="15" customHeight="1">
      <c r="A1605" s="2" t="n"/>
      <c r="B1605" s="2" t="n"/>
      <c r="C1605" s="2" t="n"/>
      <c r="D1605" s="2" t="n"/>
      <c r="E1605" s="2" t="n"/>
      <c r="F1605" s="2" t="n"/>
      <c r="G1605" s="75" t="inlineStr">
        <is>
          <t>VALOR COM BDI:</t>
        </is>
      </c>
      <c r="H1605" s="91" t="n"/>
      <c r="I1605" s="5" t="n">
        <v>74.33</v>
      </c>
    </row>
    <row r="1606" ht="9.949999999999999" customHeight="1">
      <c r="A1606" s="2" t="n"/>
      <c r="B1606" s="2" t="n"/>
      <c r="C1606" s="2" t="n"/>
      <c r="D1606" s="71" t="n"/>
      <c r="G1606" s="2" t="n"/>
      <c r="H1606" s="2" t="n"/>
      <c r="I1606" s="2" t="n"/>
    </row>
    <row r="1607" ht="20.1" customHeight="1">
      <c r="A1607" s="72" t="inlineStr">
        <is>
          <t>ED-48324 TRANSPORTE, LANÇAMENTO E ADENSAMENTO DE CONCRETO EM RADIER, PISO OU ELEMENTO PRÉ-MOLDADO, INCLUSIVE ACABAMENTO (m3)</t>
        </is>
      </c>
      <c r="B1607" s="90" t="n"/>
      <c r="C1607" s="90" t="n"/>
      <c r="D1607" s="90" t="n"/>
      <c r="E1607" s="90" t="n"/>
      <c r="F1607" s="90" t="n"/>
      <c r="G1607" s="90" t="n"/>
      <c r="H1607" s="90" t="n"/>
      <c r="I1607" s="91" t="n"/>
    </row>
    <row r="1608" ht="12.95" customHeight="1">
      <c r="A1608" s="80" t="inlineStr">
        <is>
          <t>EQUIPAMENTOS</t>
        </is>
      </c>
      <c r="B1608" s="94" t="n"/>
      <c r="C1608" s="81" t="inlineStr">
        <is>
          <t>QUANT</t>
        </is>
      </c>
      <c r="D1608" s="95" t="n"/>
      <c r="E1608" s="63" t="inlineStr">
        <is>
          <t>UTILIZAÇÃO</t>
        </is>
      </c>
      <c r="F1608" s="91" t="n"/>
      <c r="G1608" s="63" t="inlineStr">
        <is>
          <t>CUSTO OPERACIONAL</t>
        </is>
      </c>
      <c r="H1608" s="91" t="n"/>
      <c r="I1608" s="63" t="inlineStr">
        <is>
          <t>CUSTO HORÁRIO</t>
        </is>
      </c>
    </row>
    <row r="1609" ht="12" customHeight="1">
      <c r="A1609" s="96" t="n"/>
      <c r="C1609" s="96" t="n"/>
      <c r="D1609" s="97" t="n"/>
      <c r="E1609" s="64" t="inlineStr">
        <is>
          <t>PROD</t>
        </is>
      </c>
      <c r="F1609" s="64" t="inlineStr">
        <is>
          <t>IMPR</t>
        </is>
      </c>
      <c r="G1609" s="64" t="inlineStr">
        <is>
          <t>PROD</t>
        </is>
      </c>
      <c r="H1609" s="64" t="inlineStr">
        <is>
          <t>IMPR</t>
        </is>
      </c>
      <c r="I1609" s="93" t="n"/>
    </row>
    <row r="1610" ht="32.1" customHeight="1">
      <c r="A1610" s="66" t="inlineStr">
        <is>
          <t>EQED-23071</t>
        </is>
      </c>
      <c r="B1610" s="65" t="inlineStr">
        <is>
          <t>VIBRADOR DE IMERSÃO PARA CONCRETO (PESO*: 19KG|POTÊNCIA NOMINAL: 4 ,1KW|COMBUSTÍVEL: GASOLINA|REFERÊNCIA: E9069 OU EQUIVALENTE| OPERADOR: NÃO INCLUSO)* VALORES REFERENCIAIS APROXIMADOS</t>
        </is>
      </c>
      <c r="C1610" s="82" t="n">
        <v>1</v>
      </c>
      <c r="D1610" s="91" t="n"/>
      <c r="E1610" s="29" t="n">
        <v>1</v>
      </c>
      <c r="F1610" s="29" t="n">
        <v>0</v>
      </c>
      <c r="G1610" s="27" t="n">
        <v>8.83</v>
      </c>
      <c r="H1610" s="27" t="n">
        <v>0.8</v>
      </c>
      <c r="I1610" s="27" t="n">
        <v>8.83</v>
      </c>
      <c r="L1610" t="n">
        <v>1</v>
      </c>
      <c r="M1610" t="n">
        <v>0</v>
      </c>
      <c r="N1610">
        <f>(M1610-F1610)</f>
        <v/>
      </c>
    </row>
    <row r="1611" ht="15" customHeight="1">
      <c r="A1611" s="58" t="n"/>
      <c r="B1611" s="58" t="n"/>
      <c r="C1611" s="58" t="n"/>
      <c r="D1611" s="58" t="n"/>
      <c r="E1611" s="58" t="n"/>
      <c r="F1611" s="58" t="n"/>
      <c r="G1611" s="69" t="inlineStr">
        <is>
          <t>TOTAL EQUIPAMENTOS:</t>
        </is>
      </c>
      <c r="H1611" s="91" t="n"/>
      <c r="I1611" s="30" t="n">
        <v>8.83</v>
      </c>
    </row>
    <row r="1612" ht="15" customHeight="1">
      <c r="A1612" s="2" t="n"/>
      <c r="B1612" s="2" t="n"/>
      <c r="C1612" s="2" t="n"/>
      <c r="D1612" s="2" t="n"/>
      <c r="E1612" s="2" t="n"/>
      <c r="F1612" s="2" t="n"/>
      <c r="G1612" s="75" t="inlineStr">
        <is>
          <t>Custo Horário da Execução:</t>
        </is>
      </c>
      <c r="H1612" s="91" t="n"/>
      <c r="I1612" s="27" t="n">
        <v>8.83</v>
      </c>
    </row>
    <row r="1613" ht="15" customHeight="1">
      <c r="A1613" s="2" t="n"/>
      <c r="B1613" s="2" t="n"/>
      <c r="C1613" s="2" t="n"/>
      <c r="D1613" s="2" t="n"/>
      <c r="E1613" s="2" t="n"/>
      <c r="F1613" s="2" t="n"/>
      <c r="G1613" s="75" t="inlineStr">
        <is>
          <t>Produção da Equipe:</t>
        </is>
      </c>
      <c r="H1613" s="91" t="n"/>
      <c r="I1613" s="28" t="n">
        <v>9</v>
      </c>
    </row>
    <row r="1614" ht="15" customHeight="1">
      <c r="A1614" s="2" t="n"/>
      <c r="B1614" s="2" t="n"/>
      <c r="C1614" s="2" t="n"/>
      <c r="D1614" s="2" t="n"/>
      <c r="E1614" s="2" t="n"/>
      <c r="F1614" s="2" t="n"/>
      <c r="G1614" s="75" t="inlineStr">
        <is>
          <t>Custo Unitário da Execução:</t>
        </is>
      </c>
      <c r="H1614" s="91" t="n"/>
      <c r="I1614" s="27" t="n">
        <v>0.98</v>
      </c>
    </row>
    <row r="1615" ht="20.1" customHeight="1">
      <c r="A1615" s="76" t="inlineStr">
        <is>
          <t>SERVIÇOS</t>
        </is>
      </c>
      <c r="B1615" s="90" t="n"/>
      <c r="C1615" s="90" t="n"/>
      <c r="D1615" s="90" t="n"/>
      <c r="E1615" s="91" t="n"/>
      <c r="F1615" s="63" t="inlineStr">
        <is>
          <t>UNID</t>
        </is>
      </c>
      <c r="G1615" s="63" t="inlineStr">
        <is>
          <t>CONSUMO</t>
        </is>
      </c>
      <c r="H1615" s="63" t="inlineStr">
        <is>
          <t>PREÇO UNITÁRIO</t>
        </is>
      </c>
      <c r="I1615" s="63" t="inlineStr">
        <is>
          <t>CUSTO UNITÁRIO</t>
        </is>
      </c>
    </row>
    <row r="1616" ht="15" customHeight="1">
      <c r="A1616" s="66" t="inlineStr">
        <is>
          <t>ED-50381</t>
        </is>
      </c>
      <c r="B1616" s="65" t="inlineStr">
        <is>
          <t>PEDREIRO COM ENCARGOS COMPLEMENTARES</t>
        </is>
      </c>
      <c r="C1616" s="90" t="n"/>
      <c r="D1616" s="90" t="n"/>
      <c r="E1616" s="91" t="n"/>
      <c r="F1616" s="66" t="inlineStr">
        <is>
          <t>hora</t>
        </is>
      </c>
      <c r="G1616" s="25" t="n">
        <v>1.65</v>
      </c>
      <c r="H1616" s="68" t="n">
        <v>27.17</v>
      </c>
      <c r="I1616" s="68" t="n">
        <v>44.83</v>
      </c>
    </row>
    <row r="1617" ht="15" customHeight="1">
      <c r="A1617" s="66" t="inlineStr">
        <is>
          <t>ED-50367</t>
        </is>
      </c>
      <c r="B1617" s="65" t="inlineStr">
        <is>
          <t>SERVENTE COM ENCARGOS COMPLEMENTARES</t>
        </is>
      </c>
      <c r="C1617" s="90" t="n"/>
      <c r="D1617" s="90" t="n"/>
      <c r="E1617" s="91" t="n"/>
      <c r="F1617" s="66" t="inlineStr">
        <is>
          <t>hora</t>
        </is>
      </c>
      <c r="G1617" s="25" t="n">
        <v>3</v>
      </c>
      <c r="H1617" s="68" t="n">
        <v>20.69</v>
      </c>
      <c r="I1617" s="68" t="n">
        <v>62.07</v>
      </c>
    </row>
    <row r="1618" ht="15" customHeight="1">
      <c r="A1618" s="58" t="n"/>
      <c r="B1618" s="58" t="n"/>
      <c r="C1618" s="58" t="n"/>
      <c r="D1618" s="58" t="n"/>
      <c r="E1618" s="58" t="n"/>
      <c r="F1618" s="58" t="n"/>
      <c r="G1618" s="69" t="inlineStr">
        <is>
          <t>TOTAL SERVIÇOS:</t>
        </is>
      </c>
      <c r="H1618" s="91" t="n"/>
      <c r="I1618" s="5" t="n">
        <v>106.9</v>
      </c>
    </row>
    <row r="1619" ht="15" customHeight="1">
      <c r="A1619" s="2" t="n"/>
      <c r="B1619" s="2" t="n"/>
      <c r="C1619" s="2" t="n"/>
      <c r="D1619" s="2" t="n"/>
      <c r="E1619" s="2" t="n"/>
      <c r="F1619" s="2" t="n"/>
      <c r="G1619" s="75" t="inlineStr">
        <is>
          <t>Custo Direto Total:</t>
        </is>
      </c>
      <c r="H1619" s="91" t="n"/>
      <c r="I1619" s="68" t="n">
        <v>107.88</v>
      </c>
    </row>
    <row r="1620" ht="15" customHeight="1">
      <c r="A1620" s="2" t="n"/>
      <c r="B1620" s="2" t="n"/>
      <c r="C1620" s="2" t="n"/>
      <c r="D1620" s="2" t="n"/>
      <c r="E1620" s="2" t="n"/>
      <c r="F1620" s="2" t="n"/>
      <c r="G1620" s="75" t="inlineStr">
        <is>
          <t>VALOR:</t>
        </is>
      </c>
      <c r="H1620" s="91" t="n"/>
      <c r="I1620" s="5" t="n">
        <v>107.88</v>
      </c>
    </row>
    <row r="1621" ht="15" customHeight="1">
      <c r="A1621" s="2" t="n"/>
      <c r="B1621" s="2" t="n"/>
      <c r="C1621" s="2" t="n"/>
      <c r="D1621" s="2" t="n"/>
      <c r="E1621" s="2" t="n"/>
      <c r="F1621" s="2" t="n"/>
      <c r="G1621" s="75" t="inlineStr">
        <is>
          <t>VALOR BDI (29.27%):</t>
        </is>
      </c>
      <c r="H1621" s="91" t="n"/>
      <c r="I1621" s="5" t="n">
        <v>31.58</v>
      </c>
    </row>
    <row r="1622" ht="15" customHeight="1">
      <c r="A1622" s="2" t="n"/>
      <c r="B1622" s="2" t="n"/>
      <c r="C1622" s="2" t="n"/>
      <c r="D1622" s="2" t="n"/>
      <c r="E1622" s="2" t="n"/>
      <c r="F1622" s="2" t="n"/>
      <c r="G1622" s="75" t="inlineStr">
        <is>
          <t>VALOR COM BDI:</t>
        </is>
      </c>
      <c r="H1622" s="91" t="n"/>
      <c r="I1622" s="5" t="n">
        <v>139.46</v>
      </c>
    </row>
  </sheetData>
  <mergeCells count="2114">
    <mergeCell ref="A128:C128"/>
    <mergeCell ref="A1223:I1223"/>
    <mergeCell ref="A557:C557"/>
    <mergeCell ref="B74:E74"/>
    <mergeCell ref="D1171:E1171"/>
    <mergeCell ref="D1469:E1469"/>
    <mergeCell ref="D708:E708"/>
    <mergeCell ref="A136:C136"/>
    <mergeCell ref="B675:C675"/>
    <mergeCell ref="A428:C428"/>
    <mergeCell ref="A113:C113"/>
    <mergeCell ref="D1314:F1314"/>
    <mergeCell ref="A309:I309"/>
    <mergeCell ref="B975:C975"/>
    <mergeCell ref="G594:H594"/>
    <mergeCell ref="A1367:E1367"/>
    <mergeCell ref="D1064:E1064"/>
    <mergeCell ref="B1308:C1308"/>
    <mergeCell ref="D1066:E1066"/>
    <mergeCell ref="B1329:C1329"/>
    <mergeCell ref="G168:H168"/>
    <mergeCell ref="G1104:H1104"/>
    <mergeCell ref="D190:F190"/>
    <mergeCell ref="D488:F488"/>
    <mergeCell ref="A1576:I1576"/>
    <mergeCell ref="D638:E638"/>
    <mergeCell ref="B1600:E1600"/>
    <mergeCell ref="A1227:C1227"/>
    <mergeCell ref="G59:H59"/>
    <mergeCell ref="B721:C721"/>
    <mergeCell ref="G822:H822"/>
    <mergeCell ref="D479:E479"/>
    <mergeCell ref="A664:I664"/>
    <mergeCell ref="A935:I935"/>
    <mergeCell ref="A366:I366"/>
    <mergeCell ref="G1251:H1251"/>
    <mergeCell ref="G1549:H1549"/>
    <mergeCell ref="G517:H517"/>
    <mergeCell ref="A210:I210"/>
    <mergeCell ref="G946:H946"/>
    <mergeCell ref="G824:H824"/>
    <mergeCell ref="G1122:H1122"/>
    <mergeCell ref="D779:E779"/>
    <mergeCell ref="D360:E360"/>
    <mergeCell ref="G1551:H1551"/>
    <mergeCell ref="G817:H817"/>
    <mergeCell ref="G62:H62"/>
    <mergeCell ref="A200:C200"/>
    <mergeCell ref="D53:E53"/>
    <mergeCell ref="B289:C289"/>
    <mergeCell ref="D482:E482"/>
    <mergeCell ref="D780:E780"/>
    <mergeCell ref="D1080:F1080"/>
    <mergeCell ref="B747:C747"/>
    <mergeCell ref="D1116:F1116"/>
    <mergeCell ref="A261:I261"/>
    <mergeCell ref="B618:C618"/>
    <mergeCell ref="D354:F354"/>
    <mergeCell ref="D805:E805"/>
    <mergeCell ref="D1597:F1597"/>
    <mergeCell ref="B1501:E1501"/>
    <mergeCell ref="B444:C444"/>
    <mergeCell ref="B742:C742"/>
    <mergeCell ref="D378:E378"/>
    <mergeCell ref="B918:C918"/>
    <mergeCell ref="G361:H361"/>
    <mergeCell ref="G537:H537"/>
    <mergeCell ref="D536:E536"/>
    <mergeCell ref="G659:H659"/>
    <mergeCell ref="D1411:F1411"/>
    <mergeCell ref="A1315:I1315"/>
    <mergeCell ref="G238:H238"/>
    <mergeCell ref="G1475:H1475"/>
    <mergeCell ref="D836:E836"/>
    <mergeCell ref="D1098:F1098"/>
    <mergeCell ref="D1134:E1134"/>
    <mergeCell ref="D379:E379"/>
    <mergeCell ref="B160:E160"/>
    <mergeCell ref="D1465:E1465"/>
    <mergeCell ref="G749:H749"/>
    <mergeCell ref="D406:E406"/>
    <mergeCell ref="B72:E72"/>
    <mergeCell ref="D583:F583"/>
    <mergeCell ref="B184:E184"/>
    <mergeCell ref="G894:H894"/>
    <mergeCell ref="G590:H590"/>
    <mergeCell ref="B491:C491"/>
    <mergeCell ref="G888:H888"/>
    <mergeCell ref="G133:H133"/>
    <mergeCell ref="G1188:H1188"/>
    <mergeCell ref="D432:E432"/>
    <mergeCell ref="G731:H731"/>
    <mergeCell ref="G889:H889"/>
    <mergeCell ref="A1247:I1247"/>
    <mergeCell ref="D5:E5"/>
    <mergeCell ref="D303:E303"/>
    <mergeCell ref="A1454:E1454"/>
    <mergeCell ref="D1178:E1178"/>
    <mergeCell ref="D417:E417"/>
    <mergeCell ref="A1327:C1327"/>
    <mergeCell ref="D603:E603"/>
    <mergeCell ref="B684:C684"/>
    <mergeCell ref="A443:C443"/>
    <mergeCell ref="A139:C139"/>
    <mergeCell ref="G1362:H1362"/>
    <mergeCell ref="B263:C263"/>
    <mergeCell ref="D21:E21"/>
    <mergeCell ref="G1030:H1030"/>
    <mergeCell ref="B1567:E1567"/>
    <mergeCell ref="D748:E748"/>
    <mergeCell ref="G146:H146"/>
    <mergeCell ref="B685:C685"/>
    <mergeCell ref="G1336:H1336"/>
    <mergeCell ref="D627:F627"/>
    <mergeCell ref="D443:E443"/>
    <mergeCell ref="G304:H304"/>
    <mergeCell ref="G602:H602"/>
    <mergeCell ref="G1031:H1031"/>
    <mergeCell ref="D908:E908"/>
    <mergeCell ref="A1389:I1389"/>
    <mergeCell ref="D1206:E1206"/>
    <mergeCell ref="G1242:H1242"/>
    <mergeCell ref="D18:E18"/>
    <mergeCell ref="G815:H815"/>
    <mergeCell ref="D753:F753"/>
    <mergeCell ref="A1340:C1340"/>
    <mergeCell ref="A585:C585"/>
    <mergeCell ref="A1379:E1379"/>
    <mergeCell ref="G655:H655"/>
    <mergeCell ref="A282:C282"/>
    <mergeCell ref="B311:C311"/>
    <mergeCell ref="G962:H962"/>
    <mergeCell ref="G1260:H1260"/>
    <mergeCell ref="D621:E621"/>
    <mergeCell ref="G1558:H1558"/>
    <mergeCell ref="D919:E919"/>
    <mergeCell ref="B1074:C1074"/>
    <mergeCell ref="D1130:E1130"/>
    <mergeCell ref="A973:I973"/>
    <mergeCell ref="G1262:H1262"/>
    <mergeCell ref="A792:E792"/>
    <mergeCell ref="D466:F466"/>
    <mergeCell ref="B402:C402"/>
    <mergeCell ref="D675:E675"/>
    <mergeCell ref="A911:C911"/>
    <mergeCell ref="D1131:E1131"/>
    <mergeCell ref="A966:C966"/>
    <mergeCell ref="A179:E179"/>
    <mergeCell ref="G859:H859"/>
    <mergeCell ref="B785:C785"/>
    <mergeCell ref="B1056:C1056"/>
    <mergeCell ref="G1288:H1288"/>
    <mergeCell ref="G256:H256"/>
    <mergeCell ref="B1512:C1512"/>
    <mergeCell ref="G554:H554"/>
    <mergeCell ref="B330:C330"/>
    <mergeCell ref="B1216:C1216"/>
    <mergeCell ref="D974:E974"/>
    <mergeCell ref="G247:H247"/>
    <mergeCell ref="B1541:E1541"/>
    <mergeCell ref="A1118:E1118"/>
    <mergeCell ref="G257:H257"/>
    <mergeCell ref="D1149:E1149"/>
    <mergeCell ref="D396:F396"/>
    <mergeCell ref="D90:E90"/>
    <mergeCell ref="D388:E388"/>
    <mergeCell ref="D546:E546"/>
    <mergeCell ref="D390:E390"/>
    <mergeCell ref="A651:C651"/>
    <mergeCell ref="B813:C813"/>
    <mergeCell ref="G1001:H1001"/>
    <mergeCell ref="G696:H696"/>
    <mergeCell ref="A1510:I1510"/>
    <mergeCell ref="G269:H269"/>
    <mergeCell ref="D230:E230"/>
    <mergeCell ref="D1202:E1202"/>
    <mergeCell ref="B1438:C1438"/>
    <mergeCell ref="A328:I328"/>
    <mergeCell ref="D1291:E1291"/>
    <mergeCell ref="D232:E232"/>
    <mergeCell ref="D530:E530"/>
    <mergeCell ref="B497:C497"/>
    <mergeCell ref="D1204:E1204"/>
    <mergeCell ref="A1440:C1440"/>
    <mergeCell ref="A628:I628"/>
    <mergeCell ref="D532:E532"/>
    <mergeCell ref="D104:F104"/>
    <mergeCell ref="A1072:I1072"/>
    <mergeCell ref="A317:I317"/>
    <mergeCell ref="B194:C194"/>
    <mergeCell ref="G931:H931"/>
    <mergeCell ref="A1189:E1189"/>
    <mergeCell ref="G626:H626"/>
    <mergeCell ref="A762:E762"/>
    <mergeCell ref="A1530:I1530"/>
    <mergeCell ref="D617:E617"/>
    <mergeCell ref="G172:H172"/>
    <mergeCell ref="D915:E915"/>
    <mergeCell ref="G199:H199"/>
    <mergeCell ref="G1383:H1383"/>
    <mergeCell ref="A1064:C1064"/>
    <mergeCell ref="B1159:C1159"/>
    <mergeCell ref="D917:E917"/>
    <mergeCell ref="G323:H323"/>
    <mergeCell ref="D1215:E1215"/>
    <mergeCell ref="G499:H499"/>
    <mergeCell ref="D460:E460"/>
    <mergeCell ref="D454:E454"/>
    <mergeCell ref="D612:E612"/>
    <mergeCell ref="D1225:E1225"/>
    <mergeCell ref="G1226:H1226"/>
    <mergeCell ref="A1608:B1609"/>
    <mergeCell ref="B881:E881"/>
    <mergeCell ref="G1384:H1384"/>
    <mergeCell ref="A603:C603"/>
    <mergeCell ref="D1217:E1217"/>
    <mergeCell ref="D1515:E1515"/>
    <mergeCell ref="D912:E912"/>
    <mergeCell ref="A638:C638"/>
    <mergeCell ref="A936:C936"/>
    <mergeCell ref="G41:H41"/>
    <mergeCell ref="A1126:I1126"/>
    <mergeCell ref="B126:C126"/>
    <mergeCell ref="B1179:C1179"/>
    <mergeCell ref="G1102:H1102"/>
    <mergeCell ref="D480:E480"/>
    <mergeCell ref="G979:H979"/>
    <mergeCell ref="G1525:H1525"/>
    <mergeCell ref="G1313:H1313"/>
    <mergeCell ref="D945:E945"/>
    <mergeCell ref="G1611:H1611"/>
    <mergeCell ref="G1279:H1279"/>
    <mergeCell ref="G641:H641"/>
    <mergeCell ref="D938:E938"/>
    <mergeCell ref="G1613:H1613"/>
    <mergeCell ref="D219:E219"/>
    <mergeCell ref="A17:C17"/>
    <mergeCell ref="A53:C53"/>
    <mergeCell ref="B1532:E1532"/>
    <mergeCell ref="A482:C482"/>
    <mergeCell ref="D656:E656"/>
    <mergeCell ref="B137:C137"/>
    <mergeCell ref="G1453:H1453"/>
    <mergeCell ref="A412:I412"/>
    <mergeCell ref="D658:E658"/>
    <mergeCell ref="G271:H271"/>
    <mergeCell ref="D956:E956"/>
    <mergeCell ref="G265:H265"/>
    <mergeCell ref="D201:E201"/>
    <mergeCell ref="G992:H992"/>
    <mergeCell ref="G1028:H1028"/>
    <mergeCell ref="B1225:C1225"/>
    <mergeCell ref="A1590:E1590"/>
    <mergeCell ref="G565:H565"/>
    <mergeCell ref="B1374:E1374"/>
    <mergeCell ref="A1436:C1436"/>
    <mergeCell ref="G695:H695"/>
    <mergeCell ref="B1403:E1403"/>
    <mergeCell ref="A493:C493"/>
    <mergeCell ref="A1307:C1307"/>
    <mergeCell ref="D1168:F1168"/>
    <mergeCell ref="G268:H268"/>
    <mergeCell ref="A867:I867"/>
    <mergeCell ref="B1249:C1249"/>
    <mergeCell ref="B1405:E1405"/>
    <mergeCell ref="D1170:E1170"/>
    <mergeCell ref="G1595:H1595"/>
    <mergeCell ref="B61:C61"/>
    <mergeCell ref="G1054:H1054"/>
    <mergeCell ref="B613:C613"/>
    <mergeCell ref="A135:I135"/>
    <mergeCell ref="G407:H407"/>
    <mergeCell ref="D125:E125"/>
    <mergeCell ref="D1309:E1309"/>
    <mergeCell ref="D283:E283"/>
    <mergeCell ref="A1304:C1304"/>
    <mergeCell ref="B519:C519"/>
    <mergeCell ref="G415:H415"/>
    <mergeCell ref="G284:H284"/>
    <mergeCell ref="G713:H713"/>
    <mergeCell ref="G1011:H1011"/>
    <mergeCell ref="D1317:E1317"/>
    <mergeCell ref="G408:H408"/>
    <mergeCell ref="D285:E285"/>
    <mergeCell ref="A546:C546"/>
    <mergeCell ref="G410:H410"/>
    <mergeCell ref="G439:H439"/>
    <mergeCell ref="D1487:F1487"/>
    <mergeCell ref="B237:C237"/>
    <mergeCell ref="B666:C666"/>
    <mergeCell ref="G12:H12"/>
    <mergeCell ref="B964:C964"/>
    <mergeCell ref="G1494:H1494"/>
    <mergeCell ref="D939:E939"/>
    <mergeCell ref="G312:H312"/>
    <mergeCell ref="A719:C719"/>
    <mergeCell ref="D267:E267"/>
    <mergeCell ref="D941:E941"/>
    <mergeCell ref="G1039:H1039"/>
    <mergeCell ref="B1449:E1449"/>
    <mergeCell ref="D1239:E1239"/>
    <mergeCell ref="D601:E601"/>
    <mergeCell ref="G7:H7"/>
    <mergeCell ref="G1392:H1392"/>
    <mergeCell ref="D1328:E1328"/>
    <mergeCell ref="B1176:C1176"/>
    <mergeCell ref="D296:E296"/>
    <mergeCell ref="G1093:H1093"/>
    <mergeCell ref="D1241:E1241"/>
    <mergeCell ref="A52:I52"/>
    <mergeCell ref="A1543:E1543"/>
    <mergeCell ref="D1240:E1240"/>
    <mergeCell ref="D902:F902"/>
    <mergeCell ref="G1095:H1095"/>
    <mergeCell ref="G65:H65"/>
    <mergeCell ref="G154:H154"/>
    <mergeCell ref="E172:F172"/>
    <mergeCell ref="A778:C778"/>
    <mergeCell ref="A1560:E1560"/>
    <mergeCell ref="G25:H25"/>
    <mergeCell ref="D654:E654"/>
    <mergeCell ref="A947:C947"/>
    <mergeCell ref="G1111:H1111"/>
    <mergeCell ref="G1121:H1121"/>
    <mergeCell ref="G1077:H1077"/>
    <mergeCell ref="D497:E497"/>
    <mergeCell ref="D649:E649"/>
    <mergeCell ref="D376:F376"/>
    <mergeCell ref="D1255:F1255"/>
    <mergeCell ref="D194:E194"/>
    <mergeCell ref="B1036:C1036"/>
    <mergeCell ref="B1376:E1376"/>
    <mergeCell ref="G78:H78"/>
    <mergeCell ref="G534:H534"/>
    <mergeCell ref="D367:E367"/>
    <mergeCell ref="G1139:H1139"/>
    <mergeCell ref="A736:I736"/>
    <mergeCell ref="D1588:F1588"/>
    <mergeCell ref="G79:H79"/>
    <mergeCell ref="B909:C909"/>
    <mergeCell ref="D667:E667"/>
    <mergeCell ref="A1463:I1463"/>
    <mergeCell ref="B1207:C1207"/>
    <mergeCell ref="A880:E880"/>
    <mergeCell ref="G1439:H1439"/>
    <mergeCell ref="G1045:H1045"/>
    <mergeCell ref="D368:E368"/>
    <mergeCell ref="B604:C604"/>
    <mergeCell ref="D975:E975"/>
    <mergeCell ref="A359:C359"/>
    <mergeCell ref="B1427:E1427"/>
    <mergeCell ref="D854:F854"/>
    <mergeCell ref="D370:E370"/>
    <mergeCell ref="D222:E222"/>
    <mergeCell ref="B1333:C1333"/>
    <mergeCell ref="A56:C56"/>
    <mergeCell ref="D1308:E1308"/>
    <mergeCell ref="D513:F513"/>
    <mergeCell ref="D693:E693"/>
    <mergeCell ref="A390:C390"/>
    <mergeCell ref="G437:H437"/>
    <mergeCell ref="G852:H852"/>
    <mergeCell ref="B630:C630"/>
    <mergeCell ref="A85:C85"/>
    <mergeCell ref="G1579:H1579"/>
    <mergeCell ref="G1069:H1069"/>
    <mergeCell ref="B937:C937"/>
    <mergeCell ref="A150:I150"/>
    <mergeCell ref="G1492:H1492"/>
    <mergeCell ref="G1491:H1491"/>
    <mergeCell ref="G608:H608"/>
    <mergeCell ref="G92:H92"/>
    <mergeCell ref="A230:C230"/>
    <mergeCell ref="B1569:E1569"/>
    <mergeCell ref="D721:E721"/>
    <mergeCell ref="A1202:C1202"/>
    <mergeCell ref="B957:C957"/>
    <mergeCell ref="G1195:H1195"/>
    <mergeCell ref="A143:C143"/>
    <mergeCell ref="G1493:H1493"/>
    <mergeCell ref="B536:C536"/>
    <mergeCell ref="D592:E592"/>
    <mergeCell ref="A741:C741"/>
    <mergeCell ref="A532:C532"/>
    <mergeCell ref="A1468:C1468"/>
    <mergeCell ref="B561:C561"/>
    <mergeCell ref="G478:H478"/>
    <mergeCell ref="D1052:E1052"/>
    <mergeCell ref="D318:E318"/>
    <mergeCell ref="G450:H450"/>
    <mergeCell ref="D1200:F1200"/>
    <mergeCell ref="D747:E747"/>
    <mergeCell ref="G1363:H1363"/>
    <mergeCell ref="G906:H906"/>
    <mergeCell ref="D739:E739"/>
    <mergeCell ref="D1352:E1352"/>
    <mergeCell ref="B264:C264"/>
    <mergeCell ref="A503:I503"/>
    <mergeCell ref="G145:H145"/>
    <mergeCell ref="D22:E22"/>
    <mergeCell ref="D618:E618"/>
    <mergeCell ref="G750:H750"/>
    <mergeCell ref="B676:C676"/>
    <mergeCell ref="D1354:E1354"/>
    <mergeCell ref="G147:H147"/>
    <mergeCell ref="G1504:H1504"/>
    <mergeCell ref="G445:H445"/>
    <mergeCell ref="A803:I803"/>
    <mergeCell ref="D620:E620"/>
    <mergeCell ref="B547:C547"/>
    <mergeCell ref="G481:H481"/>
    <mergeCell ref="G1417:H1417"/>
    <mergeCell ref="B1582:E1582"/>
    <mergeCell ref="D321:E321"/>
    <mergeCell ref="A460:C460"/>
    <mergeCell ref="A454:C454"/>
    <mergeCell ref="D953:F953"/>
    <mergeCell ref="B857:E857"/>
    <mergeCell ref="B703:C703"/>
    <mergeCell ref="A1515:C1515"/>
    <mergeCell ref="D4:E4"/>
    <mergeCell ref="G1233:H1233"/>
    <mergeCell ref="B702:C702"/>
    <mergeCell ref="D1065:E1065"/>
    <mergeCell ref="B275:C275"/>
    <mergeCell ref="B406:C406"/>
    <mergeCell ref="G165:H165"/>
    <mergeCell ref="D527:F527"/>
    <mergeCell ref="G830:H830"/>
    <mergeCell ref="A457:C457"/>
    <mergeCell ref="G1137:H1137"/>
    <mergeCell ref="G1557:H1557"/>
    <mergeCell ref="B575:C575"/>
    <mergeCell ref="G832:H832"/>
    <mergeCell ref="G77:H77"/>
    <mergeCell ref="G375:H375"/>
    <mergeCell ref="G1559:H1559"/>
    <mergeCell ref="D544:E544"/>
    <mergeCell ref="B631:C631"/>
    <mergeCell ref="D209:F209"/>
    <mergeCell ref="A1396:E1396"/>
    <mergeCell ref="A515:C515"/>
    <mergeCell ref="D972:F972"/>
    <mergeCell ref="G848:H848"/>
    <mergeCell ref="A1303:I1303"/>
    <mergeCell ref="G1277:H1277"/>
    <mergeCell ref="A542:I542"/>
    <mergeCell ref="B417:C417"/>
    <mergeCell ref="B1231:C1231"/>
    <mergeCell ref="G850:H850"/>
    <mergeCell ref="G1270:H1270"/>
    <mergeCell ref="G1621:H1621"/>
    <mergeCell ref="A229:I229"/>
    <mergeCell ref="G545:H545"/>
    <mergeCell ref="G88:H88"/>
    <mergeCell ref="B769:E769"/>
    <mergeCell ref="G1272:H1272"/>
    <mergeCell ref="D692:E692"/>
    <mergeCell ref="B928:C928"/>
    <mergeCell ref="G1572:H1572"/>
    <mergeCell ref="D694:E694"/>
    <mergeCell ref="B37:E37"/>
    <mergeCell ref="D1150:E1150"/>
    <mergeCell ref="A1283:C1283"/>
    <mergeCell ref="G115:H115"/>
    <mergeCell ref="G1603:H1603"/>
    <mergeCell ref="A828:C828"/>
    <mergeCell ref="B341:C341"/>
    <mergeCell ref="G1605:H1605"/>
    <mergeCell ref="B639:C639"/>
    <mergeCell ref="G579:H579"/>
    <mergeCell ref="G877:H877"/>
    <mergeCell ref="G573:H573"/>
    <mergeCell ref="G871:H871"/>
    <mergeCell ref="G116:H116"/>
    <mergeCell ref="D107:E107"/>
    <mergeCell ref="D405:E405"/>
    <mergeCell ref="G118:H118"/>
    <mergeCell ref="D1132:E1132"/>
    <mergeCell ref="D828:E828"/>
    <mergeCell ref="D1162:E1162"/>
    <mergeCell ref="A1008:E1008"/>
    <mergeCell ref="D705:E705"/>
    <mergeCell ref="D1161:E1161"/>
    <mergeCell ref="D1074:E1074"/>
    <mergeCell ref="B667:C667"/>
    <mergeCell ref="D1338:F1338"/>
    <mergeCell ref="B781:C781"/>
    <mergeCell ref="D458:E458"/>
    <mergeCell ref="D433:E433"/>
    <mergeCell ref="G932:H932"/>
    <mergeCell ref="D426:F426"/>
    <mergeCell ref="D1056:E1056"/>
    <mergeCell ref="G498:H498"/>
    <mergeCell ref="G156:H156"/>
    <mergeCell ref="G788:H788"/>
    <mergeCell ref="E755:F755"/>
    <mergeCell ref="D1216:E1216"/>
    <mergeCell ref="B1187:E1187"/>
    <mergeCell ref="G187:H187"/>
    <mergeCell ref="A29:I29"/>
    <mergeCell ref="G485:H485"/>
    <mergeCell ref="G643:H643"/>
    <mergeCell ref="A1090:I1090"/>
    <mergeCell ref="A927:C927"/>
    <mergeCell ref="G487:H487"/>
    <mergeCell ref="A1356:C1356"/>
    <mergeCell ref="G943:H943"/>
    <mergeCell ref="G188:H188"/>
    <mergeCell ref="G182:H182"/>
    <mergeCell ref="B1354:C1354"/>
    <mergeCell ref="G1548:H1548"/>
    <mergeCell ref="G218:H218"/>
    <mergeCell ref="D1232:E1232"/>
    <mergeCell ref="D515:E515"/>
    <mergeCell ref="G814:H814"/>
    <mergeCell ref="G970:H970"/>
    <mergeCell ref="G1243:H1243"/>
    <mergeCell ref="B110:C110"/>
    <mergeCell ref="B286:C286"/>
    <mergeCell ref="D60:E60"/>
    <mergeCell ref="D474:F474"/>
    <mergeCell ref="B141:C141"/>
    <mergeCell ref="A1224:C1224"/>
    <mergeCell ref="I1608:I1609"/>
    <mergeCell ref="A192:C192"/>
    <mergeCell ref="B893:E893"/>
    <mergeCell ref="A955:C955"/>
    <mergeCell ref="B739:C739"/>
    <mergeCell ref="G358:H358"/>
    <mergeCell ref="G1330:H1330"/>
    <mergeCell ref="D505:E505"/>
    <mergeCell ref="G148:H148"/>
    <mergeCell ref="B1075:C1075"/>
    <mergeCell ref="A1016:I1016"/>
    <mergeCell ref="G875:H875"/>
    <mergeCell ref="G1173:H1173"/>
    <mergeCell ref="G1167:H1167"/>
    <mergeCell ref="D1128:E1128"/>
    <mergeCell ref="D1157:E1157"/>
    <mergeCell ref="B69:E69"/>
    <mergeCell ref="G870:H870"/>
    <mergeCell ref="A370:C370"/>
    <mergeCell ref="D1159:E1159"/>
    <mergeCell ref="A727:I727"/>
    <mergeCell ref="B1240:C1240"/>
    <mergeCell ref="A1156:I1156"/>
    <mergeCell ref="G1612:H1612"/>
    <mergeCell ref="A844:E844"/>
    <mergeCell ref="I151:I152"/>
    <mergeCell ref="B236:C236"/>
    <mergeCell ref="G1343:H1343"/>
    <mergeCell ref="G582:H582"/>
    <mergeCell ref="D543:E543"/>
    <mergeCell ref="B779:C779"/>
    <mergeCell ref="D518:E518"/>
    <mergeCell ref="D124:E124"/>
    <mergeCell ref="G740:H740"/>
    <mergeCell ref="G1038:H1038"/>
    <mergeCell ref="D1490:E1490"/>
    <mergeCell ref="D431:E431"/>
    <mergeCell ref="D729:E729"/>
    <mergeCell ref="B1420:E1420"/>
    <mergeCell ref="G127:H127"/>
    <mergeCell ref="D126:E126"/>
    <mergeCell ref="G1344:H1344"/>
    <mergeCell ref="A563:C563"/>
    <mergeCell ref="A1480:E1480"/>
    <mergeCell ref="B1422:E1422"/>
    <mergeCell ref="D1143:E1143"/>
    <mergeCell ref="B1268:C1268"/>
    <mergeCell ref="G1369:H1369"/>
    <mergeCell ref="A266:C266"/>
    <mergeCell ref="A1319:C1319"/>
    <mergeCell ref="G1483:H1483"/>
    <mergeCell ref="D1478:F1478"/>
    <mergeCell ref="D1174:E1174"/>
    <mergeCell ref="C174:D174"/>
    <mergeCell ref="B1437:C1437"/>
    <mergeCell ref="G1371:H1371"/>
    <mergeCell ref="G301:H301"/>
    <mergeCell ref="A1531:E1531"/>
    <mergeCell ref="D1203:E1203"/>
    <mergeCell ref="D144:E144"/>
    <mergeCell ref="D302:E302"/>
    <mergeCell ref="D600:E600"/>
    <mergeCell ref="A1081:I1081"/>
    <mergeCell ref="D1205:E1205"/>
    <mergeCell ref="A1161:C1161"/>
    <mergeCell ref="D139:E139"/>
    <mergeCell ref="B1617:E1617"/>
    <mergeCell ref="A158:E158"/>
    <mergeCell ref="D51:F51"/>
    <mergeCell ref="A67:I67"/>
    <mergeCell ref="G1415:H1415"/>
    <mergeCell ref="A490:C490"/>
    <mergeCell ref="D829:E829"/>
    <mergeCell ref="B1191:E1191"/>
    <mergeCell ref="G952:H952"/>
    <mergeCell ref="D672:F672"/>
    <mergeCell ref="D1258:E1258"/>
    <mergeCell ref="D918:E918"/>
    <mergeCell ref="B5:C5"/>
    <mergeCell ref="G1252:H1252"/>
    <mergeCell ref="D1129:E1129"/>
    <mergeCell ref="D496:E496"/>
    <mergeCell ref="G1112:H1112"/>
    <mergeCell ref="D911:E911"/>
    <mergeCell ref="G226:H226"/>
    <mergeCell ref="G1410:H1410"/>
    <mergeCell ref="B1066:C1066"/>
    <mergeCell ref="A30:E30"/>
    <mergeCell ref="G1596:H1596"/>
    <mergeCell ref="G382:H382"/>
    <mergeCell ref="B1211:C1211"/>
    <mergeCell ref="G551:H551"/>
    <mergeCell ref="B748:C748"/>
    <mergeCell ref="A203:C203"/>
    <mergeCell ref="G682:H682"/>
    <mergeCell ref="G1278:H1278"/>
    <mergeCell ref="B23:C23"/>
    <mergeCell ref="D1575:F1575"/>
    <mergeCell ref="B908:C908"/>
    <mergeCell ref="B1206:C1206"/>
    <mergeCell ref="G248:H248"/>
    <mergeCell ref="D87:E87"/>
    <mergeCell ref="B1513:C1513"/>
    <mergeCell ref="D516:E516"/>
    <mergeCell ref="B1391:E1391"/>
    <mergeCell ref="D122:E122"/>
    <mergeCell ref="D966:E966"/>
    <mergeCell ref="D211:E211"/>
    <mergeCell ref="A692:C692"/>
    <mergeCell ref="A982:C982"/>
    <mergeCell ref="D82:E82"/>
    <mergeCell ref="D1295:E1295"/>
    <mergeCell ref="B1353:C1353"/>
    <mergeCell ref="G395:H395"/>
    <mergeCell ref="A1051:I1051"/>
    <mergeCell ref="D1297:E1297"/>
    <mergeCell ref="D982:E982"/>
    <mergeCell ref="B919:C919"/>
    <mergeCell ref="A754:I754"/>
    <mergeCell ref="B45:E45"/>
    <mergeCell ref="G1324:H1324"/>
    <mergeCell ref="G1020:H1020"/>
    <mergeCell ref="G292:H292"/>
    <mergeCell ref="A405:C405"/>
    <mergeCell ref="D141:E141"/>
    <mergeCell ref="D441:F441"/>
    <mergeCell ref="A705:C705"/>
    <mergeCell ref="B991:E991"/>
    <mergeCell ref="G752:H752"/>
    <mergeCell ref="G108:H108"/>
    <mergeCell ref="A1186:E1186"/>
    <mergeCell ref="G325:H325"/>
    <mergeCell ref="C172:D173"/>
    <mergeCell ref="G1378:H1378"/>
    <mergeCell ref="G20:H20"/>
    <mergeCell ref="D1341:E1341"/>
    <mergeCell ref="G625:H625"/>
    <mergeCell ref="A467:I467"/>
    <mergeCell ref="G923:H923"/>
    <mergeCell ref="D1036:E1036"/>
    <mergeCell ref="D914:E914"/>
    <mergeCell ref="G320:H320"/>
    <mergeCell ref="D311:E311"/>
    <mergeCell ref="A1522:I1522"/>
    <mergeCell ref="B1149:C1149"/>
    <mergeCell ref="B90:C90"/>
    <mergeCell ref="D611:E611"/>
    <mergeCell ref="D909:E909"/>
    <mergeCell ref="G1408:H1408"/>
    <mergeCell ref="D1346:F1346"/>
    <mergeCell ref="B1305:C1305"/>
    <mergeCell ref="D940:E940"/>
    <mergeCell ref="G162:H162"/>
    <mergeCell ref="D337:E337"/>
    <mergeCell ref="A288:C288"/>
    <mergeCell ref="G767:H767"/>
    <mergeCell ref="G794:H794"/>
    <mergeCell ref="G33:H33"/>
    <mergeCell ref="G978:H978"/>
    <mergeCell ref="G462:H462"/>
    <mergeCell ref="G796:H796"/>
    <mergeCell ref="G1094:H1094"/>
    <mergeCell ref="G35:H35"/>
    <mergeCell ref="G333:H333"/>
    <mergeCell ref="A691:I691"/>
    <mergeCell ref="B1204:C1204"/>
    <mergeCell ref="D937:E937"/>
    <mergeCell ref="G1096:H1096"/>
    <mergeCell ref="G1394:H1394"/>
    <mergeCell ref="D1268:E1268"/>
    <mergeCell ref="D507:E507"/>
    <mergeCell ref="D1141:F1141"/>
    <mergeCell ref="G689:H689"/>
    <mergeCell ref="A683:C683"/>
    <mergeCell ref="D842:F842"/>
    <mergeCell ref="D1293:E1293"/>
    <mergeCell ref="G697:H697"/>
    <mergeCell ref="B617:C617"/>
    <mergeCell ref="B1230:C1230"/>
    <mergeCell ref="B592:C592"/>
    <mergeCell ref="B915:C915"/>
    <mergeCell ref="G849:H849"/>
    <mergeCell ref="G1147:H1147"/>
    <mergeCell ref="G392:H392"/>
    <mergeCell ref="G1445:H1445"/>
    <mergeCell ref="D681:E681"/>
    <mergeCell ref="B917:C917"/>
    <mergeCell ref="A401:C401"/>
    <mergeCell ref="G394:H394"/>
    <mergeCell ref="B43:E43"/>
    <mergeCell ref="D106:E106"/>
    <mergeCell ref="D1296:E1296"/>
    <mergeCell ref="D228:F228"/>
    <mergeCell ref="D264:E264"/>
    <mergeCell ref="D1281:F1281"/>
    <mergeCell ref="B1217:C1217"/>
    <mergeCell ref="D220:E220"/>
    <mergeCell ref="A701:C701"/>
    <mergeCell ref="D1289:F1289"/>
    <mergeCell ref="D555:F555"/>
    <mergeCell ref="D826:F826"/>
    <mergeCell ref="B216:C216"/>
    <mergeCell ref="B1404:E1404"/>
    <mergeCell ref="G1165:H1165"/>
    <mergeCell ref="G448:H448"/>
    <mergeCell ref="G404:H404"/>
    <mergeCell ref="B821:C821"/>
    <mergeCell ref="G1594:H1594"/>
    <mergeCell ref="A398:C398"/>
    <mergeCell ref="B1250:C1250"/>
    <mergeCell ref="A1615:E1615"/>
    <mergeCell ref="G860:H860"/>
    <mergeCell ref="B522:C522"/>
    <mergeCell ref="B516:C516"/>
    <mergeCell ref="G1587:H1587"/>
    <mergeCell ref="D1464:E1464"/>
    <mergeCell ref="D1015:F1015"/>
    <mergeCell ref="B945:C945"/>
    <mergeCell ref="G1160:H1160"/>
    <mergeCell ref="D282:E282"/>
    <mergeCell ref="A543:C543"/>
    <mergeCell ref="B1428:E1428"/>
    <mergeCell ref="D711:E711"/>
    <mergeCell ref="D1307:E1307"/>
    <mergeCell ref="D275:E275"/>
    <mergeCell ref="B1455:E1455"/>
    <mergeCell ref="A109:C109"/>
    <mergeCell ref="B961:C961"/>
    <mergeCell ref="A416:C416"/>
    <mergeCell ref="B1000:E1000"/>
    <mergeCell ref="A1143:C1143"/>
    <mergeCell ref="G1518:H1518"/>
    <mergeCell ref="B360:C360"/>
    <mergeCell ref="A1055:C1055"/>
    <mergeCell ref="B658:C658"/>
    <mergeCell ref="B956:C956"/>
    <mergeCell ref="B201:C201"/>
    <mergeCell ref="B114:C114"/>
    <mergeCell ref="D1360:E1360"/>
    <mergeCell ref="G1221:H1221"/>
    <mergeCell ref="G1519:H1519"/>
    <mergeCell ref="B1175:C1175"/>
    <mergeCell ref="B1473:C1473"/>
    <mergeCell ref="D1231:E1231"/>
    <mergeCell ref="D636:F636"/>
    <mergeCell ref="G331:H331"/>
    <mergeCell ref="D934:F934"/>
    <mergeCell ref="B232:C232"/>
    <mergeCell ref="G176:H176"/>
    <mergeCell ref="A1073:C1073"/>
    <mergeCell ref="A1523:C1523"/>
    <mergeCell ref="A1265:I1265"/>
    <mergeCell ref="D477:E477"/>
    <mergeCell ref="G1416:H1416"/>
    <mergeCell ref="D1073:E1073"/>
    <mergeCell ref="B283:C283"/>
    <mergeCell ref="G1547:H1547"/>
    <mergeCell ref="D652:E652"/>
    <mergeCell ref="G471:H471"/>
    <mergeCell ref="D348:E348"/>
    <mergeCell ref="D944:E944"/>
    <mergeCell ref="G1120:H1120"/>
    <mergeCell ref="B1317:C1317"/>
    <mergeCell ref="G1418:H1418"/>
    <mergeCell ref="D1075:E1075"/>
    <mergeCell ref="D804:E804"/>
    <mergeCell ref="B1502:E1502"/>
    <mergeCell ref="D648:E648"/>
    <mergeCell ref="A496:C496"/>
    <mergeCell ref="D349:E349"/>
    <mergeCell ref="D647:E647"/>
    <mergeCell ref="G75:H75"/>
    <mergeCell ref="A367:C367"/>
    <mergeCell ref="A1215:C1215"/>
    <mergeCell ref="B770:E770"/>
    <mergeCell ref="G531:H531"/>
    <mergeCell ref="A855:I855"/>
    <mergeCell ref="B432:C432"/>
    <mergeCell ref="A891:I891"/>
    <mergeCell ref="G831:H831"/>
    <mergeCell ref="B730:C730"/>
    <mergeCell ref="A36:E36"/>
    <mergeCell ref="G70:H70"/>
    <mergeCell ref="G1285:H1285"/>
    <mergeCell ref="G1583:H1583"/>
    <mergeCell ref="B303:C303"/>
    <mergeCell ref="B941:C941"/>
    <mergeCell ref="B916:C916"/>
    <mergeCell ref="D674:E674"/>
    <mergeCell ref="B601:C601"/>
    <mergeCell ref="D359:E359"/>
    <mergeCell ref="G858:H858"/>
    <mergeCell ref="G833:H833"/>
    <mergeCell ref="A1091:E1091"/>
    <mergeCell ref="B1328:C1328"/>
    <mergeCell ref="G1585:H1585"/>
    <mergeCell ref="D707:E707"/>
    <mergeCell ref="B1555:E1555"/>
    <mergeCell ref="B1241:C1241"/>
    <mergeCell ref="G745:H745"/>
    <mergeCell ref="B1426:E1426"/>
    <mergeCell ref="D878:F878"/>
    <mergeCell ref="B1540:E1540"/>
    <mergeCell ref="D1305:E1305"/>
    <mergeCell ref="A211:C211"/>
    <mergeCell ref="D1184:F1184"/>
    <mergeCell ref="A82:C82"/>
    <mergeCell ref="G246:H246"/>
    <mergeCell ref="G463:H463"/>
    <mergeCell ref="G734:H734"/>
    <mergeCell ref="A1:I1"/>
    <mergeCell ref="D418:E418"/>
    <mergeCell ref="D89:E89"/>
    <mergeCell ref="B654:C654"/>
    <mergeCell ref="A570:I570"/>
    <mergeCell ref="G409:H409"/>
    <mergeCell ref="G886:H886"/>
    <mergeCell ref="G131:H131"/>
    <mergeCell ref="A1448:E1448"/>
    <mergeCell ref="A836:C836"/>
    <mergeCell ref="G1482:H1482"/>
    <mergeCell ref="D1175:E1175"/>
    <mergeCell ref="D420:E420"/>
    <mergeCell ref="A1170:C1170"/>
    <mergeCell ref="D1473:E1473"/>
    <mergeCell ref="B960:C960"/>
    <mergeCell ref="G1484:H1484"/>
    <mergeCell ref="A273:I273"/>
    <mergeCell ref="A1326:I1326"/>
    <mergeCell ref="D597:F597"/>
    <mergeCell ref="D413:E413"/>
    <mergeCell ref="G887:H887"/>
    <mergeCell ref="B1568:E1568"/>
    <mergeCell ref="D720:E720"/>
    <mergeCell ref="D1316:E1316"/>
    <mergeCell ref="D1176:E1176"/>
    <mergeCell ref="B657:C657"/>
    <mergeCell ref="G758:H758"/>
    <mergeCell ref="B1441:C1441"/>
    <mergeCell ref="D294:F294"/>
    <mergeCell ref="A591:C591"/>
    <mergeCell ref="D17:E17"/>
    <mergeCell ref="B1563:E1563"/>
    <mergeCell ref="D446:E446"/>
    <mergeCell ref="A435:C435"/>
    <mergeCell ref="G142:H142"/>
    <mergeCell ref="B681:C681"/>
    <mergeCell ref="A1553:I1553"/>
    <mergeCell ref="G816:H816"/>
    <mergeCell ref="G1114:H1114"/>
    <mergeCell ref="D746:E746"/>
    <mergeCell ref="G899:H899"/>
    <mergeCell ref="D143:E143"/>
    <mergeCell ref="D319:E319"/>
    <mergeCell ref="G898:H898"/>
    <mergeCell ref="A1256:I1256"/>
    <mergeCell ref="B1498:E1498"/>
    <mergeCell ref="B983:C983"/>
    <mergeCell ref="D741:E741"/>
    <mergeCell ref="G900:H900"/>
    <mergeCell ref="G473:H473"/>
    <mergeCell ref="A611:C611"/>
    <mergeCell ref="B766:E766"/>
    <mergeCell ref="A285:C285"/>
    <mergeCell ref="A577:C577"/>
    <mergeCell ref="A1099:I1099"/>
    <mergeCell ref="A1274:I1274"/>
    <mergeCell ref="A755:B756"/>
    <mergeCell ref="A665:C665"/>
    <mergeCell ref="G1345:H1345"/>
    <mergeCell ref="G951:H951"/>
    <mergeCell ref="D461:E461"/>
    <mergeCell ref="B267:C267"/>
    <mergeCell ref="G1556:H1556"/>
    <mergeCell ref="G524:H524"/>
    <mergeCell ref="D1434:F1434"/>
    <mergeCell ref="A673:I673"/>
    <mergeCell ref="D58:E58"/>
    <mergeCell ref="G1287:H1287"/>
    <mergeCell ref="D785:E785"/>
    <mergeCell ref="B181:E181"/>
    <mergeCell ref="A812:C812"/>
    <mergeCell ref="A296:C296"/>
    <mergeCell ref="A507:C507"/>
    <mergeCell ref="B414:C414"/>
    <mergeCell ref="A355:I355"/>
    <mergeCell ref="D890:F890"/>
    <mergeCell ref="G671:H671"/>
    <mergeCell ref="G969:H969"/>
    <mergeCell ref="D1144:E1144"/>
    <mergeCell ref="A243:I243"/>
    <mergeCell ref="G208:H208"/>
    <mergeCell ref="A990:E990"/>
    <mergeCell ref="A378:C378"/>
    <mergeCell ref="G1574:H1574"/>
    <mergeCell ref="D812:E812"/>
    <mergeCell ref="A1419:E1419"/>
    <mergeCell ref="B22:C22"/>
    <mergeCell ref="B1352:C1352"/>
    <mergeCell ref="A1413:E1413"/>
    <mergeCell ref="G840:H840"/>
    <mergeCell ref="G971:H971"/>
    <mergeCell ref="G1269:H1269"/>
    <mergeCell ref="G552:H552"/>
    <mergeCell ref="D86:E86"/>
    <mergeCell ref="G1271:H1271"/>
    <mergeCell ref="B1564:E1564"/>
    <mergeCell ref="B1539:E1539"/>
    <mergeCell ref="D813:E813"/>
    <mergeCell ref="G456:H456"/>
    <mergeCell ref="D684:E684"/>
    <mergeCell ref="G1183:H1183"/>
    <mergeCell ref="G568:H568"/>
    <mergeCell ref="A71:E71"/>
    <mergeCell ref="D1472:E1472"/>
    <mergeCell ref="A518:C518"/>
    <mergeCell ref="B338:C338"/>
    <mergeCell ref="B469:C469"/>
    <mergeCell ref="A222:C222"/>
    <mergeCell ref="B1065:C1065"/>
    <mergeCell ref="A1042:I1042"/>
    <mergeCell ref="G901:H901"/>
    <mergeCell ref="G1199:H1199"/>
    <mergeCell ref="D560:E560"/>
    <mergeCell ref="D744:E744"/>
    <mergeCell ref="D316:F316"/>
    <mergeCell ref="D10:E10"/>
    <mergeCell ref="A610:I610"/>
    <mergeCell ref="G169:H169"/>
    <mergeCell ref="D737:E737"/>
    <mergeCell ref="G896:H896"/>
    <mergeCell ref="D310:E310"/>
    <mergeCell ref="A1366:I1366"/>
    <mergeCell ref="B845:E845"/>
    <mergeCell ref="B480:C480"/>
    <mergeCell ref="B1578:E1578"/>
    <mergeCell ref="A907:C907"/>
    <mergeCell ref="D455:E455"/>
    <mergeCell ref="A336:I336"/>
    <mergeCell ref="G614:H614"/>
    <mergeCell ref="A1063:I1063"/>
    <mergeCell ref="G624:H624"/>
    <mergeCell ref="D1516:E1516"/>
    <mergeCell ref="G922:H922"/>
    <mergeCell ref="G800:H800"/>
    <mergeCell ref="D457:E457"/>
    <mergeCell ref="D1053:E1053"/>
    <mergeCell ref="D913:E913"/>
    <mergeCell ref="I172:I173"/>
    <mergeCell ref="D1211:E1211"/>
    <mergeCell ref="G495:H495"/>
    <mergeCell ref="G924:H924"/>
    <mergeCell ref="D23:E23"/>
    <mergeCell ref="D1213:E1213"/>
    <mergeCell ref="D1511:E1511"/>
    <mergeCell ref="G795:H795"/>
    <mergeCell ref="B694:C694"/>
    <mergeCell ref="D1521:F1521"/>
    <mergeCell ref="D1513:E1513"/>
    <mergeCell ref="E151:F151"/>
    <mergeCell ref="B122:C122"/>
    <mergeCell ref="G635:H635"/>
    <mergeCell ref="D468:E468"/>
    <mergeCell ref="B107:C107"/>
    <mergeCell ref="G339:H339"/>
    <mergeCell ref="D1353:E1353"/>
    <mergeCell ref="G662:H662"/>
    <mergeCell ref="D776:F776"/>
    <mergeCell ref="A318:C318"/>
    <mergeCell ref="D1266:E1266"/>
    <mergeCell ref="B1466:C1466"/>
    <mergeCell ref="D1224:E1224"/>
    <mergeCell ref="A348:C348"/>
    <mergeCell ref="D1441:E1441"/>
    <mergeCell ref="B9:C9"/>
    <mergeCell ref="D196:E196"/>
    <mergeCell ref="D690:F690"/>
    <mergeCell ref="G993:H993"/>
    <mergeCell ref="D988:F988"/>
    <mergeCell ref="A835:I835"/>
    <mergeCell ref="A620:C620"/>
    <mergeCell ref="A647:C647"/>
    <mergeCell ref="B1524:C1524"/>
    <mergeCell ref="G566:H566"/>
    <mergeCell ref="G50:H50"/>
    <mergeCell ref="G864:H864"/>
    <mergeCell ref="D802:F802"/>
    <mergeCell ref="B738:C738"/>
    <mergeCell ref="G995:H995"/>
    <mergeCell ref="G1022:H1022"/>
    <mergeCell ref="B433:C433"/>
    <mergeCell ref="D1446:F1446"/>
    <mergeCell ref="G350:H350"/>
    <mergeCell ref="G1322:H1322"/>
    <mergeCell ref="G1593:H1593"/>
    <mergeCell ref="A974:C974"/>
    <mergeCell ref="A1435:I1435"/>
    <mergeCell ref="G865:H865"/>
    <mergeCell ref="G567:H567"/>
    <mergeCell ref="D522:E522"/>
    <mergeCell ref="G996:H996"/>
    <mergeCell ref="G1294:H1294"/>
    <mergeCell ref="G1622:H1622"/>
    <mergeCell ref="D1462:F1462"/>
    <mergeCell ref="A656:C656"/>
    <mergeCell ref="G279:H279"/>
    <mergeCell ref="C757:D757"/>
    <mergeCell ref="G1164:H1164"/>
    <mergeCell ref="D121:E121"/>
    <mergeCell ref="G1166:H1166"/>
    <mergeCell ref="G709:H709"/>
    <mergeCell ref="B1119:E1119"/>
    <mergeCell ref="D421:E421"/>
    <mergeCell ref="G1037:H1037"/>
    <mergeCell ref="A1599:E1599"/>
    <mergeCell ref="G580:H580"/>
    <mergeCell ref="D535:E535"/>
    <mergeCell ref="D2:F2"/>
    <mergeCell ref="A413:C413"/>
    <mergeCell ref="G307:H307"/>
    <mergeCell ref="A1316:C1316"/>
    <mergeCell ref="B1421:E1421"/>
    <mergeCell ref="B1136:C1136"/>
    <mergeCell ref="D297:E297"/>
    <mergeCell ref="B533:C533"/>
    <mergeCell ref="B505:C505"/>
    <mergeCell ref="D263:E263"/>
    <mergeCell ref="G422:H422"/>
    <mergeCell ref="G633:H633"/>
    <mergeCell ref="B805:C805"/>
    <mergeCell ref="D563:E563"/>
    <mergeCell ref="G722:H722"/>
    <mergeCell ref="D599:E599"/>
    <mergeCell ref="G206:H206"/>
    <mergeCell ref="A768:E768"/>
    <mergeCell ref="D1351:E1351"/>
    <mergeCell ref="G933:H933"/>
    <mergeCell ref="G506:H506"/>
    <mergeCell ref="D925:F925"/>
    <mergeCell ref="G351:H351"/>
    <mergeCell ref="B129:C129"/>
    <mergeCell ref="G1406:H1406"/>
    <mergeCell ref="D948:E948"/>
    <mergeCell ref="B429:C429"/>
    <mergeCell ref="G48:H48"/>
    <mergeCell ref="B220:C220"/>
    <mergeCell ref="D494:E494"/>
    <mergeCell ref="G1536:H1536"/>
    <mergeCell ref="A1108:I1108"/>
    <mergeCell ref="D195:E195"/>
    <mergeCell ref="B1490:C1490"/>
    <mergeCell ref="D1248:E1248"/>
    <mergeCell ref="D493:E493"/>
    <mergeCell ref="A183:E183"/>
    <mergeCell ref="B729:C729"/>
    <mergeCell ref="G1407:H1407"/>
    <mergeCell ref="A4:C4"/>
    <mergeCell ref="D197:E197"/>
    <mergeCell ref="D1250:E1250"/>
    <mergeCell ref="G1409:H1409"/>
    <mergeCell ref="G677:H677"/>
    <mergeCell ref="A329:C329"/>
    <mergeCell ref="G372:H372"/>
    <mergeCell ref="G250:H250"/>
    <mergeCell ref="B447:C447"/>
    <mergeCell ref="A60:C60"/>
    <mergeCell ref="A819:I819"/>
    <mergeCell ref="A629:C629"/>
    <mergeCell ref="G76:H76"/>
    <mergeCell ref="B1332:C1332"/>
    <mergeCell ref="G1433:H1433"/>
    <mergeCell ref="G374:H374"/>
    <mergeCell ref="A1607:I1607"/>
    <mergeCell ref="B905:C905"/>
    <mergeCell ref="B1203:C1203"/>
    <mergeCell ref="D961:E961"/>
    <mergeCell ref="A427:I427"/>
    <mergeCell ref="B144:C144"/>
    <mergeCell ref="G1460:H1460"/>
    <mergeCell ref="B600:C600"/>
    <mergeCell ref="D665:E665"/>
    <mergeCell ref="A1488:I1488"/>
    <mergeCell ref="B1205:C1205"/>
    <mergeCell ref="D963:E963"/>
    <mergeCell ref="G1005:H1005"/>
    <mergeCell ref="D666:E666"/>
    <mergeCell ref="D964:E964"/>
    <mergeCell ref="G761:H761"/>
    <mergeCell ref="B958:C958"/>
    <mergeCell ref="G1059:H1059"/>
    <mergeCell ref="C151:D152"/>
    <mergeCell ref="G393:H393"/>
    <mergeCell ref="B829:C829"/>
    <mergeCell ref="G306:H306"/>
    <mergeCell ref="B1258:C1258"/>
    <mergeCell ref="D1320:E1320"/>
    <mergeCell ref="A903:I903"/>
    <mergeCell ref="A1201:I1201"/>
    <mergeCell ref="A868:E868"/>
    <mergeCell ref="D236:E236"/>
    <mergeCell ref="G1060:H1060"/>
    <mergeCell ref="B44:E44"/>
    <mergeCell ref="B1129:C1129"/>
    <mergeCell ref="D588:E588"/>
    <mergeCell ref="A737:C737"/>
    <mergeCell ref="B254:E254"/>
    <mergeCell ref="A1464:C1464"/>
    <mergeCell ref="D1325:F1325"/>
    <mergeCell ref="A1157:C1157"/>
    <mergeCell ref="G1499:H1499"/>
    <mergeCell ref="I755:I756"/>
    <mergeCell ref="G1078:H1078"/>
    <mergeCell ref="G774:H774"/>
    <mergeCell ref="A377:I377"/>
    <mergeCell ref="G1507:H1507"/>
    <mergeCell ref="B550:C550"/>
    <mergeCell ref="G773:H773"/>
    <mergeCell ref="B544:C544"/>
    <mergeCell ref="B87:C87"/>
    <mergeCell ref="D1350:E1350"/>
    <mergeCell ref="D1035:E1035"/>
    <mergeCell ref="D616:E616"/>
    <mergeCell ref="D274:E274"/>
    <mergeCell ref="G775:H775"/>
    <mergeCell ref="G1046:H1046"/>
    <mergeCell ref="D1552:F1552"/>
    <mergeCell ref="B1456:E1456"/>
    <mergeCell ref="D730:E730"/>
    <mergeCell ref="G14:H14"/>
    <mergeCell ref="B98:E98"/>
    <mergeCell ref="D609:F609"/>
    <mergeCell ref="D916:E916"/>
    <mergeCell ref="A1511:C1511"/>
    <mergeCell ref="B1451:E1451"/>
    <mergeCell ref="B1297:C1297"/>
    <mergeCell ref="G668:H668"/>
    <mergeCell ref="G1220:H1220"/>
    <mergeCell ref="G1214:H1214"/>
    <mergeCell ref="G459:H459"/>
    <mergeCell ref="G1133:H1133"/>
    <mergeCell ref="G1431:H1431"/>
    <mergeCell ref="G670:H670"/>
    <mergeCell ref="D329:E329"/>
    <mergeCell ref="A468:C468"/>
    <mergeCell ref="G1520:H1520"/>
    <mergeCell ref="A1566:E1566"/>
    <mergeCell ref="A1117:I1117"/>
    <mergeCell ref="D629:E629"/>
    <mergeCell ref="G373:H373"/>
    <mergeCell ref="D810:F810"/>
    <mergeCell ref="D960:E960"/>
    <mergeCell ref="D541:F541"/>
    <mergeCell ref="B1083:E1083"/>
    <mergeCell ref="D235:E235"/>
    <mergeCell ref="B1381:E1381"/>
    <mergeCell ref="B712:C712"/>
    <mergeCell ref="A172:B173"/>
    <mergeCell ref="B929:C929"/>
    <mergeCell ref="B589:C589"/>
    <mergeCell ref="G846:H846"/>
    <mergeCell ref="G91:H91"/>
    <mergeCell ref="G389:H389"/>
    <mergeCell ref="B1341:C1341"/>
    <mergeCell ref="D80:F80"/>
    <mergeCell ref="G383:H383"/>
    <mergeCell ref="G1573:H1573"/>
    <mergeCell ref="B38:E38"/>
    <mergeCell ref="B616:C616"/>
    <mergeCell ref="B1229:C1229"/>
    <mergeCell ref="G84:H84"/>
    <mergeCell ref="B914:C914"/>
    <mergeCell ref="B197:C197"/>
    <mergeCell ref="G839:H839"/>
    <mergeCell ref="D1145:E1145"/>
    <mergeCell ref="G1444:H1444"/>
    <mergeCell ref="D866:F866"/>
    <mergeCell ref="B40:E40"/>
    <mergeCell ref="G1602:H1602"/>
    <mergeCell ref="G841:H841"/>
    <mergeCell ref="D680:E680"/>
    <mergeCell ref="D980:F980"/>
    <mergeCell ref="B164:E164"/>
    <mergeCell ref="A1127:C1127"/>
    <mergeCell ref="A556:I556"/>
    <mergeCell ref="D569:F569"/>
    <mergeCell ref="G872:H872"/>
    <mergeCell ref="D561:E561"/>
    <mergeCell ref="G1358:H1358"/>
    <mergeCell ref="G986:H986"/>
    <mergeCell ref="A219:C219"/>
    <mergeCell ref="B940:C940"/>
    <mergeCell ref="G559:H559"/>
    <mergeCell ref="G1286:H1286"/>
    <mergeCell ref="D706:E706"/>
    <mergeCell ref="D402:E402"/>
    <mergeCell ref="B942:C942"/>
    <mergeCell ref="D251:F251"/>
    <mergeCell ref="B793:E793"/>
    <mergeCell ref="B180:E180"/>
    <mergeCell ref="A1339:I1339"/>
    <mergeCell ref="G1040:H1040"/>
    <mergeCell ref="D401:E401"/>
    <mergeCell ref="G1586:H1586"/>
    <mergeCell ref="B1581:E1581"/>
    <mergeCell ref="D280:F280"/>
    <mergeCell ref="G1505:H1505"/>
    <mergeCell ref="D1158:E1158"/>
    <mergeCell ref="G771:H771"/>
    <mergeCell ref="D403:E403"/>
    <mergeCell ref="B1452:E1452"/>
    <mergeCell ref="D701:E701"/>
    <mergeCell ref="G99:H99"/>
    <mergeCell ref="A535:C535"/>
    <mergeCell ref="D728:E728"/>
    <mergeCell ref="D703:E703"/>
    <mergeCell ref="A1209:C1209"/>
    <mergeCell ref="A746:C746"/>
    <mergeCell ref="B784:C784"/>
    <mergeCell ref="G885:H885"/>
    <mergeCell ref="G155:H155"/>
    <mergeCell ref="B572:C572"/>
    <mergeCell ref="D330:E330"/>
    <mergeCell ref="G130:H130"/>
    <mergeCell ref="B357:C357"/>
    <mergeCell ref="D1057:E1057"/>
    <mergeCell ref="B1293:C1293"/>
    <mergeCell ref="A1052:C1052"/>
    <mergeCell ref="G157:H157"/>
    <mergeCell ref="G132:H132"/>
    <mergeCell ref="B58:C58"/>
    <mergeCell ref="G430:H430"/>
    <mergeCell ref="D630:E630"/>
    <mergeCell ref="D1365:F1365"/>
    <mergeCell ref="G789:H789"/>
    <mergeCell ref="D1357:E1357"/>
    <mergeCell ref="A1238:I1238"/>
    <mergeCell ref="G1218:H1218"/>
    <mergeCell ref="G186:H186"/>
    <mergeCell ref="D1148:E1148"/>
    <mergeCell ref="G484:H484"/>
    <mergeCell ref="G755:H755"/>
    <mergeCell ref="D414:E414"/>
    <mergeCell ref="D335:F335"/>
    <mergeCell ref="D1359:E1359"/>
    <mergeCell ref="D631:E631"/>
    <mergeCell ref="D1062:F1062"/>
    <mergeCell ref="G486:H486"/>
    <mergeCell ref="B1296:C1296"/>
    <mergeCell ref="D416:E416"/>
    <mergeCell ref="G786:H786"/>
    <mergeCell ref="B1469:C1469"/>
    <mergeCell ref="G1244:H1244"/>
    <mergeCell ref="G510:H510"/>
    <mergeCell ref="G1115:H1115"/>
    <mergeCell ref="A1373:E1373"/>
    <mergeCell ref="D1228:E1228"/>
    <mergeCell ref="G512:H512"/>
    <mergeCell ref="B1193:E1193"/>
    <mergeCell ref="A1282:I1282"/>
    <mergeCell ref="B920:C920"/>
    <mergeCell ref="D346:F346"/>
    <mergeCell ref="B1472:C1472"/>
    <mergeCell ref="D1230:E1230"/>
    <mergeCell ref="D338:E338"/>
    <mergeCell ref="B711:C711"/>
    <mergeCell ref="D469:E469"/>
    <mergeCell ref="A1248:C1248"/>
    <mergeCell ref="B1194:E1194"/>
    <mergeCell ref="D340:E340"/>
    <mergeCell ref="D1284:E1284"/>
    <mergeCell ref="D371:E371"/>
    <mergeCell ref="B10:C10"/>
    <mergeCell ref="G984:H984"/>
    <mergeCell ref="G225:H225"/>
    <mergeCell ref="B300:C300"/>
    <mergeCell ref="A244:E244"/>
    <mergeCell ref="G227:H227"/>
    <mergeCell ref="G525:H525"/>
    <mergeCell ref="D1302:F1302"/>
    <mergeCell ref="D399:E399"/>
    <mergeCell ref="B1545:E1545"/>
    <mergeCell ref="B1423:E1423"/>
    <mergeCell ref="G1584:H1584"/>
    <mergeCell ref="D242:F242"/>
    <mergeCell ref="A252:I252"/>
    <mergeCell ref="A963:C963"/>
    <mergeCell ref="A235:C235"/>
    <mergeCell ref="B1053:C1053"/>
    <mergeCell ref="G1310:H1310"/>
    <mergeCell ref="G1608:H1608"/>
    <mergeCell ref="G883:H883"/>
    <mergeCell ref="G1181:H1181"/>
    <mergeCell ref="G876:H876"/>
    <mergeCell ref="G1311:H1311"/>
    <mergeCell ref="A1025:I1025"/>
    <mergeCell ref="B652:C652"/>
    <mergeCell ref="G884:H884"/>
    <mergeCell ref="G1182:H1182"/>
    <mergeCell ref="G123:H123"/>
    <mergeCell ref="D114:E114"/>
    <mergeCell ref="B648:C648"/>
    <mergeCell ref="D710:E710"/>
    <mergeCell ref="G423:H423"/>
    <mergeCell ref="D712:E712"/>
    <mergeCell ref="B679:C679"/>
    <mergeCell ref="A560:C560"/>
    <mergeCell ref="B837:C837"/>
    <mergeCell ref="G596:H596"/>
    <mergeCell ref="B1135:C1135"/>
    <mergeCell ref="A954:I954"/>
    <mergeCell ref="B380:C380"/>
    <mergeCell ref="G1323:H1323"/>
    <mergeCell ref="D743:E743"/>
    <mergeCell ref="G1534:H1534"/>
    <mergeCell ref="D140:E140"/>
    <mergeCell ref="B680:C680"/>
    <mergeCell ref="G806:H806"/>
    <mergeCell ref="G1235:H1235"/>
    <mergeCell ref="G293:H293"/>
    <mergeCell ref="G1542:H1542"/>
    <mergeCell ref="B707:C707"/>
    <mergeCell ref="D1524:E1524"/>
    <mergeCell ref="G808:H808"/>
    <mergeCell ref="D738:E738"/>
    <mergeCell ref="G1535:H1535"/>
    <mergeCell ref="G897:H897"/>
    <mergeCell ref="A1035:C1035"/>
    <mergeCell ref="B1190:E1190"/>
    <mergeCell ref="G1571:H1571"/>
    <mergeCell ref="A274:C274"/>
    <mergeCell ref="D1071:F1071"/>
    <mergeCell ref="A783:C783"/>
    <mergeCell ref="B1192:E1192"/>
    <mergeCell ref="B765:E765"/>
    <mergeCell ref="B6:C6"/>
    <mergeCell ref="G1253:H1253"/>
    <mergeCell ref="G221:H221"/>
    <mergeCell ref="G492:H492"/>
    <mergeCell ref="B418:C418"/>
    <mergeCell ref="G650:H650"/>
    <mergeCell ref="D645:F645"/>
    <mergeCell ref="B693:C693"/>
    <mergeCell ref="G950:H950"/>
    <mergeCell ref="D1089:F1089"/>
    <mergeCell ref="A151:B152"/>
    <mergeCell ref="G523:H523"/>
    <mergeCell ref="B720:C720"/>
    <mergeCell ref="D820:E820"/>
    <mergeCell ref="A1257:C1257"/>
    <mergeCell ref="B322:C322"/>
    <mergeCell ref="A504:C504"/>
    <mergeCell ref="G249:H249"/>
    <mergeCell ref="B1503:E1503"/>
    <mergeCell ref="G205:H205"/>
    <mergeCell ref="B622:C622"/>
    <mergeCell ref="G363:H363"/>
    <mergeCell ref="B780:C780"/>
    <mergeCell ref="G539:H539"/>
    <mergeCell ref="B1349:C1349"/>
    <mergeCell ref="A42:E42"/>
    <mergeCell ref="B19:C19"/>
    <mergeCell ref="G968:H968"/>
    <mergeCell ref="D967:E967"/>
    <mergeCell ref="D212:E212"/>
    <mergeCell ref="G234:H234"/>
    <mergeCell ref="G1424:H1424"/>
    <mergeCell ref="D83:E83"/>
    <mergeCell ref="G1337:H1337"/>
    <mergeCell ref="G1312:H1312"/>
    <mergeCell ref="B319:C319"/>
    <mergeCell ref="D1267:E1267"/>
    <mergeCell ref="D818:F818"/>
    <mergeCell ref="B477:C477"/>
    <mergeCell ref="G874:H874"/>
    <mergeCell ref="D85:E85"/>
    <mergeCell ref="D385:F385"/>
    <mergeCell ref="G882:H882"/>
    <mergeCell ref="A1479:I1479"/>
    <mergeCell ref="G1180:H1180"/>
    <mergeCell ref="A674:C674"/>
    <mergeCell ref="B1562:E1562"/>
    <mergeCell ref="G994:H994"/>
    <mergeCell ref="A944:C944"/>
    <mergeCell ref="A804:C804"/>
    <mergeCell ref="D411:F411"/>
    <mergeCell ref="A856:E856"/>
    <mergeCell ref="G1021:H1021"/>
    <mergeCell ref="D136:E136"/>
    <mergeCell ref="A1347:I1347"/>
    <mergeCell ref="G1321:H1321"/>
    <mergeCell ref="G1619:H1619"/>
    <mergeCell ref="G593:H593"/>
    <mergeCell ref="B461:C461"/>
    <mergeCell ref="D15:F15"/>
    <mergeCell ref="A1500:E1500"/>
    <mergeCell ref="D436:E436"/>
    <mergeCell ref="A1034:I1034"/>
    <mergeCell ref="G595:H595"/>
    <mergeCell ref="G1620:H1620"/>
    <mergeCell ref="G290:H290"/>
    <mergeCell ref="D8:E8"/>
    <mergeCell ref="C153:D153"/>
    <mergeCell ref="A1331:C1331"/>
    <mergeCell ref="A728:C728"/>
    <mergeCell ref="B245:E245"/>
    <mergeCell ref="B1144:C1144"/>
    <mergeCell ref="A571:C571"/>
    <mergeCell ref="B1146:C1146"/>
    <mergeCell ref="B391:C391"/>
    <mergeCell ref="D447:E447"/>
    <mergeCell ref="G623:H623"/>
    <mergeCell ref="G921:H921"/>
    <mergeCell ref="A302:C302"/>
    <mergeCell ref="G606:H606"/>
    <mergeCell ref="G1219:H1219"/>
    <mergeCell ref="B86:C86"/>
    <mergeCell ref="D28:F28"/>
    <mergeCell ref="D1332:E1332"/>
    <mergeCell ref="D1210:E1210"/>
    <mergeCell ref="A1359:C1359"/>
    <mergeCell ref="D905:E905"/>
    <mergeCell ref="G189:H189"/>
    <mergeCell ref="D1212:E1212"/>
    <mergeCell ref="G34:H34"/>
    <mergeCell ref="A299:C299"/>
    <mergeCell ref="D907:E907"/>
    <mergeCell ref="D452:F452"/>
    <mergeCell ref="D936:E936"/>
    <mergeCell ref="B1172:C1172"/>
    <mergeCell ref="A475:I475"/>
    <mergeCell ref="G334:H334"/>
    <mergeCell ref="A599:C599"/>
    <mergeCell ref="G1061:H1061"/>
    <mergeCell ref="G1395:H1395"/>
    <mergeCell ref="G634:H634"/>
    <mergeCell ref="A892:E892"/>
    <mergeCell ref="D589:E589"/>
    <mergeCell ref="A1290:I1290"/>
    <mergeCell ref="G1361:H1361"/>
    <mergeCell ref="D508:E508"/>
    <mergeCell ref="B744:C744"/>
    <mergeCell ref="A1109:E1109"/>
    <mergeCell ref="D170:F170"/>
    <mergeCell ref="G1003:H1003"/>
    <mergeCell ref="G661:H661"/>
    <mergeCell ref="G1301:H1301"/>
    <mergeCell ref="B1018:E1018"/>
    <mergeCell ref="D1529:F1529"/>
    <mergeCell ref="A105:I105"/>
    <mergeCell ref="D837:E837"/>
    <mergeCell ref="D1135:E1135"/>
    <mergeCell ref="A1589:I1589"/>
    <mergeCell ref="G258:H258"/>
    <mergeCell ref="B455:C455"/>
    <mergeCell ref="G687:H687"/>
    <mergeCell ref="G49:H49"/>
    <mergeCell ref="G985:H985"/>
    <mergeCell ref="A827:I827"/>
    <mergeCell ref="B1516:C1516"/>
    <mergeCell ref="G987:H987"/>
    <mergeCell ref="B913:C913"/>
    <mergeCell ref="G259:H259"/>
    <mergeCell ref="A97:E97"/>
    <mergeCell ref="G1443:H1443"/>
    <mergeCell ref="G688:H688"/>
    <mergeCell ref="D223:E223"/>
    <mergeCell ref="D1276:E1276"/>
    <mergeCell ref="D521:E521"/>
    <mergeCell ref="B1213:C1213"/>
    <mergeCell ref="D1155:F1155"/>
    <mergeCell ref="B458:C458"/>
    <mergeCell ref="D216:E216"/>
    <mergeCell ref="B1398:E1398"/>
    <mergeCell ref="D550:E550"/>
    <mergeCell ref="D95:F95"/>
    <mergeCell ref="A1580:E1580"/>
    <mergeCell ref="B54:C54"/>
    <mergeCell ref="B483:C483"/>
    <mergeCell ref="B1400:E1400"/>
    <mergeCell ref="G400:H400"/>
    <mergeCell ref="B939:C939"/>
    <mergeCell ref="G698:H698"/>
    <mergeCell ref="A120:I120"/>
    <mergeCell ref="A3:I3"/>
    <mergeCell ref="B214:C214"/>
    <mergeCell ref="D547:E547"/>
    <mergeCell ref="G1461:H1461"/>
    <mergeCell ref="D577:E577"/>
    <mergeCell ref="G619:H619"/>
    <mergeCell ref="G103:H103"/>
    <mergeCell ref="D1304:E1304"/>
    <mergeCell ref="D549:E549"/>
    <mergeCell ref="B57:C57"/>
    <mergeCell ref="D578:E578"/>
    <mergeCell ref="A710:C710"/>
    <mergeCell ref="B1145:C1145"/>
    <mergeCell ref="G32:H32"/>
    <mergeCell ref="B959:C959"/>
    <mergeCell ref="B204:C204"/>
    <mergeCell ref="B198:C198"/>
    <mergeCell ref="D1509:F1509"/>
    <mergeCell ref="A777:I777"/>
    <mergeCell ref="A16:I16"/>
    <mergeCell ref="G1087:H1087"/>
    <mergeCell ref="G332:H332"/>
    <mergeCell ref="B1284:C1284"/>
    <mergeCell ref="G1385:H1385"/>
    <mergeCell ref="B1259:C1259"/>
    <mergeCell ref="D262:E262"/>
    <mergeCell ref="B233:C233"/>
    <mergeCell ref="D927:E927"/>
    <mergeCell ref="G1086:H1086"/>
    <mergeCell ref="D1356:E1356"/>
    <mergeCell ref="G27:H27"/>
    <mergeCell ref="G1393:H1393"/>
    <mergeCell ref="D1348:E1348"/>
    <mergeCell ref="G632:H632"/>
    <mergeCell ref="B1171:C1171"/>
    <mergeCell ref="D929:E929"/>
    <mergeCell ref="G930:H930"/>
    <mergeCell ref="G1088:H1088"/>
    <mergeCell ref="D134:F134"/>
    <mergeCell ref="G1386:H1386"/>
    <mergeCell ref="G1517:H1517"/>
    <mergeCell ref="A8:C8"/>
    <mergeCell ref="D1237:F1237"/>
    <mergeCell ref="D1229:E1229"/>
    <mergeCell ref="G472:H472"/>
    <mergeCell ref="D1222:F1222"/>
    <mergeCell ref="B1009:E1009"/>
    <mergeCell ref="G343:H343"/>
    <mergeCell ref="A310:C310"/>
    <mergeCell ref="A337:C337"/>
    <mergeCell ref="G1533:H1533"/>
    <mergeCell ref="B217:C217"/>
    <mergeCell ref="G1527:H1527"/>
    <mergeCell ref="G772:H772"/>
    <mergeCell ref="G501:H501"/>
    <mergeCell ref="G55:H55"/>
    <mergeCell ref="A1554:E1554"/>
    <mergeCell ref="D947:E947"/>
    <mergeCell ref="D192:E192"/>
    <mergeCell ref="G1106:H1106"/>
    <mergeCell ref="G47:H47"/>
    <mergeCell ref="B586:C586"/>
    <mergeCell ref="G345:H345"/>
    <mergeCell ref="A68:E68"/>
    <mergeCell ref="G801:H801"/>
    <mergeCell ref="G46:H46"/>
    <mergeCell ref="G1528:H1528"/>
    <mergeCell ref="G1012:H1012"/>
    <mergeCell ref="D942:E942"/>
    <mergeCell ref="A1239:C1239"/>
    <mergeCell ref="B1027:E1027"/>
    <mergeCell ref="D66:F66"/>
    <mergeCell ref="A21:C21"/>
    <mergeCell ref="C1610:D1610"/>
    <mergeCell ref="A1390:E1390"/>
    <mergeCell ref="B297:C297"/>
    <mergeCell ref="A1185:I1185"/>
    <mergeCell ref="A843:I843"/>
    <mergeCell ref="A479:C479"/>
    <mergeCell ref="G1457:H1457"/>
    <mergeCell ref="G1432:H1432"/>
    <mergeCell ref="D1606:F1606"/>
    <mergeCell ref="D784:E784"/>
    <mergeCell ref="D572:E572"/>
    <mergeCell ref="G1459:H1459"/>
    <mergeCell ref="G704:H704"/>
    <mergeCell ref="B1360:C1360"/>
    <mergeCell ref="D365:F365"/>
    <mergeCell ref="D663:F663"/>
    <mergeCell ref="D357:E357"/>
    <mergeCell ref="G1154:H1154"/>
    <mergeCell ref="D574:E574"/>
    <mergeCell ref="D119:F119"/>
    <mergeCell ref="G270:H270"/>
    <mergeCell ref="D1172:E1172"/>
    <mergeCell ref="B1538:E1538"/>
    <mergeCell ref="A442:I442"/>
    <mergeCell ref="A1169:I1169"/>
    <mergeCell ref="G1485:H1485"/>
    <mergeCell ref="G117:H117"/>
    <mergeCell ref="G724:H724"/>
    <mergeCell ref="A1471:C1471"/>
    <mergeCell ref="G1058:H1058"/>
    <mergeCell ref="G425:H425"/>
    <mergeCell ref="B223:C223"/>
    <mergeCell ref="B494:C494"/>
    <mergeCell ref="G759:H759"/>
    <mergeCell ref="G1470:H1470"/>
    <mergeCell ref="A1017:E1017"/>
    <mergeCell ref="B195:C195"/>
    <mergeCell ref="G1486:H1486"/>
    <mergeCell ref="B231:C231"/>
    <mergeCell ref="D1319:E1319"/>
    <mergeCell ref="G725:H725"/>
    <mergeCell ref="G112:H112"/>
    <mergeCell ref="D558:E558"/>
    <mergeCell ref="D585:E585"/>
    <mergeCell ref="D1471:E1471"/>
    <mergeCell ref="G298:H298"/>
    <mergeCell ref="A121:C121"/>
    <mergeCell ref="D289:E289"/>
    <mergeCell ref="D1024:F1024"/>
    <mergeCell ref="A584:I584"/>
    <mergeCell ref="G1198:H1198"/>
    <mergeCell ref="A1148:C1148"/>
    <mergeCell ref="A431:C431"/>
    <mergeCell ref="G138:H138"/>
    <mergeCell ref="B213:C213"/>
    <mergeCell ref="D129:E129"/>
    <mergeCell ref="D742:E742"/>
    <mergeCell ref="A124:C124"/>
    <mergeCell ref="A281:I281"/>
    <mergeCell ref="B1276:C1276"/>
    <mergeCell ref="G895:H895"/>
    <mergeCell ref="G438:H438"/>
    <mergeCell ref="D613:E613"/>
    <mergeCell ref="G797:H797"/>
    <mergeCell ref="D735:F735"/>
    <mergeCell ref="D429:E429"/>
    <mergeCell ref="G11:H11"/>
    <mergeCell ref="D272:F272"/>
    <mergeCell ref="G440:H440"/>
    <mergeCell ref="D308:F308"/>
    <mergeCell ref="D640:E640"/>
    <mergeCell ref="D615:E615"/>
    <mergeCell ref="D300:E300"/>
    <mergeCell ref="A1174:C1174"/>
    <mergeCell ref="G799:H799"/>
    <mergeCell ref="G1097:H1097"/>
    <mergeCell ref="G1526:H1526"/>
    <mergeCell ref="D1246:F1246"/>
    <mergeCell ref="A514:I514"/>
    <mergeCell ref="B1481:E1481"/>
    <mergeCell ref="G823:H823"/>
    <mergeCell ref="D214:E214"/>
    <mergeCell ref="G369:H369"/>
    <mergeCell ref="G825:H825"/>
    <mergeCell ref="G1123:H1123"/>
    <mergeCell ref="G64:H64"/>
    <mergeCell ref="B1320:C1320"/>
    <mergeCell ref="G1254:H1254"/>
    <mergeCell ref="G1430:H1430"/>
    <mergeCell ref="B1350:C1350"/>
    <mergeCell ref="D651:E651"/>
    <mergeCell ref="D1264:F1264"/>
    <mergeCell ref="G364:H364"/>
    <mergeCell ref="B869:E869"/>
    <mergeCell ref="D653:E653"/>
    <mergeCell ref="B1351:C1351"/>
    <mergeCell ref="G965:H965"/>
    <mergeCell ref="D356:E356"/>
    <mergeCell ref="B1380:E1380"/>
    <mergeCell ref="B621:C621"/>
    <mergeCell ref="A1266:C1266"/>
    <mergeCell ref="G1570:H1570"/>
    <mergeCell ref="G240:H240"/>
    <mergeCell ref="A1412:I1412"/>
    <mergeCell ref="A598:I598"/>
    <mergeCell ref="G538:H538"/>
    <mergeCell ref="G669:H669"/>
    <mergeCell ref="D387:E387"/>
    <mergeCell ref="D1440:E1440"/>
    <mergeCell ref="D685:E685"/>
    <mergeCell ref="D679:E679"/>
    <mergeCell ref="B159:E159"/>
    <mergeCell ref="G540:H540"/>
    <mergeCell ref="G1476:H1476"/>
    <mergeCell ref="G838:H838"/>
    <mergeCell ref="D260:F260"/>
    <mergeCell ref="B764:E764"/>
    <mergeCell ref="D380:E380"/>
    <mergeCell ref="G1565:H1565"/>
    <mergeCell ref="G1049:H1049"/>
    <mergeCell ref="B161:E161"/>
    <mergeCell ref="G1601:H1601"/>
    <mergeCell ref="D1107:F1107"/>
    <mergeCell ref="A1402:E1402"/>
    <mergeCell ref="A1496:I1496"/>
    <mergeCell ref="A521:C521"/>
    <mergeCell ref="G1196:H1196"/>
    <mergeCell ref="A89:C89"/>
    <mergeCell ref="D821:E821"/>
    <mergeCell ref="G434:H434"/>
    <mergeCell ref="G470:H470"/>
    <mergeCell ref="A1026:E1026"/>
    <mergeCell ref="D6:E6"/>
    <mergeCell ref="G1197:H1197"/>
    <mergeCell ref="D1127:E1127"/>
    <mergeCell ref="A574:C574"/>
    <mergeCell ref="G1068:H1068"/>
    <mergeCell ref="D1006:F1006"/>
    <mergeCell ref="D1041:F1041"/>
    <mergeCell ref="G465:H465"/>
    <mergeCell ref="A1295:C1295"/>
    <mergeCell ref="A1178:C1178"/>
    <mergeCell ref="D726:F726"/>
    <mergeCell ref="D1033:F1033"/>
    <mergeCell ref="A637:I637"/>
    <mergeCell ref="A295:I295"/>
    <mergeCell ref="B1150:C1150"/>
    <mergeCell ref="A446:C446"/>
    <mergeCell ref="C755:D756"/>
    <mergeCell ref="B564:C564"/>
    <mergeCell ref="D322:E322"/>
    <mergeCell ref="B558:C558"/>
    <mergeCell ref="D1512:E1512"/>
    <mergeCell ref="D113:E113"/>
    <mergeCell ref="G910:H910"/>
    <mergeCell ref="B1591:E1591"/>
    <mergeCell ref="D622:E622"/>
    <mergeCell ref="G185:H185"/>
    <mergeCell ref="G605:H605"/>
    <mergeCell ref="G1550:H1550"/>
    <mergeCell ref="D19:E19"/>
    <mergeCell ref="D1209:E1209"/>
    <mergeCell ref="G151:H151"/>
    <mergeCell ref="A1348:C1348"/>
    <mergeCell ref="G1508:H1508"/>
    <mergeCell ref="G449:H449"/>
    <mergeCell ref="G178:H178"/>
    <mergeCell ref="D790:F790"/>
    <mergeCell ref="G607:H607"/>
    <mergeCell ref="D327:F327"/>
    <mergeCell ref="D1388:F1388"/>
    <mergeCell ref="A588:C588"/>
    <mergeCell ref="G175:H175"/>
    <mergeCell ref="B1163:C1163"/>
    <mergeCell ref="G509:H509"/>
    <mergeCell ref="B706:C706"/>
    <mergeCell ref="G1261:H1261"/>
    <mergeCell ref="G1236:H1236"/>
    <mergeCell ref="A981:I981"/>
    <mergeCell ref="D1436:E1436"/>
    <mergeCell ref="G177:H177"/>
    <mergeCell ref="D1227:E1227"/>
    <mergeCell ref="G511:H511"/>
    <mergeCell ref="B708:C708"/>
    <mergeCell ref="G809:H809"/>
    <mergeCell ref="D9:E9"/>
    <mergeCell ref="G1263:H1263"/>
    <mergeCell ref="D1438:E1438"/>
    <mergeCell ref="D683:E683"/>
    <mergeCell ref="B1158:C1158"/>
    <mergeCell ref="B403:C403"/>
    <mergeCell ref="A615:C615"/>
    <mergeCell ref="A1100:E1100"/>
    <mergeCell ref="D678:E678"/>
    <mergeCell ref="A1007:I1007"/>
    <mergeCell ref="G1592:H1592"/>
    <mergeCell ref="G562:H562"/>
    <mergeCell ref="B1057:C1057"/>
    <mergeCell ref="A1425:E1425"/>
    <mergeCell ref="A1275:C1275"/>
    <mergeCell ref="G862:H862"/>
    <mergeCell ref="G224:H224"/>
    <mergeCell ref="B421:C421"/>
    <mergeCell ref="G101:H101"/>
    <mergeCell ref="B1357:C1357"/>
    <mergeCell ref="G1318:H1318"/>
    <mergeCell ref="G976:H976"/>
    <mergeCell ref="G847:H847"/>
    <mergeCell ref="G1618:H1618"/>
    <mergeCell ref="D1275:E1275"/>
    <mergeCell ref="G863:H863"/>
    <mergeCell ref="D398:E398"/>
    <mergeCell ref="B1544:E1544"/>
    <mergeCell ref="A999:E999"/>
    <mergeCell ref="G977:H977"/>
    <mergeCell ref="C1608:D1609"/>
    <mergeCell ref="A1291:C1291"/>
    <mergeCell ref="D1146:E1146"/>
    <mergeCell ref="D391:E391"/>
    <mergeCell ref="B1546:E1546"/>
    <mergeCell ref="D699:F699"/>
    <mergeCell ref="G1002:H1002"/>
    <mergeCell ref="D997:F997"/>
    <mergeCell ref="G581:H581"/>
    <mergeCell ref="G277:H277"/>
    <mergeCell ref="G873:H873"/>
    <mergeCell ref="G1010:H1010"/>
    <mergeCell ref="G733:H733"/>
    <mergeCell ref="G1004:H1004"/>
    <mergeCell ref="D1179:E1179"/>
    <mergeCell ref="B1228:C1228"/>
    <mergeCell ref="G276:H276"/>
    <mergeCell ref="D109:E109"/>
    <mergeCell ref="G278:H278"/>
    <mergeCell ref="G576:H576"/>
    <mergeCell ref="D233:E233"/>
    <mergeCell ref="D111:E111"/>
    <mergeCell ref="D1136:E1136"/>
    <mergeCell ref="D444:E444"/>
    <mergeCell ref="D778:E778"/>
    <mergeCell ref="D717:F717"/>
    <mergeCell ref="D533:E533"/>
    <mergeCell ref="D1050:F1050"/>
    <mergeCell ref="D719:E719"/>
    <mergeCell ref="B1132:C1132"/>
    <mergeCell ref="B371:C371"/>
    <mergeCell ref="D564:E564"/>
    <mergeCell ref="A646:I646"/>
    <mergeCell ref="G723:H723"/>
    <mergeCell ref="G419:H419"/>
    <mergeCell ref="G207:H207"/>
    <mergeCell ref="B379:C379"/>
    <mergeCell ref="D137:E137"/>
    <mergeCell ref="A347:I347"/>
    <mergeCell ref="A191:I191"/>
    <mergeCell ref="G1023:H1023"/>
    <mergeCell ref="B1465:C1465"/>
    <mergeCell ref="G1103:H1103"/>
    <mergeCell ref="G1234:H1234"/>
    <mergeCell ref="B1399:E1399"/>
    <mergeCell ref="G202:H202"/>
    <mergeCell ref="B399:C399"/>
    <mergeCell ref="D1523:E1523"/>
    <mergeCell ref="B1616:E1616"/>
    <mergeCell ref="G807:H807"/>
    <mergeCell ref="G291:H291"/>
    <mergeCell ref="D920:E920"/>
    <mergeCell ref="B215:C215"/>
    <mergeCell ref="D1249:E1249"/>
    <mergeCell ref="A489:I489"/>
    <mergeCell ref="D61:E61"/>
    <mergeCell ref="G342:H342"/>
    <mergeCell ref="D490:E490"/>
    <mergeCell ref="A1537:E1537"/>
    <mergeCell ref="A700:I700"/>
    <mergeCell ref="G1245:H1245"/>
    <mergeCell ref="G1105:H1105"/>
    <mergeCell ref="G344:H344"/>
    <mergeCell ref="G642:H642"/>
    <mergeCell ref="G520:H520"/>
    <mergeCell ref="D519:E519"/>
    <mergeCell ref="A1082:E1082"/>
    <mergeCell ref="G949:H949"/>
    <mergeCell ref="D193:E193"/>
    <mergeCell ref="G1614:H1614"/>
    <mergeCell ref="A791:I791"/>
    <mergeCell ref="D491:E491"/>
    <mergeCell ref="D56:E56"/>
    <mergeCell ref="G644:H644"/>
    <mergeCell ref="D1125:F1125"/>
    <mergeCell ref="G861:H861"/>
    <mergeCell ref="D476:E476"/>
    <mergeCell ref="A718:I718"/>
    <mergeCell ref="D203:E203"/>
    <mergeCell ref="B743:C743"/>
    <mergeCell ref="G362:H362"/>
    <mergeCell ref="A356:C356"/>
    <mergeCell ref="G1298:H1298"/>
    <mergeCell ref="G660:H660"/>
    <mergeCell ref="B140:C140"/>
    <mergeCell ref="G241:H241"/>
    <mergeCell ref="B18:C18"/>
    <mergeCell ref="G1334:H1334"/>
    <mergeCell ref="A1447:I1447"/>
    <mergeCell ref="G1387:H1387"/>
    <mergeCell ref="G1306:H1306"/>
    <mergeCell ref="G1029:H1029"/>
    <mergeCell ref="G1300:H1300"/>
    <mergeCell ref="A1142:I1142"/>
    <mergeCell ref="D959:E959"/>
    <mergeCell ref="D204:E204"/>
    <mergeCell ref="D1257:E1257"/>
    <mergeCell ref="D198:E198"/>
    <mergeCell ref="B1044:E1044"/>
    <mergeCell ref="D1259:E1259"/>
    <mergeCell ref="D504:E504"/>
    <mergeCell ref="B1128:C1128"/>
    <mergeCell ref="D1292:E1292"/>
    <mergeCell ref="G1474:H1474"/>
    <mergeCell ref="A549:C549"/>
    <mergeCell ref="D1163:E1163"/>
    <mergeCell ref="B1130:C1130"/>
    <mergeCell ref="A340:C340"/>
    <mergeCell ref="G1047:H1047"/>
    <mergeCell ref="B368:C368"/>
    <mergeCell ref="G1019:H1019"/>
    <mergeCell ref="G715:H715"/>
    <mergeCell ref="A1497:E1497"/>
    <mergeCell ref="G1355:H1355"/>
    <mergeCell ref="G1013:H1013"/>
    <mergeCell ref="G714:H714"/>
    <mergeCell ref="D591:E591"/>
    <mergeCell ref="B1131:C1131"/>
    <mergeCell ref="D128:E128"/>
    <mergeCell ref="G1048:H1048"/>
    <mergeCell ref="G287:H287"/>
    <mergeCell ref="D435:E435"/>
    <mergeCell ref="D217:E217"/>
    <mergeCell ref="G716:H716"/>
    <mergeCell ref="G1014:H1014"/>
    <mergeCell ref="D1495:F1495"/>
    <mergeCell ref="D428:E428"/>
    <mergeCell ref="G1342:H1342"/>
    <mergeCell ref="G587:H587"/>
    <mergeCell ref="D586:E586"/>
    <mergeCell ref="A262:C262"/>
    <mergeCell ref="D1489:E1489"/>
    <mergeCell ref="G13:H13"/>
    <mergeCell ref="A420:C420"/>
    <mergeCell ref="G314:H314"/>
    <mergeCell ref="B967:C967"/>
    <mergeCell ref="G313:H313"/>
    <mergeCell ref="E1608:F1608"/>
    <mergeCell ref="B388:C388"/>
    <mergeCell ref="G305:H305"/>
    <mergeCell ref="B83:C83"/>
    <mergeCell ref="G1076:H1076"/>
    <mergeCell ref="G1070:H1070"/>
    <mergeCell ref="G1032:H1032"/>
    <mergeCell ref="B1267:C1267"/>
    <mergeCell ref="D1207:E1207"/>
    <mergeCell ref="G315:H315"/>
    <mergeCell ref="D604:E604"/>
    <mergeCell ref="D149:F149"/>
    <mergeCell ref="G1401:H1401"/>
    <mergeCell ref="D1331:E1331"/>
    <mergeCell ref="D299:E299"/>
    <mergeCell ref="D904:E904"/>
    <mergeCell ref="D1333:E1333"/>
    <mergeCell ref="G760:H760"/>
    <mergeCell ref="B530:C530"/>
    <mergeCell ref="D288:E288"/>
    <mergeCell ref="A989:I989"/>
    <mergeCell ref="B111:C111"/>
    <mergeCell ref="A386:I386"/>
    <mergeCell ref="G326:H326"/>
    <mergeCell ref="D1349:E1349"/>
    <mergeCell ref="D657:E657"/>
    <mergeCell ref="D955:E955"/>
    <mergeCell ref="G239:H239"/>
    <mergeCell ref="D200:E200"/>
    <mergeCell ref="B436:C436"/>
    <mergeCell ref="G1429:H1429"/>
    <mergeCell ref="A163:E163"/>
    <mergeCell ref="A81:I81"/>
    <mergeCell ref="B1382:E1382"/>
    <mergeCell ref="G353:H353"/>
    <mergeCell ref="D834:F834"/>
    <mergeCell ref="D957:E957"/>
    <mergeCell ref="D502:F502"/>
    <mergeCell ref="G384:H384"/>
    <mergeCell ref="D231:E231"/>
    <mergeCell ref="B1377:E1377"/>
    <mergeCell ref="D529:E529"/>
    <mergeCell ref="G255:H255"/>
    <mergeCell ref="D958:E958"/>
    <mergeCell ref="A678:C678"/>
    <mergeCell ref="G1140:H1140"/>
    <mergeCell ref="A397:I397"/>
    <mergeCell ref="G686:H686"/>
    <mergeCell ref="B612:C612"/>
    <mergeCell ref="A528:I528"/>
    <mergeCell ref="D983:E983"/>
    <mergeCell ref="B193:C193"/>
    <mergeCell ref="G381:H381"/>
    <mergeCell ref="D676:E676"/>
    <mergeCell ref="B912:C912"/>
    <mergeCell ref="D1283:E1283"/>
    <mergeCell ref="B1210:C1210"/>
    <mergeCell ref="B763:E763"/>
    <mergeCell ref="D213:E213"/>
    <mergeCell ref="G1467:H1467"/>
    <mergeCell ref="G1442:H1442"/>
    <mergeCell ref="B1368:E1368"/>
    <mergeCell ref="B1212:C1212"/>
    <mergeCell ref="A1577:E1577"/>
    <mergeCell ref="D557:E557"/>
    <mergeCell ref="D215:E215"/>
    <mergeCell ref="B31:E31"/>
    <mergeCell ref="B1397:E1397"/>
    <mergeCell ref="B39:E39"/>
    <mergeCell ref="B1092:E1092"/>
    <mergeCell ref="A820:C820"/>
    <mergeCell ref="G1458:H1458"/>
    <mergeCell ref="D702:E702"/>
    <mergeCell ref="B640:C640"/>
    <mergeCell ref="B938:C938"/>
    <mergeCell ref="G1335:H1335"/>
    <mergeCell ref="A879:I879"/>
    <mergeCell ref="G100:H100"/>
    <mergeCell ref="G1153:H1153"/>
    <mergeCell ref="G94:H94"/>
    <mergeCell ref="G1370:H1370"/>
    <mergeCell ref="G1364:H1364"/>
    <mergeCell ref="B212:C212"/>
    <mergeCell ref="G102:H102"/>
    <mergeCell ref="D575:E575"/>
    <mergeCell ref="G1372:H1372"/>
    <mergeCell ref="D1327:E1327"/>
    <mergeCell ref="A453:I453"/>
    <mergeCell ref="B1450:E1450"/>
    <mergeCell ref="G1067:H1067"/>
    <mergeCell ref="B1110:E1110"/>
    <mergeCell ref="D1329:E1329"/>
    <mergeCell ref="A321:C321"/>
    <mergeCell ref="A106:C106"/>
    <mergeCell ref="G1084:H1084"/>
    <mergeCell ref="G451:H451"/>
    <mergeCell ref="A926:I926"/>
    <mergeCell ref="A171:I171"/>
    <mergeCell ref="D1055:E1055"/>
    <mergeCell ref="A1043:E1043"/>
    <mergeCell ref="B653:C653"/>
    <mergeCell ref="G24:H24"/>
    <mergeCell ref="B196:C196"/>
    <mergeCell ref="G1208:H1208"/>
    <mergeCell ref="G1506:H1506"/>
    <mergeCell ref="A811:I811"/>
    <mergeCell ref="G751:H751"/>
    <mergeCell ref="B1162:C1162"/>
    <mergeCell ref="G787:H787"/>
    <mergeCell ref="G1085:H1085"/>
    <mergeCell ref="G26:H26"/>
    <mergeCell ref="G1079:H1079"/>
    <mergeCell ref="G324:H324"/>
    <mergeCell ref="G1514:H1514"/>
    <mergeCell ref="B1292:C1292"/>
    <mergeCell ref="D928:E928"/>
    <mergeCell ref="D1340:E1340"/>
    <mergeCell ref="G782:H782"/>
    <mergeCell ref="A1489:C1489"/>
    <mergeCell ref="B125:C125"/>
    <mergeCell ref="B1309:C1309"/>
    <mergeCell ref="B1375:E1375"/>
    <mergeCell ref="G166:H166"/>
    <mergeCell ref="G464:H464"/>
    <mergeCell ref="D341:E341"/>
    <mergeCell ref="D639:E639"/>
    <mergeCell ref="G1138:H1138"/>
    <mergeCell ref="G1113:H1113"/>
    <mergeCell ref="G500:H500"/>
    <mergeCell ref="G798:H798"/>
    <mergeCell ref="G352:H352"/>
    <mergeCell ref="A96:I96"/>
    <mergeCell ref="G167:H167"/>
    <mergeCell ref="B578:C578"/>
    <mergeCell ref="A904:C904"/>
    <mergeCell ref="A387:C387"/>
    <mergeCell ref="G526:H526"/>
    <mergeCell ref="A476:C476"/>
    <mergeCell ref="G63:H63"/>
    <mergeCell ref="D1273:F1273"/>
    <mergeCell ref="A998:I998"/>
    <mergeCell ref="D54:E54"/>
    <mergeCell ref="B1232:C1232"/>
    <mergeCell ref="G553:H553"/>
    <mergeCell ref="G851:H851"/>
    <mergeCell ref="D483:E483"/>
    <mergeCell ref="G1124:H1124"/>
    <mergeCell ref="D781:E781"/>
    <mergeCell ref="G1280:H1280"/>
    <mergeCell ref="D237:E237"/>
    <mergeCell ref="G853:H853"/>
    <mergeCell ref="G1151:H1151"/>
    <mergeCell ref="D783:E783"/>
    <mergeCell ref="G732:H732"/>
    <mergeCell ref="D571:E571"/>
    <mergeCell ref="G548:H548"/>
    <mergeCell ref="A1598:I1598"/>
    <mergeCell ref="B508:C508"/>
    <mergeCell ref="D266:E266"/>
    <mergeCell ref="D57:E57"/>
    <mergeCell ref="G1152:H1152"/>
    <mergeCell ref="G93:H93"/>
    <mergeCell ref="A529:C529"/>
    <mergeCell ref="B1414:E1414"/>
    <mergeCell ref="G1604:H1604"/>
    <mergeCell ref="A1134:C1134"/>
    <mergeCell ref="D1437:E1437"/>
    <mergeCell ref="B349:C349"/>
    <mergeCell ref="G1177:H1177"/>
    <mergeCell ref="B1101:E1101"/>
    <mergeCell ref="D1466:E1466"/>
    <mergeCell ref="B649:C649"/>
    <mergeCell ref="A253:E253"/>
    <mergeCell ref="G424:H424"/>
    <mergeCell ref="G1477:H1477"/>
    <mergeCell ref="G1299:H1299"/>
    <mergeCell ref="B73:E73"/>
    <mergeCell ref="D1468:E1468"/>
    <mergeCell ref="B1561:E1561"/>
    <mergeCell ref="D110:E110"/>
    <mergeCell ref="D286:E286"/>
    <mergeCell ref="B948:C948"/>
  </mergeCells>
  <pageMargins left="0" right="0" top="0" bottom="0" header="0" footer="0"/>
  <pageSetup orientation="landscape" scale="85"/>
</worksheet>
</file>

<file path=xl/worksheets/sheet7.xml><?xml version="1.0" encoding="utf-8"?>
<worksheet xmlns="http://schemas.openxmlformats.org/spreadsheetml/2006/main">
  <sheetPr>
    <outlinePr summaryBelow="0"/>
    <pageSetUpPr/>
  </sheetPr>
  <dimension ref="A1:K286"/>
  <sheetViews>
    <sheetView workbookViewId="0">
      <selection activeCell="A1" sqref="A1:K1"/>
    </sheetView>
  </sheetViews>
  <sheetFormatPr baseColWidth="8" defaultRowHeight="15"/>
  <cols>
    <col width="9.28515625" customWidth="1" min="1" max="1"/>
    <col width="68.7109375" customWidth="1" min="2" max="2"/>
    <col width="9.28515625" customWidth="1" min="3" max="3"/>
    <col width="10.28515625" customWidth="1" min="4" max="4"/>
    <col width="9.28515625" customWidth="1" min="5" max="5"/>
    <col width="12.42578125" customWidth="1" min="6" max="8"/>
    <col width="8.7109375" customWidth="1" min="9" max="10"/>
    <col width="4.7109375" customWidth="1" min="11" max="11"/>
  </cols>
  <sheetData>
    <row r="1" ht="13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</row>
    <row r="2" ht="9.949999999999999" customHeight="1">
      <c r="A2" s="2" t="n"/>
      <c r="B2" s="59" t="inlineStr">
        <is>
          <t>
</t>
        </is>
      </c>
      <c r="D2" s="2" t="n"/>
      <c r="E2" s="2" t="n"/>
      <c r="F2" s="2" t="n"/>
      <c r="G2" s="2" t="n"/>
      <c r="H2" s="2" t="n"/>
      <c r="I2" s="2" t="n"/>
      <c r="J2" s="2" t="n"/>
      <c r="K2" s="2" t="n"/>
    </row>
    <row r="3" ht="21.95" customHeight="1">
      <c r="A3" s="31" t="inlineStr">
        <is>
          <t>CÓDIGO</t>
        </is>
      </c>
      <c r="B3" s="32" t="inlineStr">
        <is>
          <t>DESCRIÇÃO</t>
        </is>
      </c>
      <c r="C3" s="31" t="inlineStr">
        <is>
          <t>FONTE</t>
        </is>
      </c>
      <c r="D3" s="31" t="inlineStr">
        <is>
          <t>TIPO</t>
        </is>
      </c>
      <c r="E3" s="31" t="inlineStr">
        <is>
          <t>UNIDADE</t>
        </is>
      </c>
      <c r="F3" s="31" t="inlineStr">
        <is>
          <t>QUANTIDADE</t>
        </is>
      </c>
      <c r="G3" s="31" t="inlineStr">
        <is>
          <t>PREÇO UNITÁRIO</t>
        </is>
      </c>
      <c r="H3" s="31" t="inlineStr">
        <is>
          <t>PREÇO TOTAL</t>
        </is>
      </c>
      <c r="I3" s="31" t="inlineStr">
        <is>
          <t>%</t>
        </is>
      </c>
      <c r="J3" s="31" t="inlineStr">
        <is>
          <t>ACUMUL. %</t>
        </is>
      </c>
      <c r="K3" s="31" t="inlineStr">
        <is>
          <t>CL</t>
        </is>
      </c>
    </row>
    <row r="4" ht="15" customHeight="1">
      <c r="A4" s="33" t="inlineStr">
        <is>
          <t>44.01.23</t>
        </is>
      </c>
      <c r="B4" s="34" t="inlineStr">
        <is>
          <t>VIGILÂNCIA DE OBRAS - 24 HORAS EM DIAS ÚTEIS, SÁBADOS, DOMINGOS E FERIADOS</t>
        </is>
      </c>
      <c r="C4" s="33" t="inlineStr">
        <is>
          <t>SUDECAP</t>
        </is>
      </c>
      <c r="D4" s="33" t="inlineStr">
        <is>
          <t>Serviço</t>
        </is>
      </c>
      <c r="E4" s="33" t="inlineStr">
        <is>
          <t>MES</t>
        </is>
      </c>
      <c r="F4" s="35" t="n">
        <v>6</v>
      </c>
      <c r="G4" s="36" t="n">
        <v>15417.96</v>
      </c>
      <c r="H4" s="36" t="n">
        <v>92507.75999999999</v>
      </c>
      <c r="I4" s="37" t="n">
        <v>11.55776436514909</v>
      </c>
      <c r="J4" s="37" t="n">
        <v>11.55776436514909</v>
      </c>
      <c r="K4" s="33" t="inlineStr">
        <is>
          <t>A</t>
        </is>
      </c>
    </row>
    <row r="5" ht="20.1" customHeight="1">
      <c r="A5" s="33" t="inlineStr">
        <is>
          <t>CPU 90.01.01</t>
        </is>
      </c>
      <c r="B5" s="34" t="inlineStr">
        <is>
          <t>ADMINISTRAÇÃO LOCAL DA OBRA</t>
        </is>
      </c>
      <c r="C5" s="33" t="inlineStr">
        <is>
          <t>Composições Próprias</t>
        </is>
      </c>
      <c r="D5" s="33" t="inlineStr">
        <is>
          <t>Serviço</t>
        </is>
      </c>
      <c r="E5" s="33" t="inlineStr">
        <is>
          <t>UN</t>
        </is>
      </c>
      <c r="F5" s="35" t="n">
        <v>100</v>
      </c>
      <c r="G5" s="36" t="n">
        <v>845.96</v>
      </c>
      <c r="H5" s="36" t="n">
        <v>84596</v>
      </c>
      <c r="I5" s="37" t="n">
        <v>10.56928234165601</v>
      </c>
      <c r="J5" s="37" t="n">
        <v>22.1270467068051</v>
      </c>
      <c r="K5" s="33" t="inlineStr">
        <is>
          <t>A</t>
        </is>
      </c>
    </row>
    <row r="6" ht="15" customHeight="1">
      <c r="A6" s="33" t="inlineStr">
        <is>
          <t>43.01.03</t>
        </is>
      </c>
      <c r="B6" s="34" t="inlineStr">
        <is>
          <t>EQUIPE DE TOPOGRAFIA - OBRA</t>
        </is>
      </c>
      <c r="C6" s="33" t="inlineStr">
        <is>
          <t>SUDECAP</t>
        </is>
      </c>
      <c r="D6" s="33" t="inlineStr">
        <is>
          <t>Serviço</t>
        </is>
      </c>
      <c r="E6" s="33" t="inlineStr">
        <is>
          <t>MES</t>
        </is>
      </c>
      <c r="F6" s="35" t="n">
        <v>2</v>
      </c>
      <c r="G6" s="36" t="n">
        <v>22591.56</v>
      </c>
      <c r="H6" s="36" t="n">
        <v>45183.12</v>
      </c>
      <c r="I6" s="37" t="n">
        <v>5.645103224229568</v>
      </c>
      <c r="J6" s="37" t="n">
        <v>27.77214993103467</v>
      </c>
      <c r="K6" s="33" t="inlineStr">
        <is>
          <t>A</t>
        </is>
      </c>
    </row>
    <row r="7" ht="20.1" customHeight="1">
      <c r="A7" s="33" t="inlineStr">
        <is>
          <t>05.07.25</t>
        </is>
      </c>
      <c r="B7" s="34" t="inlineStr">
        <is>
          <t>FCK &gt;= 25 MPA, BRITA CALCÁRIA, PREPARADO EM OBRA E LANÇADO EM GALERIAS/CONTENÇÕES</t>
        </is>
      </c>
      <c r="C7" s="33" t="inlineStr">
        <is>
          <t>SUDECAP</t>
        </is>
      </c>
      <c r="D7" s="33" t="inlineStr">
        <is>
          <t>Serviço</t>
        </is>
      </c>
      <c r="E7" s="33" t="inlineStr">
        <is>
          <t>M3</t>
        </is>
      </c>
      <c r="F7" s="35" t="n">
        <v>19.5</v>
      </c>
      <c r="G7" s="36" t="n">
        <v>946.49</v>
      </c>
      <c r="H7" s="36" t="n">
        <v>18456.555</v>
      </c>
      <c r="I7" s="37" t="n">
        <v>2.305931023326197</v>
      </c>
      <c r="J7" s="37" t="n">
        <v>30.07808157905248</v>
      </c>
      <c r="K7" s="33" t="inlineStr">
        <is>
          <t>A</t>
        </is>
      </c>
    </row>
    <row r="8" ht="15" customHeight="1">
      <c r="A8" s="33" t="inlineStr">
        <is>
          <t>45.01.01</t>
        </is>
      </c>
      <c r="B8" s="34" t="inlineStr">
        <is>
          <t>LOCACAO VEICULO POPULAR MOTOR 1.0 C/ AR E SEGURO SEM COMBUSTIVEL</t>
        </is>
      </c>
      <c r="C8" s="33" t="inlineStr">
        <is>
          <t>SUDECAP</t>
        </is>
      </c>
      <c r="D8" s="33" t="inlineStr">
        <is>
          <t>Serviço</t>
        </is>
      </c>
      <c r="E8" s="33" t="inlineStr">
        <is>
          <t>MES</t>
        </is>
      </c>
      <c r="F8" s="35" t="n">
        <v>6</v>
      </c>
      <c r="G8" s="36" t="n">
        <v>2725.31</v>
      </c>
      <c r="H8" s="36" t="n">
        <v>16351.86</v>
      </c>
      <c r="I8" s="37" t="n">
        <v>2.04297396036729</v>
      </c>
      <c r="J8" s="37" t="n">
        <v>32.12105553941977</v>
      </c>
      <c r="K8" s="33" t="inlineStr">
        <is>
          <t>A</t>
        </is>
      </c>
    </row>
    <row r="9" ht="27.95" customHeight="1">
      <c r="A9" s="33" t="inlineStr">
        <is>
          <t>CPU 13.40.92</t>
        </is>
      </c>
      <c r="B9" s="34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C9" s="33" t="inlineStr">
        <is>
          <t>Composições Próprias</t>
        </is>
      </c>
      <c r="D9" s="33" t="inlineStr">
        <is>
          <t>Serviço</t>
        </is>
      </c>
      <c r="E9" s="33" t="inlineStr">
        <is>
          <t>M</t>
        </is>
      </c>
      <c r="F9" s="35" t="n">
        <v>34.52</v>
      </c>
      <c r="G9" s="36" t="n">
        <v>406.61</v>
      </c>
      <c r="H9" s="36" t="n">
        <v>14036.1772</v>
      </c>
      <c r="I9" s="37" t="n">
        <v>1.75365643557987</v>
      </c>
      <c r="J9" s="37" t="n">
        <v>33.87471232482694</v>
      </c>
      <c r="K9" s="33" t="inlineStr">
        <is>
          <t>A</t>
        </is>
      </c>
    </row>
    <row r="10" ht="20.1" customHeight="1">
      <c r="A10" s="33" t="inlineStr">
        <is>
          <t>04.03.26</t>
        </is>
      </c>
      <c r="B10" s="34" t="inlineStr">
        <is>
          <t>ESTACA ESCAVADA COM TRADO MANUAL, D=25CM, INCLUSIVE CONCRETO EXCLUSIVE ARMAÇÃO</t>
        </is>
      </c>
      <c r="C10" s="33" t="inlineStr">
        <is>
          <t>SUDECAP</t>
        </is>
      </c>
      <c r="D10" s="33" t="inlineStr">
        <is>
          <t>Serviço</t>
        </is>
      </c>
      <c r="E10" s="33" t="inlineStr">
        <is>
          <t>M</t>
        </is>
      </c>
      <c r="F10" s="35" t="n">
        <v>146</v>
      </c>
      <c r="G10" s="36" t="n">
        <v>92.73999999999999</v>
      </c>
      <c r="H10" s="36" t="n">
        <v>13540.04</v>
      </c>
      <c r="I10" s="37" t="n">
        <v>1.691669886014895</v>
      </c>
      <c r="J10" s="37" t="n">
        <v>35.56638221084184</v>
      </c>
      <c r="K10" s="33" t="inlineStr">
        <is>
          <t>A</t>
        </is>
      </c>
    </row>
    <row r="11" ht="15" customHeight="1">
      <c r="A11" s="33" t="inlineStr">
        <is>
          <t>15.02.09</t>
        </is>
      </c>
      <c r="B11" s="34" t="inlineStr">
        <is>
          <t>E= 10,0 CM, SEM JUNTA FCK &gt;= 20MPA</t>
        </is>
      </c>
      <c r="C11" s="33" t="inlineStr">
        <is>
          <t>SUDECAP</t>
        </is>
      </c>
      <c r="D11" s="33" t="inlineStr">
        <is>
          <t>Serviço</t>
        </is>
      </c>
      <c r="E11" s="33" t="inlineStr">
        <is>
          <t>M2</t>
        </is>
      </c>
      <c r="F11" s="35" t="n">
        <v>131.26</v>
      </c>
      <c r="G11" s="36" t="n">
        <v>102.5</v>
      </c>
      <c r="H11" s="36" t="n">
        <v>13454.15</v>
      </c>
      <c r="I11" s="37" t="n">
        <v>1.680938933483749</v>
      </c>
      <c r="J11" s="37" t="n">
        <v>37.24732114432559</v>
      </c>
      <c r="K11" s="33" t="inlineStr">
        <is>
          <t>A</t>
        </is>
      </c>
    </row>
    <row r="12" ht="15" customHeight="1">
      <c r="A12" s="33" t="inlineStr">
        <is>
          <t>06.03.43</t>
        </is>
      </c>
      <c r="B12" s="34" t="inlineStr">
        <is>
          <t>AÇO CA-50    D = 10 MM (EXCETO LAJES)</t>
        </is>
      </c>
      <c r="C12" s="33" t="inlineStr">
        <is>
          <t>SUDECAP</t>
        </is>
      </c>
      <c r="D12" s="33" t="inlineStr">
        <is>
          <t>Serviço</t>
        </is>
      </c>
      <c r="E12" s="33" t="inlineStr">
        <is>
          <t>KG</t>
        </is>
      </c>
      <c r="F12" s="35" t="n">
        <v>974.84</v>
      </c>
      <c r="G12" s="36" t="n">
        <v>13.64</v>
      </c>
      <c r="H12" s="36" t="n">
        <v>13296.8176</v>
      </c>
      <c r="I12" s="37" t="n">
        <v>1.661282087331563</v>
      </c>
      <c r="J12" s="37" t="n">
        <v>38.90860353150912</v>
      </c>
      <c r="K12" s="33" t="inlineStr">
        <is>
          <t>A</t>
        </is>
      </c>
    </row>
    <row r="13" ht="15" customHeight="1">
      <c r="A13" s="33" t="inlineStr">
        <is>
          <t>01.09.07</t>
        </is>
      </c>
      <c r="B13" s="34" t="inlineStr">
        <is>
          <t>VESTIARIO 4 CHUV. 3 SANIT. 1LAVAT. 1 MICT.</t>
        </is>
      </c>
      <c r="C13" s="33" t="inlineStr">
        <is>
          <t>SUDECAP</t>
        </is>
      </c>
      <c r="D13" s="33" t="inlineStr">
        <is>
          <t>Serviço</t>
        </is>
      </c>
      <c r="E13" s="33" t="inlineStr">
        <is>
          <t>MES</t>
        </is>
      </c>
      <c r="F13" s="35" t="n">
        <v>6</v>
      </c>
      <c r="G13" s="36" t="n">
        <v>2197.59</v>
      </c>
      <c r="H13" s="36" t="n">
        <v>13185.54</v>
      </c>
      <c r="I13" s="37" t="n">
        <v>1.647379250640681</v>
      </c>
      <c r="J13" s="37" t="n">
        <v>40.55598278214981</v>
      </c>
      <c r="K13" s="33" t="inlineStr">
        <is>
          <t>A</t>
        </is>
      </c>
    </row>
    <row r="14" ht="20.1" customHeight="1">
      <c r="A14" s="33" t="inlineStr">
        <is>
          <t>CPU 43.01.90</t>
        </is>
      </c>
      <c r="B14" s="34" t="inlineStr">
        <is>
          <t>RELATÓRIO TÉCNICO DE ACOMPANHAMENTO DOS SERVIÇOS DE PAISAGISMO</t>
        </is>
      </c>
      <c r="C14" s="33" t="inlineStr">
        <is>
          <t>Composições Próprias</t>
        </is>
      </c>
      <c r="D14" s="33" t="inlineStr">
        <is>
          <t>Serviço</t>
        </is>
      </c>
      <c r="E14" s="33" t="inlineStr">
        <is>
          <t>UN</t>
        </is>
      </c>
      <c r="F14" s="35" t="n">
        <v>1</v>
      </c>
      <c r="G14" s="36" t="n">
        <v>12264.84</v>
      </c>
      <c r="H14" s="36" t="n">
        <v>12264.84</v>
      </c>
      <c r="I14" s="37" t="n">
        <v>1.532348536990358</v>
      </c>
      <c r="J14" s="37" t="n">
        <v>42.08833131914016</v>
      </c>
      <c r="K14" s="33" t="inlineStr">
        <is>
          <t>A</t>
        </is>
      </c>
    </row>
    <row r="15" ht="15" customHeight="1">
      <c r="A15" s="33" t="inlineStr">
        <is>
          <t>18.74.07</t>
        </is>
      </c>
      <c r="B15" s="34" t="inlineStr">
        <is>
          <t>CERCA MOURAO PV E TELA GALV.#2"FIO12 E 4 FIOS FARPADO</t>
        </is>
      </c>
      <c r="C15" s="33" t="inlineStr">
        <is>
          <t>SUDECAP</t>
        </is>
      </c>
      <c r="D15" s="33" t="inlineStr">
        <is>
          <t>Serviço</t>
        </is>
      </c>
      <c r="E15" s="33" t="inlineStr">
        <is>
          <t>M</t>
        </is>
      </c>
      <c r="F15" s="35" t="n">
        <v>39.56</v>
      </c>
      <c r="G15" s="36" t="n">
        <v>306.64</v>
      </c>
      <c r="H15" s="36" t="n">
        <v>12130.6784</v>
      </c>
      <c r="I15" s="37" t="n">
        <v>1.51558661172429</v>
      </c>
      <c r="J15" s="37" t="n">
        <v>43.60391813076577</v>
      </c>
      <c r="K15" s="33" t="inlineStr">
        <is>
          <t>A</t>
        </is>
      </c>
    </row>
    <row r="16" ht="15" customHeight="1">
      <c r="A16" s="33" t="inlineStr">
        <is>
          <t>07.06.03</t>
        </is>
      </c>
      <c r="B16" s="34" t="inlineStr">
        <is>
          <t>E= 20 CM, ESTRUTURAL</t>
        </is>
      </c>
      <c r="C16" s="33" t="inlineStr">
        <is>
          <t>SUDECAP</t>
        </is>
      </c>
      <c r="D16" s="33" t="inlineStr">
        <is>
          <t>Serviço</t>
        </is>
      </c>
      <c r="E16" s="33" t="inlineStr">
        <is>
          <t>M2</t>
        </is>
      </c>
      <c r="F16" s="35" t="n">
        <v>106.53</v>
      </c>
      <c r="G16" s="36" t="n">
        <v>105.51</v>
      </c>
      <c r="H16" s="36" t="n">
        <v>11239.9803</v>
      </c>
      <c r="I16" s="37" t="n">
        <v>1.404304285135839</v>
      </c>
      <c r="J16" s="37" t="n">
        <v>45.00822237842011</v>
      </c>
      <c r="K16" s="33" t="inlineStr">
        <is>
          <t>A</t>
        </is>
      </c>
    </row>
    <row r="17" ht="15" customHeight="1">
      <c r="A17" s="33" t="inlineStr">
        <is>
          <t>11.56.03</t>
        </is>
      </c>
      <c r="B17" s="34" t="inlineStr">
        <is>
          <t>HT=8,0M / HL=7,0M /DB=115MM /DT=80MM PADRAO CEMIG</t>
        </is>
      </c>
      <c r="C17" s="33" t="inlineStr">
        <is>
          <t>SUDECAP</t>
        </is>
      </c>
      <c r="D17" s="33" t="inlineStr">
        <is>
          <t>Serviço</t>
        </is>
      </c>
      <c r="E17" s="33" t="inlineStr">
        <is>
          <t>UN</t>
        </is>
      </c>
      <c r="F17" s="35" t="n">
        <v>6</v>
      </c>
      <c r="G17" s="36" t="n">
        <v>1865.16</v>
      </c>
      <c r="H17" s="36" t="n">
        <v>11190.96</v>
      </c>
      <c r="I17" s="37" t="n">
        <v>1.39817977107876</v>
      </c>
      <c r="J17" s="37" t="n">
        <v>46.40640214949887</v>
      </c>
      <c r="K17" s="33" t="inlineStr">
        <is>
          <t>A</t>
        </is>
      </c>
    </row>
    <row r="18" ht="15" customHeight="1">
      <c r="A18" s="33" t="inlineStr">
        <is>
          <t>14.05.31</t>
        </is>
      </c>
      <c r="B18" s="34" t="inlineStr">
        <is>
          <t>REBOCO COM ARGAMASSA 1:7 CIMENTO E AREIA</t>
        </is>
      </c>
      <c r="C18" s="33" t="inlineStr">
        <is>
          <t>SUDECAP</t>
        </is>
      </c>
      <c r="D18" s="33" t="inlineStr">
        <is>
          <t>Serviço</t>
        </is>
      </c>
      <c r="E18" s="33" t="inlineStr">
        <is>
          <t>M2</t>
        </is>
      </c>
      <c r="F18" s="35" t="n">
        <v>263.18</v>
      </c>
      <c r="G18" s="36" t="n">
        <v>42.52</v>
      </c>
      <c r="H18" s="36" t="n">
        <v>11190.4136</v>
      </c>
      <c r="I18" s="37" t="n">
        <v>1.398111504779272</v>
      </c>
      <c r="J18" s="37" t="n">
        <v>47.80451320450018</v>
      </c>
      <c r="K18" s="33" t="inlineStr">
        <is>
          <t>A</t>
        </is>
      </c>
    </row>
    <row r="19" ht="15" customHeight="1">
      <c r="A19" s="33" t="inlineStr">
        <is>
          <t>01.09.10</t>
        </is>
      </c>
      <c r="B19" s="34" t="inlineStr">
        <is>
          <t>DEPOSITO E FERRAMENTARIA COM LAVATORIO</t>
        </is>
      </c>
      <c r="C19" s="33" t="inlineStr">
        <is>
          <t>SUDECAP</t>
        </is>
      </c>
      <c r="D19" s="33" t="inlineStr">
        <is>
          <t>Serviço</t>
        </is>
      </c>
      <c r="E19" s="33" t="inlineStr">
        <is>
          <t>MES</t>
        </is>
      </c>
      <c r="F19" s="35" t="n">
        <v>6</v>
      </c>
      <c r="G19" s="36" t="n">
        <v>1809.78</v>
      </c>
      <c r="H19" s="36" t="n">
        <v>10858.68</v>
      </c>
      <c r="I19" s="37" t="n">
        <v>1.356665265233502</v>
      </c>
      <c r="J19" s="37" t="n">
        <v>49.16117846973368</v>
      </c>
      <c r="K19" s="33" t="inlineStr">
        <is>
          <t>A</t>
        </is>
      </c>
    </row>
    <row r="20" ht="27.95" customHeight="1">
      <c r="A20" s="33" t="inlineStr">
        <is>
          <t>CPU 22.10.01</t>
        </is>
      </c>
      <c r="B20" s="34" t="inlineStr">
        <is>
          <t>FORNECIMENTO E INSTALAÇÃO DE BAIA COM FECHAMENTO EM TELHA METÁLICA, PISO EMCONCRETO MAGRO SARRAFEADO 5CM, COBERTURA EM TELHA DE FIBROCIMENTO, INCL.PINT. B02 4,02X3,15M</t>
        </is>
      </c>
      <c r="C20" s="33" t="inlineStr">
        <is>
          <t>Composições Próprias</t>
        </is>
      </c>
      <c r="D20" s="33" t="inlineStr">
        <is>
          <t>Serviço</t>
        </is>
      </c>
      <c r="E20" s="33" t="inlineStr">
        <is>
          <t>UN</t>
        </is>
      </c>
      <c r="F20" s="35" t="n">
        <v>2</v>
      </c>
      <c r="G20" s="36" t="n">
        <v>5115.52</v>
      </c>
      <c r="H20" s="36" t="n">
        <v>10231.04</v>
      </c>
      <c r="I20" s="37" t="n">
        <v>1.278248976414681</v>
      </c>
      <c r="J20" s="37" t="n">
        <v>50.43942744614836</v>
      </c>
      <c r="K20" s="33" t="inlineStr">
        <is>
          <t>B</t>
        </is>
      </c>
    </row>
    <row r="21" ht="15" customHeight="1">
      <c r="A21" s="33" t="inlineStr">
        <is>
          <t>45.02.01</t>
        </is>
      </c>
      <c r="B21" s="34" t="inlineStr">
        <is>
          <t>GASOLINA</t>
        </is>
      </c>
      <c r="C21" s="33" t="inlineStr">
        <is>
          <t>SUDECAP</t>
        </is>
      </c>
      <c r="D21" s="33" t="inlineStr">
        <is>
          <t>Serviço</t>
        </is>
      </c>
      <c r="E21" s="33" t="inlineStr">
        <is>
          <t>L</t>
        </is>
      </c>
      <c r="F21" s="35" t="n">
        <v>1500</v>
      </c>
      <c r="G21" s="36" t="n">
        <v>6.72</v>
      </c>
      <c r="H21" s="36" t="n">
        <v>10080</v>
      </c>
      <c r="I21" s="37" t="n">
        <v>1.259378292163845</v>
      </c>
      <c r="J21" s="37" t="n">
        <v>51.69880573831221</v>
      </c>
      <c r="K21" s="33" t="inlineStr">
        <is>
          <t>B</t>
        </is>
      </c>
    </row>
    <row r="22" ht="27.95" customHeight="1">
      <c r="A22" s="33" t="inlineStr">
        <is>
          <t>19.10.12</t>
        </is>
      </c>
      <c r="B22" s="34" t="inlineStr">
        <is>
          <t>FORMA PARA ALA DE REDE TUBULAR EM CHAPA DE MADEIRA COMPENSADA RESINADA 12MM, TRAVAMENTO METÁLICO, 3 APROVEITAMENTOS - FABRICAÇÃO, MONTAGEM E DESMONTAGEM</t>
        </is>
      </c>
      <c r="C22" s="33" t="inlineStr">
        <is>
          <t>SUDECAP</t>
        </is>
      </c>
      <c r="D22" s="33" t="inlineStr">
        <is>
          <t>Serviço</t>
        </is>
      </c>
      <c r="E22" s="33" t="inlineStr">
        <is>
          <t>M2</t>
        </is>
      </c>
      <c r="F22" s="35" t="n">
        <v>127.28</v>
      </c>
      <c r="G22" s="36" t="n">
        <v>76.09</v>
      </c>
      <c r="H22" s="36" t="n">
        <v>9684.735199999999</v>
      </c>
      <c r="I22" s="37" t="n">
        <v>1.209994571055066</v>
      </c>
      <c r="J22" s="37" t="n">
        <v>52.90880090907122</v>
      </c>
      <c r="K22" s="33" t="inlineStr">
        <is>
          <t>B</t>
        </is>
      </c>
    </row>
    <row r="23" ht="15" customHeight="1">
      <c r="A23" s="33" t="inlineStr">
        <is>
          <t>04.15.45</t>
        </is>
      </c>
      <c r="B23" s="34" t="inlineStr">
        <is>
          <t>AÇO CA-50 D = 16 MM, CORTE, DOBRA E COLOCAÇAO EM FUNDAÇÃO REF 96548</t>
        </is>
      </c>
      <c r="C23" s="33" t="inlineStr">
        <is>
          <t>SUDECAP</t>
        </is>
      </c>
      <c r="D23" s="33" t="inlineStr">
        <is>
          <t>Serviço</t>
        </is>
      </c>
      <c r="E23" s="33" t="inlineStr">
        <is>
          <t>KG</t>
        </is>
      </c>
      <c r="F23" s="35" t="n">
        <v>782.22</v>
      </c>
      <c r="G23" s="36" t="n">
        <v>11.66</v>
      </c>
      <c r="H23" s="36" t="n">
        <v>9120.6852</v>
      </c>
      <c r="I23" s="37" t="n">
        <v>1.139523110172624</v>
      </c>
      <c r="J23" s="37" t="n">
        <v>54.0483246189478</v>
      </c>
      <c r="K23" s="33" t="inlineStr">
        <is>
          <t>B</t>
        </is>
      </c>
    </row>
    <row r="24" ht="15" customHeight="1">
      <c r="A24" s="33" t="inlineStr">
        <is>
          <t>04.21.20</t>
        </is>
      </c>
      <c r="B24" s="34" t="inlineStr">
        <is>
          <t>FCK &gt;= 20 MPA, BRITA CALCÁRIA, PREPARADO EM OBRA E LANÇADO EM FUNDAÇÃO</t>
        </is>
      </c>
      <c r="C24" s="33" t="inlineStr">
        <is>
          <t>SUDECAP</t>
        </is>
      </c>
      <c r="D24" s="33" t="inlineStr">
        <is>
          <t>Serviço</t>
        </is>
      </c>
      <c r="E24" s="33" t="inlineStr">
        <is>
          <t>M3</t>
        </is>
      </c>
      <c r="F24" s="35" t="n">
        <v>9.06</v>
      </c>
      <c r="G24" s="36" t="n">
        <v>893.23</v>
      </c>
      <c r="H24" s="36" t="n">
        <v>8092.6638</v>
      </c>
      <c r="I24" s="37" t="n">
        <v>1.01108384082343</v>
      </c>
      <c r="J24" s="37" t="n">
        <v>55.0594079850056</v>
      </c>
      <c r="K24" s="33" t="inlineStr">
        <is>
          <t>B</t>
        </is>
      </c>
    </row>
    <row r="25" ht="15" customHeight="1">
      <c r="A25" s="33" t="inlineStr">
        <is>
          <t>01.09.03</t>
        </is>
      </c>
      <c r="B25" s="34" t="inlineStr">
        <is>
          <t>ESCRITORIO COM AR CONDICIONADO E SANITARIO</t>
        </is>
      </c>
      <c r="C25" s="33" t="inlineStr">
        <is>
          <t>SUDECAP</t>
        </is>
      </c>
      <c r="D25" s="33" t="inlineStr">
        <is>
          <t>Serviço</t>
        </is>
      </c>
      <c r="E25" s="33" t="inlineStr">
        <is>
          <t>MES</t>
        </is>
      </c>
      <c r="F25" s="35" t="n">
        <v>6</v>
      </c>
      <c r="G25" s="36" t="n">
        <v>1344.41</v>
      </c>
      <c r="H25" s="36" t="n">
        <v>8066.46</v>
      </c>
      <c r="I25" s="37" t="n">
        <v>1.007809982004759</v>
      </c>
      <c r="J25" s="37" t="n">
        <v>56.06721796701036</v>
      </c>
      <c r="K25" s="33" t="inlineStr">
        <is>
          <t>B</t>
        </is>
      </c>
    </row>
    <row r="26" ht="20.1" customHeight="1">
      <c r="A26" s="33" t="inlineStr">
        <is>
          <t>CPU 45.13.01</t>
        </is>
      </c>
      <c r="B26" s="34" t="inlineStr">
        <is>
          <t>VIAGEM DE CAMINHÃO PIPA 10.000 LTS, INCLUSIVE ÁGUA E MÃO DE OBRA , TEMPO DEPERMANÊNCIA NA OBRA DE ATÉ 2 HORAS</t>
        </is>
      </c>
      <c r="C26" s="33" t="inlineStr">
        <is>
          <t>Composições Próprias</t>
        </is>
      </c>
      <c r="D26" s="33" t="inlineStr">
        <is>
          <t>Serviço</t>
        </is>
      </c>
      <c r="E26" s="33" t="inlineStr">
        <is>
          <t>VG</t>
        </is>
      </c>
      <c r="F26" s="35" t="n">
        <v>12</v>
      </c>
      <c r="G26" s="36" t="n">
        <v>664.47</v>
      </c>
      <c r="H26" s="36" t="n">
        <v>7973.64</v>
      </c>
      <c r="I26" s="37" t="n">
        <v>0.9962132068977497</v>
      </c>
      <c r="J26" s="37" t="n">
        <v>57.06343117390811</v>
      </c>
      <c r="K26" s="33" t="inlineStr">
        <is>
          <t>B</t>
        </is>
      </c>
    </row>
    <row r="27" ht="15" customHeight="1">
      <c r="A27" s="33" t="inlineStr">
        <is>
          <t>ED-50266</t>
        </is>
      </c>
      <c r="B27" s="34" t="inlineStr">
        <is>
          <t>LIMPEZA FINAL PARA ENTREGA DA OBRA</t>
        </is>
      </c>
      <c r="C27" s="33" t="inlineStr">
        <is>
          <t>SETOP</t>
        </is>
      </c>
      <c r="D27" s="33" t="inlineStr">
        <is>
          <t>Serviço</t>
        </is>
      </c>
      <c r="E27" s="33" t="inlineStr">
        <is>
          <t>m2</t>
        </is>
      </c>
      <c r="F27" s="35" t="n">
        <v>797.55</v>
      </c>
      <c r="G27" s="36" t="n">
        <v>9.66</v>
      </c>
      <c r="H27" s="36" t="n">
        <v>7704.333</v>
      </c>
      <c r="I27" s="37" t="n">
        <v>0.9625664420438044</v>
      </c>
      <c r="J27" s="37" t="n">
        <v>58.02599724113694</v>
      </c>
      <c r="K27" s="33" t="inlineStr">
        <is>
          <t>B</t>
        </is>
      </c>
    </row>
    <row r="28" ht="20.1" customHeight="1">
      <c r="A28" s="33" t="inlineStr">
        <is>
          <t>17.03.26</t>
        </is>
      </c>
      <c r="B28" s="34" t="inlineStr">
        <is>
          <t>PINTURA COM TINTA ACRÍLICA SEMI BRILHO EM PAREDES EXTERNAS, APLICAÇÃO MANUAL, DUAS DEMÃOS REF 95626</t>
        </is>
      </c>
      <c r="C28" s="33" t="inlineStr">
        <is>
          <t>SUDECAP</t>
        </is>
      </c>
      <c r="D28" s="33" t="inlineStr">
        <is>
          <t>Serviço</t>
        </is>
      </c>
      <c r="E28" s="33" t="inlineStr">
        <is>
          <t>M2</t>
        </is>
      </c>
      <c r="F28" s="35" t="n">
        <v>412.28</v>
      </c>
      <c r="G28" s="36" t="n">
        <v>18.36</v>
      </c>
      <c r="H28" s="36" t="n">
        <v>7569.4608</v>
      </c>
      <c r="I28" s="37" t="n">
        <v>0.9457157356056715</v>
      </c>
      <c r="J28" s="37" t="n">
        <v>58.97171287679195</v>
      </c>
      <c r="K28" s="33" t="inlineStr">
        <is>
          <t>B</t>
        </is>
      </c>
    </row>
    <row r="29" ht="15" customHeight="1">
      <c r="A29" s="33" t="inlineStr">
        <is>
          <t>15.05.07</t>
        </is>
      </c>
      <c r="B29" s="34" t="inlineStr">
        <is>
          <t>E= 3,0 CM, COM JUNTA DE 2 X 2 M</t>
        </is>
      </c>
      <c r="C29" s="33" t="inlineStr">
        <is>
          <t>SUDECAP</t>
        </is>
      </c>
      <c r="D29" s="33" t="inlineStr">
        <is>
          <t>Serviço</t>
        </is>
      </c>
      <c r="E29" s="33" t="inlineStr">
        <is>
          <t>M2</t>
        </is>
      </c>
      <c r="F29" s="35" t="n">
        <v>119.07</v>
      </c>
      <c r="G29" s="36" t="n">
        <v>60.67</v>
      </c>
      <c r="H29" s="36" t="n">
        <v>7223.9769</v>
      </c>
      <c r="I29" s="37" t="n">
        <v>0.902551556642169</v>
      </c>
      <c r="J29" s="37" t="n">
        <v>59.87426482074292</v>
      </c>
      <c r="K29" s="33" t="inlineStr">
        <is>
          <t>B</t>
        </is>
      </c>
    </row>
    <row r="30" ht="20.1" customHeight="1">
      <c r="A30" s="33" t="inlineStr">
        <is>
          <t>05.04.02</t>
        </is>
      </c>
      <c r="B30" s="34" t="inlineStr">
        <is>
          <t>FORMA PARA GALERIAS E CONTENÇÕES EM CHAPA DE MADEIRA COMPENSADA RESINADA 12MM, 3 APROVEITAMENTOS - FABRICAÇÃO, MONTAGEM E DESMONTAGEM</t>
        </is>
      </c>
      <c r="C30" s="33" t="inlineStr">
        <is>
          <t>SUDECAP</t>
        </is>
      </c>
      <c r="D30" s="33" t="inlineStr">
        <is>
          <t>Serviço</t>
        </is>
      </c>
      <c r="E30" s="33" t="inlineStr">
        <is>
          <t>M2</t>
        </is>
      </c>
      <c r="F30" s="35" t="n">
        <v>67.8</v>
      </c>
      <c r="G30" s="36" t="n">
        <v>104.41</v>
      </c>
      <c r="H30" s="36" t="n">
        <v>7078.998</v>
      </c>
      <c r="I30" s="37" t="n">
        <v>0.8844381360586578</v>
      </c>
      <c r="J30" s="37" t="n">
        <v>60.75870320667823</v>
      </c>
      <c r="K30" s="33" t="inlineStr">
        <is>
          <t>B</t>
        </is>
      </c>
    </row>
    <row r="31" ht="15" customHeight="1">
      <c r="A31" s="33" t="inlineStr">
        <is>
          <t>06.07.25</t>
        </is>
      </c>
      <c r="B31" s="34" t="inlineStr">
        <is>
          <t>FCK &gt;= 25 MPA, BRITA CALCÁRIA, USINADO CONVENCIONAL,  LANÇADO EM ESTRUTURA</t>
        </is>
      </c>
      <c r="C31" s="33" t="inlineStr">
        <is>
          <t>SUDECAP</t>
        </is>
      </c>
      <c r="D31" s="33" t="inlineStr">
        <is>
          <t>Serviço</t>
        </is>
      </c>
      <c r="E31" s="33" t="inlineStr">
        <is>
          <t>M3</t>
        </is>
      </c>
      <c r="F31" s="35" t="n">
        <v>7.48</v>
      </c>
      <c r="G31" s="36" t="n">
        <v>922.51</v>
      </c>
      <c r="H31" s="36" t="n">
        <v>6900.3748</v>
      </c>
      <c r="I31" s="37" t="n">
        <v>0.8621212530669078</v>
      </c>
      <c r="J31" s="37" t="n">
        <v>61.62082386004119</v>
      </c>
      <c r="K31" s="33" t="inlineStr">
        <is>
          <t>B</t>
        </is>
      </c>
    </row>
    <row r="32" ht="15" customHeight="1">
      <c r="A32" s="33" t="inlineStr">
        <is>
          <t>01.04.02</t>
        </is>
      </c>
      <c r="B32" s="34" t="inlineStr">
        <is>
          <t>COMPENSADO 10MM FIXAÇAO ENTERRADA SEM INFORME PBH</t>
        </is>
      </c>
      <c r="C32" s="33" t="inlineStr">
        <is>
          <t>SUDECAP</t>
        </is>
      </c>
      <c r="D32" s="33" t="inlineStr">
        <is>
          <t>Serviço</t>
        </is>
      </c>
      <c r="E32" s="33" t="inlineStr">
        <is>
          <t>M</t>
        </is>
      </c>
      <c r="F32" s="35" t="n">
        <v>56</v>
      </c>
      <c r="G32" s="36" t="n">
        <v>120.98</v>
      </c>
      <c r="H32" s="36" t="n">
        <v>6774.88</v>
      </c>
      <c r="I32" s="37" t="n">
        <v>0.8464421432554551</v>
      </c>
      <c r="J32" s="37" t="n">
        <v>62.46726600329664</v>
      </c>
      <c r="K32" s="33" t="inlineStr">
        <is>
          <t>B</t>
        </is>
      </c>
    </row>
    <row r="33" ht="15" customHeight="1">
      <c r="A33" s="33" t="inlineStr">
        <is>
          <t>07.05.05</t>
        </is>
      </c>
      <c r="B33" s="34" t="inlineStr">
        <is>
          <t>E= 15 CM, A REVESTIR, VEDAÇAO</t>
        </is>
      </c>
      <c r="C33" s="33" t="inlineStr">
        <is>
          <t>SUDECAP</t>
        </is>
      </c>
      <c r="D33" s="33" t="inlineStr">
        <is>
          <t>Serviço</t>
        </is>
      </c>
      <c r="E33" s="33" t="inlineStr">
        <is>
          <t>M2</t>
        </is>
      </c>
      <c r="F33" s="35" t="n">
        <v>78.90000000000001</v>
      </c>
      <c r="G33" s="36" t="n">
        <v>82.54000000000001</v>
      </c>
      <c r="H33" s="36" t="n">
        <v>6512.406</v>
      </c>
      <c r="I33" s="37" t="n">
        <v>0.8136490819600768</v>
      </c>
      <c r="J33" s="37" t="n">
        <v>63.28091558501001</v>
      </c>
      <c r="K33" s="33" t="inlineStr">
        <is>
          <t>B</t>
        </is>
      </c>
    </row>
    <row r="34" ht="36" customHeight="1">
      <c r="A34" s="33" t="inlineStr">
        <is>
          <t>CPU 13.31.63</t>
        </is>
      </c>
      <c r="B34" s="34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C34" s="33" t="inlineStr">
        <is>
          <t>Composições Próprias</t>
        </is>
      </c>
      <c r="D34" s="33" t="inlineStr">
        <is>
          <t>Serviço</t>
        </is>
      </c>
      <c r="E34" s="33" t="inlineStr">
        <is>
          <t>UN</t>
        </is>
      </c>
      <c r="F34" s="35" t="n">
        <v>1</v>
      </c>
      <c r="G34" s="36" t="n">
        <v>6510.55</v>
      </c>
      <c r="H34" s="36" t="n">
        <v>6510.55</v>
      </c>
      <c r="I34" s="37" t="n">
        <v>0.8134171964332657</v>
      </c>
      <c r="J34" s="37" t="n">
        <v>64.09433278144327</v>
      </c>
      <c r="K34" s="33" t="inlineStr">
        <is>
          <t>B</t>
        </is>
      </c>
    </row>
    <row r="35" ht="15" customHeight="1">
      <c r="A35" s="33" t="inlineStr">
        <is>
          <t>01.17.01</t>
        </is>
      </c>
      <c r="B35" s="34" t="inlineStr">
        <is>
          <t>GABARITO</t>
        </is>
      </c>
      <c r="C35" s="33" t="inlineStr">
        <is>
          <t>SUDECAP</t>
        </is>
      </c>
      <c r="D35" s="33" t="inlineStr">
        <is>
          <t>Serviço</t>
        </is>
      </c>
      <c r="E35" s="33" t="inlineStr">
        <is>
          <t>M</t>
        </is>
      </c>
      <c r="F35" s="35" t="n">
        <v>132.5</v>
      </c>
      <c r="G35" s="36" t="n">
        <v>48.2</v>
      </c>
      <c r="H35" s="36" t="n">
        <v>6386.5</v>
      </c>
      <c r="I35" s="37" t="n">
        <v>0.7979185975103565</v>
      </c>
      <c r="J35" s="37" t="n">
        <v>64.89225137895363</v>
      </c>
      <c r="K35" s="33" t="inlineStr">
        <is>
          <t>B</t>
        </is>
      </c>
    </row>
    <row r="36" ht="15" customHeight="1">
      <c r="A36" s="33" t="inlineStr">
        <is>
          <t>01.09.11</t>
        </is>
      </c>
      <c r="B36" s="34" t="inlineStr">
        <is>
          <t>DESMOBILIZAÇÃO DE CONTAINER</t>
        </is>
      </c>
      <c r="C36" s="33" t="inlineStr">
        <is>
          <t>SUDECAP</t>
        </is>
      </c>
      <c r="D36" s="33" t="inlineStr">
        <is>
          <t>Serviço</t>
        </is>
      </c>
      <c r="E36" s="33" t="inlineStr">
        <is>
          <t>UN</t>
        </is>
      </c>
      <c r="F36" s="35" t="n">
        <v>4</v>
      </c>
      <c r="G36" s="36" t="n">
        <v>1551.24</v>
      </c>
      <c r="H36" s="36" t="n">
        <v>6204.96</v>
      </c>
      <c r="I36" s="37" t="n">
        <v>0.7752372944191438</v>
      </c>
      <c r="J36" s="37" t="n">
        <v>65.66748867337277</v>
      </c>
      <c r="K36" s="33" t="inlineStr">
        <is>
          <t>B</t>
        </is>
      </c>
    </row>
    <row r="37" ht="15" customHeight="1">
      <c r="A37" s="33" t="inlineStr">
        <is>
          <t>01.09.01</t>
        </is>
      </c>
      <c r="B37" s="34" t="inlineStr">
        <is>
          <t>MOBILIZACAO DE CONTAINER</t>
        </is>
      </c>
      <c r="C37" s="33" t="inlineStr">
        <is>
          <t>SUDECAP</t>
        </is>
      </c>
      <c r="D37" s="33" t="inlineStr">
        <is>
          <t>Serviço</t>
        </is>
      </c>
      <c r="E37" s="33" t="inlineStr">
        <is>
          <t>UN</t>
        </is>
      </c>
      <c r="F37" s="35" t="n">
        <v>4</v>
      </c>
      <c r="G37" s="36" t="n">
        <v>1551.24</v>
      </c>
      <c r="H37" s="36" t="n">
        <v>6204.96</v>
      </c>
      <c r="I37" s="37" t="n">
        <v>0.7752372944191438</v>
      </c>
      <c r="J37" s="37" t="n">
        <v>66.44272596779192</v>
      </c>
      <c r="K37" s="33" t="inlineStr">
        <is>
          <t>B</t>
        </is>
      </c>
    </row>
    <row r="38" ht="36" customHeight="1">
      <c r="A38" s="33" t="inlineStr">
        <is>
          <t>CPU 13.31.62</t>
        </is>
      </c>
      <c r="B38" s="34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C38" s="33" t="inlineStr">
        <is>
          <t>Composições Próprias</t>
        </is>
      </c>
      <c r="D38" s="33" t="inlineStr">
        <is>
          <t>Serviço</t>
        </is>
      </c>
      <c r="E38" s="33" t="inlineStr">
        <is>
          <t>UN</t>
        </is>
      </c>
      <c r="F38" s="35" t="n">
        <v>1</v>
      </c>
      <c r="G38" s="36" t="n">
        <v>5910.99</v>
      </c>
      <c r="H38" s="36" t="n">
        <v>5910.99</v>
      </c>
      <c r="I38" s="37" t="n">
        <v>0.7385091757140441</v>
      </c>
      <c r="J38" s="37" t="n">
        <v>67.18123514350596</v>
      </c>
      <c r="K38" s="33" t="inlineStr">
        <is>
          <t>B</t>
        </is>
      </c>
    </row>
    <row r="39" ht="20.1" customHeight="1">
      <c r="A39" s="33" t="inlineStr">
        <is>
          <t>101658</t>
        </is>
      </c>
      <c r="B39" s="34" t="inlineStr">
        <is>
          <t>LUMINÁRIA DE LED PARA ILUMINAÇÃO PÚBLICA, DE 138 W ATÉ 180 W - FORNECIMENTO E INSTALAÇÃO. AF_08/2020</t>
        </is>
      </c>
      <c r="C39" s="33" t="inlineStr">
        <is>
          <t>SINAPI</t>
        </is>
      </c>
      <c r="D39" s="33" t="inlineStr">
        <is>
          <t>Serviço</t>
        </is>
      </c>
      <c r="E39" s="33" t="inlineStr">
        <is>
          <t>UN</t>
        </is>
      </c>
      <c r="F39" s="35" t="n">
        <v>6</v>
      </c>
      <c r="G39" s="36" t="n">
        <v>956.66</v>
      </c>
      <c r="H39" s="36" t="n">
        <v>5739.96</v>
      </c>
      <c r="I39" s="37" t="n">
        <v>0.7171409743937283</v>
      </c>
      <c r="J39" s="37" t="n">
        <v>67.89837611789969</v>
      </c>
      <c r="K39" s="33" t="inlineStr">
        <is>
          <t>B</t>
        </is>
      </c>
    </row>
    <row r="40" ht="15" customHeight="1">
      <c r="A40" s="33" t="inlineStr">
        <is>
          <t>03.13.04</t>
        </is>
      </c>
      <c r="B40" s="34" t="inlineStr">
        <is>
          <t>DMT  &gt; 5 KM</t>
        </is>
      </c>
      <c r="C40" s="33" t="inlineStr">
        <is>
          <t>SUDECAP</t>
        </is>
      </c>
      <c r="D40" s="33" t="inlineStr">
        <is>
          <t>Serviço</t>
        </is>
      </c>
      <c r="E40" s="33" t="inlineStr">
        <is>
          <t>M3KM</t>
        </is>
      </c>
      <c r="F40" s="35" t="n">
        <v>2264.45</v>
      </c>
      <c r="G40" s="36" t="n">
        <v>2.46</v>
      </c>
      <c r="H40" s="36" t="n">
        <v>5570.547</v>
      </c>
      <c r="I40" s="37" t="n">
        <v>0.6959747983411139</v>
      </c>
      <c r="J40" s="37" t="n">
        <v>68.59435129105577</v>
      </c>
      <c r="K40" s="33" t="inlineStr">
        <is>
          <t>B</t>
        </is>
      </c>
    </row>
    <row r="41" ht="15" customHeight="1">
      <c r="A41" s="33" t="inlineStr">
        <is>
          <t>05.09.02</t>
        </is>
      </c>
      <c r="B41" s="34" t="inlineStr">
        <is>
          <t>BRITA</t>
        </is>
      </c>
      <c r="C41" s="33" t="inlineStr">
        <is>
          <t>SUDECAP</t>
        </is>
      </c>
      <c r="D41" s="33" t="inlineStr">
        <is>
          <t>Serviço</t>
        </is>
      </c>
      <c r="E41" s="33" t="inlineStr">
        <is>
          <t>M3</t>
        </is>
      </c>
      <c r="F41" s="35" t="n">
        <v>21</v>
      </c>
      <c r="G41" s="36" t="n">
        <v>262.39</v>
      </c>
      <c r="H41" s="36" t="n">
        <v>5510.19</v>
      </c>
      <c r="I41" s="37" t="n">
        <v>0.6884338960018149</v>
      </c>
      <c r="J41" s="37" t="n">
        <v>69.28278518705758</v>
      </c>
      <c r="K41" s="33" t="inlineStr">
        <is>
          <t>B</t>
        </is>
      </c>
    </row>
    <row r="42" ht="15" customHeight="1">
      <c r="A42" s="33" t="inlineStr">
        <is>
          <t>18.76.04</t>
        </is>
      </c>
      <c r="B42" s="34" t="inlineStr">
        <is>
          <t>CESTO COLETOR RESÍDUO (LIXEIRA) METÁLICO DUPLO QUADRADO PADRÃO SLU MQD</t>
        </is>
      </c>
      <c r="C42" s="33" t="inlineStr">
        <is>
          <t>SUDECAP</t>
        </is>
      </c>
      <c r="D42" s="33" t="inlineStr">
        <is>
          <t>Serviço</t>
        </is>
      </c>
      <c r="E42" s="33" t="inlineStr">
        <is>
          <t>UN</t>
        </is>
      </c>
      <c r="F42" s="35" t="n">
        <v>4</v>
      </c>
      <c r="G42" s="36" t="n">
        <v>1320.2</v>
      </c>
      <c r="H42" s="36" t="n">
        <v>5280.8</v>
      </c>
      <c r="I42" s="37" t="n">
        <v>0.659774294172503</v>
      </c>
      <c r="J42" s="37" t="n">
        <v>69.94255948123008</v>
      </c>
      <c r="K42" s="33" t="inlineStr">
        <is>
          <t>B</t>
        </is>
      </c>
    </row>
    <row r="43" ht="15" customHeight="1">
      <c r="A43" s="33" t="inlineStr">
        <is>
          <t>09.07.03</t>
        </is>
      </c>
      <c r="B43" s="34" t="inlineStr">
        <is>
          <t>TRAÇO 1:3, ESP=2.5 CM C/ ADITIVO SIKA-1 OU EQUIVALENTE</t>
        </is>
      </c>
      <c r="C43" s="33" t="inlineStr">
        <is>
          <t>SUDECAP</t>
        </is>
      </c>
      <c r="D43" s="33" t="inlineStr">
        <is>
          <t>Serviço</t>
        </is>
      </c>
      <c r="E43" s="33" t="inlineStr">
        <is>
          <t>M2</t>
        </is>
      </c>
      <c r="F43" s="35" t="n">
        <v>83.97</v>
      </c>
      <c r="G43" s="36" t="n">
        <v>61.44</v>
      </c>
      <c r="H43" s="36" t="n">
        <v>5159.1168</v>
      </c>
      <c r="I43" s="37" t="n">
        <v>0.644571399271607</v>
      </c>
      <c r="J43" s="37" t="n">
        <v>70.58713128030432</v>
      </c>
      <c r="K43" s="33" t="inlineStr">
        <is>
          <t>B</t>
        </is>
      </c>
    </row>
    <row r="44" ht="15" customHeight="1">
      <c r="A44" s="33" t="inlineStr">
        <is>
          <t>01.09.09</t>
        </is>
      </c>
      <c r="B44" s="34" t="inlineStr">
        <is>
          <t>REFEITORIO</t>
        </is>
      </c>
      <c r="C44" s="33" t="inlineStr">
        <is>
          <t>SUDECAP</t>
        </is>
      </c>
      <c r="D44" s="33" t="inlineStr">
        <is>
          <t>Serviço</t>
        </is>
      </c>
      <c r="E44" s="33" t="inlineStr">
        <is>
          <t>MES</t>
        </is>
      </c>
      <c r="F44" s="35" t="n">
        <v>6</v>
      </c>
      <c r="G44" s="36" t="n">
        <v>840.26</v>
      </c>
      <c r="H44" s="36" t="n">
        <v>5041.56</v>
      </c>
      <c r="I44" s="37" t="n">
        <v>0.6298840498652334</v>
      </c>
      <c r="J44" s="37" t="n">
        <v>71.21701533016956</v>
      </c>
      <c r="K44" s="33" t="inlineStr">
        <is>
          <t>B</t>
        </is>
      </c>
    </row>
    <row r="45" ht="15" customHeight="1">
      <c r="A45" s="33" t="inlineStr">
        <is>
          <t>03.23.03</t>
        </is>
      </c>
      <c r="B45" s="34" t="inlineStr">
        <is>
          <t>COM PLACA VIBRATORIA</t>
        </is>
      </c>
      <c r="C45" s="33" t="inlineStr">
        <is>
          <t>SUDECAP</t>
        </is>
      </c>
      <c r="D45" s="33" t="inlineStr">
        <is>
          <t>Serviço</t>
        </is>
      </c>
      <c r="E45" s="33" t="inlineStr">
        <is>
          <t>M2</t>
        </is>
      </c>
      <c r="F45" s="35" t="n">
        <v>869.66</v>
      </c>
      <c r="G45" s="36" t="n">
        <v>5.43</v>
      </c>
      <c r="H45" s="36" t="n">
        <v>4722.2538</v>
      </c>
      <c r="I45" s="37" t="n">
        <v>0.5899904688301811</v>
      </c>
      <c r="J45" s="37" t="n">
        <v>71.80700532423413</v>
      </c>
      <c r="K45" s="33" t="inlineStr">
        <is>
          <t>B</t>
        </is>
      </c>
    </row>
    <row r="46" ht="15" customHeight="1">
      <c r="A46" s="33" t="inlineStr">
        <is>
          <t>03.25.01</t>
        </is>
      </c>
      <c r="B46" s="34" t="inlineStr">
        <is>
          <t>CAÇAMBA 5m³</t>
        </is>
      </c>
      <c r="C46" s="33" t="inlineStr">
        <is>
          <t>SUDECAP</t>
        </is>
      </c>
      <c r="D46" s="33" t="inlineStr">
        <is>
          <t>Serviço</t>
        </is>
      </c>
      <c r="E46" s="33" t="inlineStr">
        <is>
          <t>VG</t>
        </is>
      </c>
      <c r="F46" s="35" t="n">
        <v>13</v>
      </c>
      <c r="G46" s="36" t="n">
        <v>361.96</v>
      </c>
      <c r="H46" s="36" t="n">
        <v>4705.48</v>
      </c>
      <c r="I46" s="37" t="n">
        <v>0.587894778393961</v>
      </c>
      <c r="J46" s="37" t="n">
        <v>72.39490010262809</v>
      </c>
      <c r="K46" s="33" t="inlineStr">
        <is>
          <t>B</t>
        </is>
      </c>
    </row>
    <row r="47" ht="27.95" customHeight="1">
      <c r="A47" s="33" t="inlineStr">
        <is>
          <t>06.01.21</t>
        </is>
      </c>
      <c r="B47" s="34" t="inlineStr">
        <is>
          <t>FORMA PARA VIGA RETANGULAR, PÉ DIREITO SIMPLES, EM CHAPA DE MADEIRA COMPENSADA RESINADA 12MM, ESCORAMENTO METÁLICO, 3 APROVEITAMENTOS - FABRICAÇÃO, MONTAGEM E DESMONTAGEM</t>
        </is>
      </c>
      <c r="C47" s="33" t="inlineStr">
        <is>
          <t>SUDECAP</t>
        </is>
      </c>
      <c r="D47" s="33" t="inlineStr">
        <is>
          <t>Serviço</t>
        </is>
      </c>
      <c r="E47" s="33" t="inlineStr">
        <is>
          <t>M2</t>
        </is>
      </c>
      <c r="F47" s="35" t="n">
        <v>30.85</v>
      </c>
      <c r="G47" s="36" t="n">
        <v>148.74</v>
      </c>
      <c r="H47" s="36" t="n">
        <v>4588.629</v>
      </c>
      <c r="I47" s="37" t="n">
        <v>0.5732956104557033</v>
      </c>
      <c r="J47" s="37" t="n">
        <v>72.96819583802211</v>
      </c>
      <c r="K47" s="33" t="inlineStr">
        <is>
          <t>B</t>
        </is>
      </c>
    </row>
    <row r="48" ht="15" customHeight="1">
      <c r="A48" s="33" t="inlineStr">
        <is>
          <t>04.04.01</t>
        </is>
      </c>
      <c r="B48" s="34" t="inlineStr">
        <is>
          <t>MOBILIZAÇAO E DESMOBILIZAÇAO DE EQUIPAMENTO</t>
        </is>
      </c>
      <c r="C48" s="33" t="inlineStr">
        <is>
          <t>SUDECAP</t>
        </is>
      </c>
      <c r="D48" s="33" t="inlineStr">
        <is>
          <t>Serviço</t>
        </is>
      </c>
      <c r="E48" s="33" t="inlineStr">
        <is>
          <t>UN</t>
        </is>
      </c>
      <c r="F48" s="35" t="n">
        <v>1</v>
      </c>
      <c r="G48" s="36" t="n">
        <v>4524.45</v>
      </c>
      <c r="H48" s="36" t="n">
        <v>4524.45</v>
      </c>
      <c r="I48" s="37" t="n">
        <v>0.5652771938472924</v>
      </c>
      <c r="J48" s="37" t="n">
        <v>73.53347303186939</v>
      </c>
      <c r="K48" s="33" t="inlineStr">
        <is>
          <t>B</t>
        </is>
      </c>
    </row>
    <row r="49" ht="15" customHeight="1">
      <c r="A49" s="33" t="inlineStr">
        <is>
          <t>01.02.11</t>
        </is>
      </c>
      <c r="B49" s="34" t="inlineStr">
        <is>
          <t>AREA COBERTA EM TELHA ONDULADA DE FIBROCIMENTO 4MM</t>
        </is>
      </c>
      <c r="C49" s="33" t="inlineStr">
        <is>
          <t>SUDECAP</t>
        </is>
      </c>
      <c r="D49" s="33" t="inlineStr">
        <is>
          <t>Serviço</t>
        </is>
      </c>
      <c r="E49" s="33" t="inlineStr">
        <is>
          <t>M2</t>
        </is>
      </c>
      <c r="F49" s="35" t="n">
        <v>40</v>
      </c>
      <c r="G49" s="36" t="n">
        <v>110.51</v>
      </c>
      <c r="H49" s="36" t="n">
        <v>4420.4</v>
      </c>
      <c r="I49" s="37" t="n">
        <v>0.552277361377089</v>
      </c>
      <c r="J49" s="37" t="n">
        <v>74.08575039324649</v>
      </c>
      <c r="K49" s="33" t="inlineStr">
        <is>
          <t>B</t>
        </is>
      </c>
    </row>
    <row r="50" ht="15" customHeight="1">
      <c r="A50" s="33" t="inlineStr">
        <is>
          <t>04.21.25</t>
        </is>
      </c>
      <c r="B50" s="34" t="inlineStr">
        <is>
          <t>FCK &gt;= 25 MPA, BRITA CALCÁRIA, PREPARADO EM OBRA E LANÇADO EM FUNDAÇÃO</t>
        </is>
      </c>
      <c r="C50" s="33" t="inlineStr">
        <is>
          <t>SUDECAP</t>
        </is>
      </c>
      <c r="D50" s="33" t="inlineStr">
        <is>
          <t>Serviço</t>
        </is>
      </c>
      <c r="E50" s="33" t="inlineStr">
        <is>
          <t>M3</t>
        </is>
      </c>
      <c r="F50" s="35" t="n">
        <v>4.2</v>
      </c>
      <c r="G50" s="36" t="n">
        <v>949.09</v>
      </c>
      <c r="H50" s="36" t="n">
        <v>3986.178</v>
      </c>
      <c r="I50" s="37" t="n">
        <v>0.498026393045743</v>
      </c>
      <c r="J50" s="37" t="n">
        <v>74.58377703616888</v>
      </c>
      <c r="K50" s="33" t="inlineStr">
        <is>
          <t>B</t>
        </is>
      </c>
    </row>
    <row r="51" ht="15" customHeight="1">
      <c r="A51" s="33" t="inlineStr">
        <is>
          <t>21.32.01</t>
        </is>
      </c>
      <c r="B51" s="34" t="inlineStr">
        <is>
          <t>TERRA VEGETAL</t>
        </is>
      </c>
      <c r="C51" s="33" t="inlineStr">
        <is>
          <t>SUDECAP</t>
        </is>
      </c>
      <c r="D51" s="33" t="inlineStr">
        <is>
          <t>Serviço</t>
        </is>
      </c>
      <c r="E51" s="33" t="inlineStr">
        <is>
          <t>M3</t>
        </is>
      </c>
      <c r="F51" s="35" t="n">
        <v>38.05</v>
      </c>
      <c r="G51" s="36" t="n">
        <v>100.83</v>
      </c>
      <c r="H51" s="36" t="n">
        <v>3836.5815</v>
      </c>
      <c r="I51" s="37" t="n">
        <v>0.479336057263631</v>
      </c>
      <c r="J51" s="37" t="n">
        <v>75.06311290602503</v>
      </c>
      <c r="K51" s="33" t="inlineStr">
        <is>
          <t>B</t>
        </is>
      </c>
    </row>
    <row r="52" ht="15" customHeight="1">
      <c r="A52" s="33" t="inlineStr">
        <is>
          <t>06.03.42</t>
        </is>
      </c>
      <c r="B52" s="34" t="inlineStr">
        <is>
          <t>AÇO CA-50    D = 8 MM (EXCETO LAJES)</t>
        </is>
      </c>
      <c r="C52" s="33" t="inlineStr">
        <is>
          <t>SUDECAP</t>
        </is>
      </c>
      <c r="D52" s="33" t="inlineStr">
        <is>
          <t>Serviço</t>
        </is>
      </c>
      <c r="E52" s="33" t="inlineStr">
        <is>
          <t>KG</t>
        </is>
      </c>
      <c r="F52" s="35" t="n">
        <v>249.16</v>
      </c>
      <c r="G52" s="36" t="n">
        <v>15.36</v>
      </c>
      <c r="H52" s="36" t="n">
        <v>3827.0976</v>
      </c>
      <c r="I52" s="37" t="n">
        <v>0.4781511547055901</v>
      </c>
      <c r="J52" s="37" t="n">
        <v>75.54126436058257</v>
      </c>
      <c r="K52" s="33" t="inlineStr">
        <is>
          <t>B</t>
        </is>
      </c>
    </row>
    <row r="53" ht="15" customHeight="1">
      <c r="A53" s="33" t="inlineStr">
        <is>
          <t>21.30.07</t>
        </is>
      </c>
      <c r="B53" s="34" t="inlineStr">
        <is>
          <t>GRAMA ESMERALDA - WILD ZOYSIA</t>
        </is>
      </c>
      <c r="C53" s="33" t="inlineStr">
        <is>
          <t>SUDECAP</t>
        </is>
      </c>
      <c r="D53" s="33" t="inlineStr">
        <is>
          <t>Serviço</t>
        </is>
      </c>
      <c r="E53" s="33" t="inlineStr">
        <is>
          <t>M2</t>
        </is>
      </c>
      <c r="F53" s="35" t="n">
        <v>163</v>
      </c>
      <c r="G53" s="36" t="n">
        <v>22.61</v>
      </c>
      <c r="H53" s="36" t="n">
        <v>3685.43</v>
      </c>
      <c r="I53" s="37" t="n">
        <v>0.4604514423898212</v>
      </c>
      <c r="J53" s="37" t="n">
        <v>76.00171580297241</v>
      </c>
      <c r="K53" s="33" t="inlineStr">
        <is>
          <t>B</t>
        </is>
      </c>
    </row>
    <row r="54" ht="27.95" customHeight="1">
      <c r="A54" s="33" t="inlineStr">
        <is>
          <t>CPU 13.31.64</t>
        </is>
      </c>
      <c r="B54" s="34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C54" s="33" t="inlineStr">
        <is>
          <t>Composições Próprias</t>
        </is>
      </c>
      <c r="D54" s="33" t="inlineStr">
        <is>
          <t>Serviço</t>
        </is>
      </c>
      <c r="E54" s="33" t="inlineStr">
        <is>
          <t>UN</t>
        </is>
      </c>
      <c r="F54" s="35" t="n">
        <v>2</v>
      </c>
      <c r="G54" s="36" t="n">
        <v>1842.45</v>
      </c>
      <c r="H54" s="36" t="n">
        <v>3684.9</v>
      </c>
      <c r="I54" s="37" t="n">
        <v>0.4603852250788245</v>
      </c>
      <c r="J54" s="37" t="n">
        <v>76.46210102805124</v>
      </c>
      <c r="K54" s="33" t="inlineStr">
        <is>
          <t>B</t>
        </is>
      </c>
    </row>
    <row r="55" ht="15" customHeight="1">
      <c r="A55" s="33" t="inlineStr">
        <is>
          <t>11.01.04</t>
        </is>
      </c>
      <c r="B55" s="34" t="inlineStr">
        <is>
          <t>D= 1 1/4"</t>
        </is>
      </c>
      <c r="C55" s="33" t="inlineStr">
        <is>
          <t>SUDECAP</t>
        </is>
      </c>
      <c r="D55" s="33" t="inlineStr">
        <is>
          <t>Serviço</t>
        </is>
      </c>
      <c r="E55" s="33" t="inlineStr">
        <is>
          <t>M</t>
        </is>
      </c>
      <c r="F55" s="35" t="n">
        <v>150.9</v>
      </c>
      <c r="G55" s="36" t="n">
        <v>24.01</v>
      </c>
      <c r="H55" s="36" t="n">
        <v>3623.109</v>
      </c>
      <c r="I55" s="37" t="n">
        <v>0.4526651611848665</v>
      </c>
      <c r="J55" s="37" t="n">
        <v>76.91476631417443</v>
      </c>
      <c r="K55" s="33" t="inlineStr">
        <is>
          <t>B</t>
        </is>
      </c>
    </row>
    <row r="56" ht="15" customHeight="1">
      <c r="A56" s="33" t="inlineStr">
        <is>
          <t>14.05.05</t>
        </is>
      </c>
      <c r="B56" s="34" t="inlineStr">
        <is>
          <t>CHAPISCO COM ARGAMASSA 1:3 CIM./AREIA, A COLHER</t>
        </is>
      </c>
      <c r="C56" s="33" t="inlineStr">
        <is>
          <t>SUDECAP</t>
        </is>
      </c>
      <c r="D56" s="33" t="inlineStr">
        <is>
          <t>Serviço</t>
        </is>
      </c>
      <c r="E56" s="33" t="inlineStr">
        <is>
          <t>M2</t>
        </is>
      </c>
      <c r="F56" s="35" t="n">
        <v>364.27</v>
      </c>
      <c r="G56" s="36" t="n">
        <v>9.880000000000001</v>
      </c>
      <c r="H56" s="36" t="n">
        <v>3598.9876</v>
      </c>
      <c r="I56" s="37" t="n">
        <v>0.4496514739292514</v>
      </c>
      <c r="J56" s="37" t="n">
        <v>77.36441808795566</v>
      </c>
      <c r="K56" s="33" t="inlineStr">
        <is>
          <t>B</t>
        </is>
      </c>
    </row>
    <row r="57" ht="15" customHeight="1">
      <c r="A57" s="33" t="inlineStr">
        <is>
          <t>06.04.02</t>
        </is>
      </c>
      <c r="B57" s="34" t="inlineStr">
        <is>
          <t>FORNECIMENTO E COLOCAÇÃO DE TELA Q-138</t>
        </is>
      </c>
      <c r="C57" s="33" t="inlineStr">
        <is>
          <t>SUDECAP</t>
        </is>
      </c>
      <c r="D57" s="33" t="inlineStr">
        <is>
          <t>Serviço</t>
        </is>
      </c>
      <c r="E57" s="33" t="inlineStr">
        <is>
          <t>KG</t>
        </is>
      </c>
      <c r="F57" s="35" t="n">
        <v>261.95</v>
      </c>
      <c r="G57" s="36" t="n">
        <v>13.51</v>
      </c>
      <c r="H57" s="36" t="n">
        <v>3538.9445</v>
      </c>
      <c r="I57" s="37" t="n">
        <v>0.4421497897294277</v>
      </c>
      <c r="J57" s="37" t="n">
        <v>77.80656731546262</v>
      </c>
      <c r="K57" s="33" t="inlineStr">
        <is>
          <t>B</t>
        </is>
      </c>
    </row>
    <row r="58" ht="20.1" customHeight="1">
      <c r="A58" s="33" t="inlineStr">
        <is>
          <t>17.08.24</t>
        </is>
      </c>
      <c r="B58" s="34" t="inlineStr">
        <is>
          <t>PINTURA COM ESMALTE SINTÉTICO ALTO BRILHO EM SUPERFÍCIE METÁLICA, EXCETO PERFIL, APLICAÇÃO MANUAL, DUAS DEMÃOS REF 100760</t>
        </is>
      </c>
      <c r="C58" s="33" t="inlineStr">
        <is>
          <t>SUDECAP</t>
        </is>
      </c>
      <c r="D58" s="33" t="inlineStr">
        <is>
          <t>Serviço</t>
        </is>
      </c>
      <c r="E58" s="33" t="inlineStr">
        <is>
          <t>M2</t>
        </is>
      </c>
      <c r="F58" s="35" t="n">
        <v>70.34999999999999</v>
      </c>
      <c r="G58" s="36" t="n">
        <v>48.89</v>
      </c>
      <c r="H58" s="36" t="n">
        <v>3439.4115</v>
      </c>
      <c r="I58" s="37" t="n">
        <v>0.4297143036625682</v>
      </c>
      <c r="J58" s="37" t="n">
        <v>78.23628143171771</v>
      </c>
      <c r="K58" s="33" t="inlineStr">
        <is>
          <t>B</t>
        </is>
      </c>
    </row>
    <row r="59" ht="15" customHeight="1">
      <c r="A59" s="33" t="inlineStr">
        <is>
          <t>03.22.01</t>
        </is>
      </c>
      <c r="B59" s="34" t="inlineStr">
        <is>
          <t>MANUAL</t>
        </is>
      </c>
      <c r="C59" s="33" t="inlineStr">
        <is>
          <t>SUDECAP</t>
        </is>
      </c>
      <c r="D59" s="33" t="inlineStr">
        <is>
          <t>Serviço</t>
        </is>
      </c>
      <c r="E59" s="33" t="inlineStr">
        <is>
          <t>M3</t>
        </is>
      </c>
      <c r="F59" s="35" t="n">
        <v>58.48</v>
      </c>
      <c r="G59" s="36" t="n">
        <v>57.78</v>
      </c>
      <c r="H59" s="36" t="n">
        <v>3378.9744</v>
      </c>
      <c r="I59" s="37" t="n">
        <v>0.4221633937636262</v>
      </c>
      <c r="J59" s="37" t="n">
        <v>78.6584442757527</v>
      </c>
      <c r="K59" s="33" t="inlineStr">
        <is>
          <t>B</t>
        </is>
      </c>
    </row>
    <row r="60" ht="15" customHeight="1">
      <c r="A60" s="33" t="inlineStr">
        <is>
          <t>05.09.03</t>
        </is>
      </c>
      <c r="B60" s="34" t="inlineStr">
        <is>
          <t>AREIA (COM ADENSAMENTO HIDRAULICO)</t>
        </is>
      </c>
      <c r="C60" s="33" t="inlineStr">
        <is>
          <t>SUDECAP</t>
        </is>
      </c>
      <c r="D60" s="33" t="inlineStr">
        <is>
          <t>Serviço</t>
        </is>
      </c>
      <c r="E60" s="33" t="inlineStr">
        <is>
          <t>M3</t>
        </is>
      </c>
      <c r="F60" s="35" t="n">
        <v>16.07</v>
      </c>
      <c r="G60" s="36" t="n">
        <v>208.73</v>
      </c>
      <c r="H60" s="36" t="n">
        <v>3354.2911</v>
      </c>
      <c r="I60" s="37" t="n">
        <v>0.4190795036645222</v>
      </c>
      <c r="J60" s="37" t="n">
        <v>79.07752364198508</v>
      </c>
      <c r="K60" s="33" t="inlineStr">
        <is>
          <t>B</t>
        </is>
      </c>
    </row>
    <row r="61" ht="20.1" customHeight="1">
      <c r="A61" s="33" t="inlineStr">
        <is>
          <t>CPU 04.04.90</t>
        </is>
      </c>
      <c r="B61" s="34" t="inlineStr">
        <is>
          <t>ESTACA TRADO MECANIZADO, SEM FLUIDO ESTABILIZANTE, D=30CM, INCL. CONCRETO, EXCL.  ARMAÇÃO  - BASEADA DA SUDECAP (04.04.08)</t>
        </is>
      </c>
      <c r="C61" s="33" t="inlineStr">
        <is>
          <t>Composições Próprias</t>
        </is>
      </c>
      <c r="D61" s="33" t="inlineStr">
        <is>
          <t>Serviço</t>
        </is>
      </c>
      <c r="E61" s="33" t="inlineStr">
        <is>
          <t>M</t>
        </is>
      </c>
      <c r="F61" s="35" t="n">
        <v>33</v>
      </c>
      <c r="G61" s="36" t="n">
        <v>101.62</v>
      </c>
      <c r="H61" s="36" t="n">
        <v>3353.46</v>
      </c>
      <c r="I61" s="37" t="n">
        <v>0.41897566742458</v>
      </c>
      <c r="J61" s="37" t="n">
        <v>79.49649930940966</v>
      </c>
      <c r="K61" s="33" t="inlineStr">
        <is>
          <t>B</t>
        </is>
      </c>
    </row>
    <row r="62" ht="15" customHeight="1">
      <c r="A62" s="33" t="inlineStr">
        <is>
          <t>11.24.45</t>
        </is>
      </c>
      <c r="B62" s="34" t="inlineStr">
        <is>
          <t>C/1 CONDUTOR # 1 X  16,0 MM2, ISOLAMENTO 1KV</t>
        </is>
      </c>
      <c r="C62" s="33" t="inlineStr">
        <is>
          <t>SUDECAP</t>
        </is>
      </c>
      <c r="D62" s="33" t="inlineStr">
        <is>
          <t>Serviço</t>
        </is>
      </c>
      <c r="E62" s="33" t="inlineStr">
        <is>
          <t>M</t>
        </is>
      </c>
      <c r="F62" s="35" t="n">
        <v>213.2</v>
      </c>
      <c r="G62" s="36" t="n">
        <v>15.53</v>
      </c>
      <c r="H62" s="36" t="n">
        <v>3310.996</v>
      </c>
      <c r="I62" s="37" t="n">
        <v>0.4136702864921946</v>
      </c>
      <c r="J62" s="37" t="n">
        <v>79.91017009565513</v>
      </c>
      <c r="K62" s="33" t="inlineStr">
        <is>
          <t>B</t>
        </is>
      </c>
    </row>
    <row r="63" ht="15" customHeight="1">
      <c r="A63" s="33" t="inlineStr">
        <is>
          <t>06.03.41</t>
        </is>
      </c>
      <c r="B63" s="34" t="inlineStr">
        <is>
          <t>AÇO CA-50    D = 6,3 MM (EXCETO LAJES)</t>
        </is>
      </c>
      <c r="C63" s="33" t="inlineStr">
        <is>
          <t>SUDECAP</t>
        </is>
      </c>
      <c r="D63" s="33" t="inlineStr">
        <is>
          <t>Serviço</t>
        </is>
      </c>
      <c r="E63" s="33" t="inlineStr">
        <is>
          <t>KG</t>
        </is>
      </c>
      <c r="F63" s="35" t="n">
        <v>192.4</v>
      </c>
      <c r="G63" s="36" t="n">
        <v>17.18</v>
      </c>
      <c r="H63" s="36" t="n">
        <v>3305.432</v>
      </c>
      <c r="I63" s="37" t="n">
        <v>0.4129751296650516</v>
      </c>
      <c r="J63" s="37" t="n">
        <v>80.32314497544355</v>
      </c>
      <c r="K63" s="33" t="inlineStr">
        <is>
          <t>C</t>
        </is>
      </c>
    </row>
    <row r="64" ht="27.95" customHeight="1">
      <c r="A64" s="33" t="inlineStr">
        <is>
          <t>CPU 19.95.01</t>
        </is>
      </c>
      <c r="B64" s="34" t="inlineStr">
        <is>
          <t>FORNECIMENTO E INSTALAÇÃO DE GRELHA DE CONCRETO COM LÂMINAS COM 40 CM LARGURA X 60 CM COMPRIMENTO X 5 CM DE ESPESSURA.  - EXCLUSIVE CANTONEIRA [REF.: ORSE-O04807]</t>
        </is>
      </c>
      <c r="C64" s="33" t="inlineStr">
        <is>
          <t>Composições Próprias</t>
        </is>
      </c>
      <c r="D64" s="33" t="inlineStr">
        <is>
          <t>Serviço</t>
        </is>
      </c>
      <c r="E64" s="33" t="inlineStr">
        <is>
          <t>M</t>
        </is>
      </c>
      <c r="F64" s="35" t="n">
        <v>43.83</v>
      </c>
      <c r="G64" s="36" t="n">
        <v>74.92</v>
      </c>
      <c r="H64" s="36" t="n">
        <v>3283.7436</v>
      </c>
      <c r="I64" s="37" t="n">
        <v>0.4102654173484082</v>
      </c>
      <c r="J64" s="37" t="n">
        <v>80.733409943014</v>
      </c>
      <c r="K64" s="33" t="inlineStr">
        <is>
          <t>C</t>
        </is>
      </c>
    </row>
    <row r="65" ht="15" customHeight="1">
      <c r="A65" s="33" t="inlineStr">
        <is>
          <t>13.02.01</t>
        </is>
      </c>
      <c r="B65" s="34" t="inlineStr">
        <is>
          <t>PORTA DE ALUMÍNIO DE ABRIR COM LAMBRI, FIXAÇÃO COM PARAFUSOS ADP REF 91338</t>
        </is>
      </c>
      <c r="C65" s="33" t="inlineStr">
        <is>
          <t>SUDECAP</t>
        </is>
      </c>
      <c r="D65" s="33" t="inlineStr">
        <is>
          <t>Serviço</t>
        </is>
      </c>
      <c r="E65" s="33" t="inlineStr">
        <is>
          <t>M2</t>
        </is>
      </c>
      <c r="F65" s="35" t="n">
        <v>1.89</v>
      </c>
      <c r="G65" s="36" t="n">
        <v>1668.23</v>
      </c>
      <c r="H65" s="36" t="n">
        <v>3152.9547</v>
      </c>
      <c r="I65" s="37" t="n">
        <v>0.3939248715630919</v>
      </c>
      <c r="J65" s="37" t="n">
        <v>81.12733422736697</v>
      </c>
      <c r="K65" s="33" t="inlineStr">
        <is>
          <t>C</t>
        </is>
      </c>
    </row>
    <row r="66" ht="20.1" customHeight="1">
      <c r="A66" s="33" t="inlineStr">
        <is>
          <t>CPU 13.31.61</t>
        </is>
      </c>
      <c r="B66" s="34" t="inlineStr">
        <is>
          <t>FORNECIMENTO E INSTALAÇÃO DE  PORTÃO EM TUBO GALVANIZADO Ø3" E Ø4" COM TELAGALVANIZADA #2" FIO 10, VÃO 130X250CM, CONFORME PROJETO (P1)</t>
        </is>
      </c>
      <c r="C66" s="33" t="inlineStr">
        <is>
          <t>Composições Próprias</t>
        </is>
      </c>
      <c r="D66" s="33" t="inlineStr">
        <is>
          <t>Serviço</t>
        </is>
      </c>
      <c r="E66" s="33" t="inlineStr">
        <is>
          <t>UN</t>
        </is>
      </c>
      <c r="F66" s="35" t="n">
        <v>1</v>
      </c>
      <c r="G66" s="36" t="n">
        <v>3136.76</v>
      </c>
      <c r="H66" s="36" t="n">
        <v>3136.76</v>
      </c>
      <c r="I66" s="37" t="n">
        <v>0.39190153290951</v>
      </c>
      <c r="J66" s="37" t="n">
        <v>81.51923576027647</v>
      </c>
      <c r="K66" s="33" t="inlineStr">
        <is>
          <t>C</t>
        </is>
      </c>
    </row>
    <row r="67" ht="15" customHeight="1">
      <c r="A67" s="33" t="inlineStr">
        <is>
          <t>06.03.32</t>
        </is>
      </c>
      <c r="B67" s="34" t="inlineStr">
        <is>
          <t>AÇO CA-60    D = 5 MM  (EXCETO LAJES)</t>
        </is>
      </c>
      <c r="C67" s="33" t="inlineStr">
        <is>
          <t>SUDECAP</t>
        </is>
      </c>
      <c r="D67" s="33" t="inlineStr">
        <is>
          <t>Serviço</t>
        </is>
      </c>
      <c r="E67" s="33" t="inlineStr">
        <is>
          <t>KG</t>
        </is>
      </c>
      <c r="F67" s="35" t="n">
        <v>151.48</v>
      </c>
      <c r="G67" s="36" t="n">
        <v>20.2</v>
      </c>
      <c r="H67" s="36" t="n">
        <v>3059.896</v>
      </c>
      <c r="I67" s="37" t="n">
        <v>0.3822982736784702</v>
      </c>
      <c r="J67" s="37" t="n">
        <v>81.90153453370824</v>
      </c>
      <c r="K67" s="33" t="inlineStr">
        <is>
          <t>C</t>
        </is>
      </c>
    </row>
    <row r="68" ht="20.1" customHeight="1">
      <c r="A68" s="33" t="inlineStr">
        <is>
          <t>CPU 19.95.02</t>
        </is>
      </c>
      <c r="B68" s="34" t="inlineStr">
        <is>
          <t>FORNECIMENTO E INSTALAÇÃO DE GRELHA QUADRICULADA DE FERRO FUNDIDO 40x50CM ABRAZILIAN - EXCLUSIVE CANTONEIRA</t>
        </is>
      </c>
      <c r="C68" s="33" t="inlineStr">
        <is>
          <t>Composições Próprias</t>
        </is>
      </c>
      <c r="D68" s="33" t="inlineStr">
        <is>
          <t>Serviço</t>
        </is>
      </c>
      <c r="E68" s="33" t="inlineStr">
        <is>
          <t>M</t>
        </is>
      </c>
      <c r="F68" s="35" t="n">
        <v>4.12</v>
      </c>
      <c r="G68" s="36" t="n">
        <v>732.22</v>
      </c>
      <c r="H68" s="36" t="n">
        <v>3016.7464</v>
      </c>
      <c r="I68" s="37" t="n">
        <v>0.376907235032086</v>
      </c>
      <c r="J68" s="37" t="n">
        <v>82.27844221851829</v>
      </c>
      <c r="K68" s="33" t="inlineStr">
        <is>
          <t>C</t>
        </is>
      </c>
    </row>
    <row r="69" ht="27.95" customHeight="1">
      <c r="A69" s="33" t="inlineStr">
        <is>
          <t>06.01.20</t>
        </is>
      </c>
      <c r="B69" s="34" t="inlineStr">
        <is>
          <t>FORMA PARA PILAR RETANGULAR, PÉ DIREITO SIMPLES, EM CHAPA DE MADEIRA COMPENSADA RESINADA 12MM, TRAVAMENTO METÁLICO, 3 APROVEITAMENTOS - FABRICAÇÃO, MONTAGEM E DESMONTAGEM</t>
        </is>
      </c>
      <c r="C69" s="33" t="inlineStr">
        <is>
          <t>SUDECAP</t>
        </is>
      </c>
      <c r="D69" s="33" t="inlineStr">
        <is>
          <t>Serviço</t>
        </is>
      </c>
      <c r="E69" s="33" t="inlineStr">
        <is>
          <t>M2</t>
        </is>
      </c>
      <c r="F69" s="35" t="n">
        <v>27.78</v>
      </c>
      <c r="G69" s="36" t="n">
        <v>107.75</v>
      </c>
      <c r="H69" s="36" t="n">
        <v>2993.295</v>
      </c>
      <c r="I69" s="37" t="n">
        <v>0.3739772564526364</v>
      </c>
      <c r="J69" s="37" t="n">
        <v>82.65242009966255</v>
      </c>
      <c r="K69" s="33" t="inlineStr">
        <is>
          <t>C</t>
        </is>
      </c>
    </row>
    <row r="70" ht="15" customHeight="1">
      <c r="A70" s="33" t="inlineStr">
        <is>
          <t>04.15.32</t>
        </is>
      </c>
      <c r="B70" s="34" t="inlineStr">
        <is>
          <t>AÇO CA-60 D = 5 MM, CORTE, DOBRA E COLOCAÇAO EM FUNDAÇÃO REF 96543</t>
        </is>
      </c>
      <c r="C70" s="33" t="inlineStr">
        <is>
          <t>SUDECAP</t>
        </is>
      </c>
      <c r="D70" s="33" t="inlineStr">
        <is>
          <t>Serviço</t>
        </is>
      </c>
      <c r="E70" s="33" t="inlineStr">
        <is>
          <t>KG</t>
        </is>
      </c>
      <c r="F70" s="35" t="n">
        <v>149.33</v>
      </c>
      <c r="G70" s="36" t="n">
        <v>19.56</v>
      </c>
      <c r="H70" s="36" t="n">
        <v>2920.8948</v>
      </c>
      <c r="I70" s="37" t="n">
        <v>0.364931696906176</v>
      </c>
      <c r="J70" s="37" t="n">
        <v>83.01735119686478</v>
      </c>
      <c r="K70" s="33" t="inlineStr">
        <is>
          <t>C</t>
        </is>
      </c>
    </row>
    <row r="71" ht="15" customHeight="1">
      <c r="A71" s="33" t="inlineStr">
        <is>
          <t>07.05.17</t>
        </is>
      </c>
      <c r="B71" s="34" t="inlineStr">
        <is>
          <t>E= 20 CM, APARENTE, VEDAÇAO</t>
        </is>
      </c>
      <c r="C71" s="33" t="inlineStr">
        <is>
          <t>SUDECAP</t>
        </is>
      </c>
      <c r="D71" s="33" t="inlineStr">
        <is>
          <t>Serviço</t>
        </is>
      </c>
      <c r="E71" s="33" t="inlineStr">
        <is>
          <t>M2</t>
        </is>
      </c>
      <c r="F71" s="35" t="n">
        <v>28.1</v>
      </c>
      <c r="G71" s="36" t="n">
        <v>103.82</v>
      </c>
      <c r="H71" s="36" t="n">
        <v>2917.342</v>
      </c>
      <c r="I71" s="37" t="n">
        <v>0.3644878160335173</v>
      </c>
      <c r="J71" s="37" t="n">
        <v>83.38183876302165</v>
      </c>
      <c r="K71" s="33" t="inlineStr">
        <is>
          <t>C</t>
        </is>
      </c>
    </row>
    <row r="72" ht="15" customHeight="1">
      <c r="A72" s="33" t="inlineStr">
        <is>
          <t>08.09.08</t>
        </is>
      </c>
      <c r="B72" s="34" t="inlineStr">
        <is>
          <t>ONDULADA E= 8,00 MM</t>
        </is>
      </c>
      <c r="C72" s="33" t="inlineStr">
        <is>
          <t>SUDECAP</t>
        </is>
      </c>
      <c r="D72" s="33" t="inlineStr">
        <is>
          <t>Serviço</t>
        </is>
      </c>
      <c r="E72" s="33" t="inlineStr">
        <is>
          <t>M2</t>
        </is>
      </c>
      <c r="F72" s="35" t="n">
        <v>26.28</v>
      </c>
      <c r="G72" s="36" t="n">
        <v>109.88</v>
      </c>
      <c r="H72" s="36" t="n">
        <v>2887.6464</v>
      </c>
      <c r="I72" s="37" t="n">
        <v>0.3607776975798685</v>
      </c>
      <c r="J72" s="37" t="n">
        <v>83.74261691037947</v>
      </c>
      <c r="K72" s="33" t="inlineStr">
        <is>
          <t>C</t>
        </is>
      </c>
    </row>
    <row r="73" ht="15" customHeight="1">
      <c r="A73" s="33" t="inlineStr">
        <is>
          <t>07.05.07</t>
        </is>
      </c>
      <c r="B73" s="34" t="inlineStr">
        <is>
          <t>E= 20 CM, A REVESTIR, VEDAÇAO</t>
        </is>
      </c>
      <c r="C73" s="33" t="inlineStr">
        <is>
          <t>SUDECAP</t>
        </is>
      </c>
      <c r="D73" s="33" t="inlineStr">
        <is>
          <t>Serviço</t>
        </is>
      </c>
      <c r="E73" s="33" t="inlineStr">
        <is>
          <t>M2</t>
        </is>
      </c>
      <c r="F73" s="35" t="n">
        <v>28.26</v>
      </c>
      <c r="G73" s="36" t="n">
        <v>96.84</v>
      </c>
      <c r="H73" s="36" t="n">
        <v>2736.6984</v>
      </c>
      <c r="I73" s="37" t="n">
        <v>0.3419185076547149</v>
      </c>
      <c r="J73" s="37" t="n">
        <v>84.0845356179355</v>
      </c>
      <c r="K73" s="33" t="inlineStr">
        <is>
          <t>C</t>
        </is>
      </c>
    </row>
    <row r="74" ht="15" customHeight="1">
      <c r="A74" s="33" t="inlineStr">
        <is>
          <t>11.01.03</t>
        </is>
      </c>
      <c r="B74" s="34" t="inlineStr">
        <is>
          <t>D= 1"</t>
        </is>
      </c>
      <c r="C74" s="33" t="inlineStr">
        <is>
          <t>SUDECAP</t>
        </is>
      </c>
      <c r="D74" s="33" t="inlineStr">
        <is>
          <t>Serviço</t>
        </is>
      </c>
      <c r="E74" s="33" t="inlineStr">
        <is>
          <t>M</t>
        </is>
      </c>
      <c r="F74" s="35" t="n">
        <v>135.6</v>
      </c>
      <c r="G74" s="36" t="n">
        <v>19.46</v>
      </c>
      <c r="H74" s="36" t="n">
        <v>2638.776</v>
      </c>
      <c r="I74" s="37" t="n">
        <v>0.3296842472502918</v>
      </c>
      <c r="J74" s="37" t="n">
        <v>84.41422036493908</v>
      </c>
      <c r="K74" s="33" t="inlineStr">
        <is>
          <t>C</t>
        </is>
      </c>
    </row>
    <row r="75" ht="27.95" customHeight="1">
      <c r="A75" s="33" t="inlineStr">
        <is>
          <t>03.13.90</t>
        </is>
      </c>
      <c r="B75" s="34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75" s="33" t="inlineStr">
        <is>
          <t>Composições Próprias</t>
        </is>
      </c>
      <c r="D75" s="33" t="inlineStr">
        <is>
          <t>Serviço</t>
        </is>
      </c>
      <c r="E75" s="33" t="inlineStr">
        <is>
          <t>VG</t>
        </is>
      </c>
      <c r="F75" s="35" t="n">
        <v>20</v>
      </c>
      <c r="G75" s="36" t="n">
        <v>129.27</v>
      </c>
      <c r="H75" s="36" t="n">
        <v>2585.4</v>
      </c>
      <c r="I75" s="37" t="n">
        <v>0.3230155393413099</v>
      </c>
      <c r="J75" s="37" t="n">
        <v>84.7372359042804</v>
      </c>
      <c r="K75" s="33" t="inlineStr">
        <is>
          <t>C</t>
        </is>
      </c>
    </row>
    <row r="76" ht="15" customHeight="1">
      <c r="A76" s="33" t="inlineStr">
        <is>
          <t>11.61.06</t>
        </is>
      </c>
      <c r="B76" s="34" t="inlineStr">
        <is>
          <t>TIPO B2, CARGA INSTALADA DE 10,1 ATÉ 15,0KW (2F+N)</t>
        </is>
      </c>
      <c r="C76" s="33" t="inlineStr">
        <is>
          <t>SUDECAP</t>
        </is>
      </c>
      <c r="D76" s="33" t="inlineStr">
        <is>
          <t>Serviço</t>
        </is>
      </c>
      <c r="E76" s="33" t="inlineStr">
        <is>
          <t>UN</t>
        </is>
      </c>
      <c r="F76" s="35" t="n">
        <v>1</v>
      </c>
      <c r="G76" s="36" t="n">
        <v>2482.05</v>
      </c>
      <c r="H76" s="36" t="n">
        <v>2482.05</v>
      </c>
      <c r="I76" s="37" t="n">
        <v>0.3101031636969515</v>
      </c>
      <c r="J76" s="37" t="n">
        <v>85.04733906797735</v>
      </c>
      <c r="K76" s="33" t="inlineStr">
        <is>
          <t>C</t>
        </is>
      </c>
    </row>
    <row r="77" ht="15" customHeight="1">
      <c r="A77" s="33" t="inlineStr">
        <is>
          <t>21.32.02</t>
        </is>
      </c>
      <c r="B77" s="34" t="inlineStr">
        <is>
          <t>ADUBO ORGANICO</t>
        </is>
      </c>
      <c r="C77" s="33" t="inlineStr">
        <is>
          <t>SUDECAP</t>
        </is>
      </c>
      <c r="D77" s="33" t="inlineStr">
        <is>
          <t>Serviço</t>
        </is>
      </c>
      <c r="E77" s="33" t="inlineStr">
        <is>
          <t>M3</t>
        </is>
      </c>
      <c r="F77" s="35" t="n">
        <v>4.12</v>
      </c>
      <c r="G77" s="36" t="n">
        <v>594.64</v>
      </c>
      <c r="H77" s="36" t="n">
        <v>2449.9168</v>
      </c>
      <c r="I77" s="37" t="n">
        <v>0.3060884955880467</v>
      </c>
      <c r="J77" s="37" t="n">
        <v>85.35342796336803</v>
      </c>
      <c r="K77" s="33" t="inlineStr">
        <is>
          <t>C</t>
        </is>
      </c>
    </row>
    <row r="78" ht="20.1" customHeight="1">
      <c r="A78" s="33" t="inlineStr">
        <is>
          <t>04.13.20</t>
        </is>
      </c>
      <c r="B78" s="34" t="inlineStr">
        <is>
          <t>FORMA PARA BALDRAME EM CHAPA DE MADEIRA COMPENSADA RESINADA 12MM, 3 APROVEITAMENTOS - FABRICAÇÃO, MONTAGEM E DESMONTAGEM</t>
        </is>
      </c>
      <c r="C78" s="33" t="inlineStr">
        <is>
          <t>SUDECAP</t>
        </is>
      </c>
      <c r="D78" s="33" t="inlineStr">
        <is>
          <t>Serviço</t>
        </is>
      </c>
      <c r="E78" s="33" t="inlineStr">
        <is>
          <t>M2</t>
        </is>
      </c>
      <c r="F78" s="35" t="n">
        <v>22.8</v>
      </c>
      <c r="G78" s="36" t="n">
        <v>106.78</v>
      </c>
      <c r="H78" s="36" t="n">
        <v>2434.584</v>
      </c>
      <c r="I78" s="37" t="n">
        <v>0.3041728412747442</v>
      </c>
      <c r="J78" s="37" t="n">
        <v>85.65760030488948</v>
      </c>
      <c r="K78" s="33" t="inlineStr">
        <is>
          <t>C</t>
        </is>
      </c>
    </row>
    <row r="79" ht="15" customHeight="1">
      <c r="A79" s="33" t="inlineStr">
        <is>
          <t>05.03.01</t>
        </is>
      </c>
      <c r="B79" s="34" t="inlineStr">
        <is>
          <t>TRAÇO 1:3:6,FORNEC. E LANÇAMENTO SOBRE ENROCAMENTO</t>
        </is>
      </c>
      <c r="C79" s="33" t="inlineStr">
        <is>
          <t>SUDECAP</t>
        </is>
      </c>
      <c r="D79" s="33" t="inlineStr">
        <is>
          <t>Serviço</t>
        </is>
      </c>
      <c r="E79" s="33" t="inlineStr">
        <is>
          <t>M3</t>
        </is>
      </c>
      <c r="F79" s="35" t="n">
        <v>2.76</v>
      </c>
      <c r="G79" s="36" t="n">
        <v>836.26</v>
      </c>
      <c r="H79" s="36" t="n">
        <v>2308.0776</v>
      </c>
      <c r="I79" s="37" t="n">
        <v>0.2883673438561136</v>
      </c>
      <c r="J79" s="37" t="n">
        <v>85.94596794859757</v>
      </c>
      <c r="K79" s="33" t="inlineStr">
        <is>
          <t>C</t>
        </is>
      </c>
    </row>
    <row r="80" ht="36" customHeight="1">
      <c r="A80" s="33" t="inlineStr">
        <is>
          <t>ED-49912</t>
        </is>
      </c>
      <c r="B80" s="34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C80" s="33" t="inlineStr">
        <is>
          <t>SETOP</t>
        </is>
      </c>
      <c r="D80" s="33" t="inlineStr">
        <is>
          <t>Serviço</t>
        </is>
      </c>
      <c r="E80" s="33" t="inlineStr">
        <is>
          <t>un</t>
        </is>
      </c>
      <c r="F80" s="35" t="n">
        <v>3</v>
      </c>
      <c r="G80" s="36" t="n">
        <v>762.5599999999999</v>
      </c>
      <c r="H80" s="36" t="n">
        <v>2287.68</v>
      </c>
      <c r="I80" s="37" t="n">
        <v>0.2858189019263278</v>
      </c>
      <c r="J80" s="37" t="n">
        <v>86.2317868505239</v>
      </c>
      <c r="K80" s="33" t="inlineStr">
        <is>
          <t>C</t>
        </is>
      </c>
    </row>
    <row r="81" ht="20.1" customHeight="1">
      <c r="A81" s="33" t="inlineStr">
        <is>
          <t>01.03.03</t>
        </is>
      </c>
      <c r="B81" s="34" t="inlineStr">
        <is>
          <t>PLACA DE OBRA EM CHAPA GALVANIZADA ADESIVADA, DIMENSÕES  2,40 X 1,20 M, PADRÃO CEF</t>
        </is>
      </c>
      <c r="C81" s="33" t="inlineStr">
        <is>
          <t>SUDECAP</t>
        </is>
      </c>
      <c r="D81" s="33" t="inlineStr">
        <is>
          <t>Serviço</t>
        </is>
      </c>
      <c r="E81" s="33" t="inlineStr">
        <is>
          <t>M2</t>
        </is>
      </c>
      <c r="F81" s="35" t="n">
        <v>6</v>
      </c>
      <c r="G81" s="36" t="n">
        <v>349.83</v>
      </c>
      <c r="H81" s="36" t="n">
        <v>2098.98</v>
      </c>
      <c r="I81" s="37" t="n">
        <v>0.2622430404450463</v>
      </c>
      <c r="J81" s="37" t="n">
        <v>86.49402989096895</v>
      </c>
      <c r="K81" s="33" t="inlineStr">
        <is>
          <t>C</t>
        </is>
      </c>
    </row>
    <row r="82" ht="15" customHeight="1">
      <c r="A82" s="33" t="inlineStr">
        <is>
          <t>03.15.01</t>
        </is>
      </c>
      <c r="B82" s="34" t="inlineStr">
        <is>
          <t>COM ROLO VIBRATORIO</t>
        </is>
      </c>
      <c r="C82" s="33" t="inlineStr">
        <is>
          <t>SUDECAP</t>
        </is>
      </c>
      <c r="D82" s="33" t="inlineStr">
        <is>
          <t>Serviço</t>
        </is>
      </c>
      <c r="E82" s="33" t="inlineStr">
        <is>
          <t>M3</t>
        </is>
      </c>
      <c r="F82" s="35" t="n">
        <v>317.14</v>
      </c>
      <c r="G82" s="36" t="n">
        <v>6.57</v>
      </c>
      <c r="H82" s="36" t="n">
        <v>2083.6098</v>
      </c>
      <c r="I82" s="37" t="n">
        <v>0.2603227134384772</v>
      </c>
      <c r="J82" s="37" t="n">
        <v>86.75435262939509</v>
      </c>
      <c r="K82" s="33" t="inlineStr">
        <is>
          <t>C</t>
        </is>
      </c>
    </row>
    <row r="83" ht="15" customHeight="1">
      <c r="A83" s="33" t="inlineStr">
        <is>
          <t>06.03.21</t>
        </is>
      </c>
      <c r="B83" s="34" t="inlineStr">
        <is>
          <t>AÇO CA-50    D = 6,3 MM (LAJES)</t>
        </is>
      </c>
      <c r="C83" s="33" t="inlineStr">
        <is>
          <t>SUDECAP</t>
        </is>
      </c>
      <c r="D83" s="33" t="inlineStr">
        <is>
          <t>Serviço</t>
        </is>
      </c>
      <c r="E83" s="33" t="inlineStr">
        <is>
          <t>KG</t>
        </is>
      </c>
      <c r="F83" s="35" t="n">
        <v>136.16</v>
      </c>
      <c r="G83" s="36" t="n">
        <v>15.29</v>
      </c>
      <c r="H83" s="36" t="n">
        <v>2081.8864</v>
      </c>
      <c r="I83" s="37" t="n">
        <v>0.2601073947332475</v>
      </c>
      <c r="J83" s="37" t="n">
        <v>87.0144604739063</v>
      </c>
      <c r="K83" s="33" t="inlineStr">
        <is>
          <t>C</t>
        </is>
      </c>
    </row>
    <row r="84" ht="20.1" customHeight="1">
      <c r="A84" s="33" t="inlineStr">
        <is>
          <t>CPU 48.01.50</t>
        </is>
      </c>
      <c r="B84" s="34" t="inlineStr">
        <is>
          <t>FORNECIMENTO E INSTALAÇÃO DE CANTONEIRA DE ABAS IGUAIS COM CHUMBADOR GERDAU COM B= 50MM E ESPESSURA (t) = 3,00MM</t>
        </is>
      </c>
      <c r="C84" s="33" t="inlineStr">
        <is>
          <t>Composições Próprias</t>
        </is>
      </c>
      <c r="D84" s="33" t="inlineStr">
        <is>
          <t>Serviço</t>
        </is>
      </c>
      <c r="E84" s="33" t="inlineStr">
        <is>
          <t>M</t>
        </is>
      </c>
      <c r="F84" s="35" t="n">
        <v>47.95</v>
      </c>
      <c r="G84" s="36" t="n">
        <v>42.53</v>
      </c>
      <c r="H84" s="36" t="n">
        <v>2039.3135</v>
      </c>
      <c r="I84" s="37" t="n">
        <v>0.2547884080175271</v>
      </c>
      <c r="J84" s="37" t="n">
        <v>87.26924844463969</v>
      </c>
      <c r="K84" s="33" t="inlineStr">
        <is>
          <t>C</t>
        </is>
      </c>
    </row>
    <row r="85" ht="15" customHeight="1">
      <c r="A85" s="33" t="inlineStr">
        <is>
          <t>04.15.43</t>
        </is>
      </c>
      <c r="B85" s="34" t="inlineStr">
        <is>
          <t>AÇO CA-50 D = 10 MM, CORTE, DOBRA E COLOCAÇAO EM FUNDAÇÃO REF 96546</t>
        </is>
      </c>
      <c r="C85" s="33" t="inlineStr">
        <is>
          <t>SUDECAP</t>
        </is>
      </c>
      <c r="D85" s="33" t="inlineStr">
        <is>
          <t>Serviço</t>
        </is>
      </c>
      <c r="E85" s="33" t="inlineStr">
        <is>
          <t>KG</t>
        </is>
      </c>
      <c r="F85" s="35" t="n">
        <v>147.35</v>
      </c>
      <c r="G85" s="36" t="n">
        <v>13.57</v>
      </c>
      <c r="H85" s="36" t="n">
        <v>1999.5395</v>
      </c>
      <c r="I85" s="37" t="n">
        <v>0.2498191111730305</v>
      </c>
      <c r="J85" s="37" t="n">
        <v>87.51906761828188</v>
      </c>
      <c r="K85" s="33" t="inlineStr">
        <is>
          <t>C</t>
        </is>
      </c>
    </row>
    <row r="86" ht="15" customHeight="1">
      <c r="A86" s="33" t="inlineStr">
        <is>
          <t>04.21.03</t>
        </is>
      </c>
      <c r="B86" s="34" t="inlineStr">
        <is>
          <t>CONCRETO 1:3:6, BRITA CALCARIA, PREPARADO EM OBRA E LANÇADO EM FUNDAÇÃO</t>
        </is>
      </c>
      <c r="C86" s="33" t="inlineStr">
        <is>
          <t>SUDECAP</t>
        </is>
      </c>
      <c r="D86" s="33" t="inlineStr">
        <is>
          <t>Serviço</t>
        </is>
      </c>
      <c r="E86" s="33" t="inlineStr">
        <is>
          <t>M3</t>
        </is>
      </c>
      <c r="F86" s="35" t="n">
        <v>2.66</v>
      </c>
      <c r="G86" s="36" t="n">
        <v>741.03</v>
      </c>
      <c r="H86" s="36" t="n">
        <v>1971.1398</v>
      </c>
      <c r="I86" s="37" t="n">
        <v>0.2462709002916847</v>
      </c>
      <c r="J86" s="37" t="n">
        <v>87.76533854356123</v>
      </c>
      <c r="K86" s="33" t="inlineStr">
        <is>
          <t>C</t>
        </is>
      </c>
    </row>
    <row r="87" ht="15" customHeight="1">
      <c r="A87" s="33" t="inlineStr">
        <is>
          <t>11.14.37</t>
        </is>
      </c>
      <c r="B87" s="34" t="inlineStr">
        <is>
          <t>TIPO 1, 30X30X40CM C/FUNDO DE BRITA E TAMPA CONCR.</t>
        </is>
      </c>
      <c r="C87" s="33" t="inlineStr">
        <is>
          <t>SUDECAP</t>
        </is>
      </c>
      <c r="D87" s="33" t="inlineStr">
        <is>
          <t>Serviço</t>
        </is>
      </c>
      <c r="E87" s="33" t="inlineStr">
        <is>
          <t>UN</t>
        </is>
      </c>
      <c r="F87" s="35" t="n">
        <v>6</v>
      </c>
      <c r="G87" s="36" t="n">
        <v>302.49</v>
      </c>
      <c r="H87" s="36" t="n">
        <v>1814.94</v>
      </c>
      <c r="I87" s="37" t="n">
        <v>0.2267555592837151</v>
      </c>
      <c r="J87" s="37" t="n">
        <v>87.99209410284494</v>
      </c>
      <c r="K87" s="33" t="inlineStr">
        <is>
          <t>C</t>
        </is>
      </c>
    </row>
    <row r="88" ht="15" customHeight="1">
      <c r="A88" s="33" t="inlineStr">
        <is>
          <t>03.24.01</t>
        </is>
      </c>
      <c r="B88" s="34" t="inlineStr">
        <is>
          <t>DMT &lt;= 50,00 M</t>
        </is>
      </c>
      <c r="C88" s="33" t="inlineStr">
        <is>
          <t>SUDECAP</t>
        </is>
      </c>
      <c r="D88" s="33" t="inlineStr">
        <is>
          <t>Serviço</t>
        </is>
      </c>
      <c r="E88" s="33" t="inlineStr">
        <is>
          <t>M3</t>
        </is>
      </c>
      <c r="F88" s="35" t="n">
        <v>61.67</v>
      </c>
      <c r="G88" s="36" t="n">
        <v>28.89</v>
      </c>
      <c r="H88" s="36" t="n">
        <v>1781.6463</v>
      </c>
      <c r="I88" s="37" t="n">
        <v>0.2225959002513921</v>
      </c>
      <c r="J88" s="37" t="n">
        <v>88.21469046536814</v>
      </c>
      <c r="K88" s="33" t="inlineStr">
        <is>
          <t>C</t>
        </is>
      </c>
    </row>
    <row r="89" ht="20.1" customHeight="1">
      <c r="A89" s="33" t="inlineStr">
        <is>
          <t>CPU 11.15.90</t>
        </is>
      </c>
      <c r="B89" s="34" t="inlineStr">
        <is>
          <t>FORNECIMENTO E INSTALAÇÃO DE QUADRO DE DISTRIBUIÇÃO - CONFORME PROJETO ELÉTRICO</t>
        </is>
      </c>
      <c r="C89" s="33" t="inlineStr">
        <is>
          <t>Composições Próprias</t>
        </is>
      </c>
      <c r="D89" s="33" t="inlineStr">
        <is>
          <t>Serviço</t>
        </is>
      </c>
      <c r="E89" s="33" t="inlineStr">
        <is>
          <t>UN</t>
        </is>
      </c>
      <c r="F89" s="35" t="n">
        <v>1</v>
      </c>
      <c r="G89" s="36" t="n">
        <v>1755.15</v>
      </c>
      <c r="H89" s="36" t="n">
        <v>1755.15</v>
      </c>
      <c r="I89" s="37" t="n">
        <v>0.2192854969733504</v>
      </c>
      <c r="J89" s="37" t="n">
        <v>88.43397596234148</v>
      </c>
      <c r="K89" s="33" t="inlineStr">
        <is>
          <t>C</t>
        </is>
      </c>
    </row>
    <row r="90" ht="15" customHeight="1">
      <c r="A90" s="33" t="inlineStr">
        <is>
          <t>11.55.04</t>
        </is>
      </c>
      <c r="B90" s="34" t="inlineStr">
        <is>
          <t>SUPORTE LUMINARIA PETALA SL-1/2 TOPO 114MM TECNOW. OU EQUIVALENTE</t>
        </is>
      </c>
      <c r="C90" s="33" t="inlineStr">
        <is>
          <t>SUDECAP</t>
        </is>
      </c>
      <c r="D90" s="33" t="inlineStr">
        <is>
          <t>Serviço</t>
        </is>
      </c>
      <c r="E90" s="33" t="inlineStr">
        <is>
          <t>UN</t>
        </is>
      </c>
      <c r="F90" s="35" t="n">
        <v>6</v>
      </c>
      <c r="G90" s="36" t="n">
        <v>290.28</v>
      </c>
      <c r="H90" s="36" t="n">
        <v>1741.68</v>
      </c>
      <c r="I90" s="37" t="n">
        <v>0.2176025777674529</v>
      </c>
      <c r="J90" s="37" t="n">
        <v>88.65157854010894</v>
      </c>
      <c r="K90" s="33" t="inlineStr">
        <is>
          <t>C</t>
        </is>
      </c>
    </row>
    <row r="91" ht="15" customHeight="1">
      <c r="A91" s="33" t="inlineStr">
        <is>
          <t>10.10.04</t>
        </is>
      </c>
      <c r="B91" s="34" t="inlineStr">
        <is>
          <t>D= 100 MM</t>
        </is>
      </c>
      <c r="C91" s="33" t="inlineStr">
        <is>
          <t>SUDECAP</t>
        </is>
      </c>
      <c r="D91" s="33" t="inlineStr">
        <is>
          <t>Serviço</t>
        </is>
      </c>
      <c r="E91" s="33" t="inlineStr">
        <is>
          <t>M</t>
        </is>
      </c>
      <c r="F91" s="35" t="n">
        <v>39.05</v>
      </c>
      <c r="G91" s="36" t="n">
        <v>44.51</v>
      </c>
      <c r="H91" s="36" t="n">
        <v>1738.1155</v>
      </c>
      <c r="I91" s="37" t="n">
        <v>0.2171572351164194</v>
      </c>
      <c r="J91" s="37" t="n">
        <v>88.86873633744781</v>
      </c>
      <c r="K91" s="33" t="inlineStr">
        <is>
          <t>C</t>
        </is>
      </c>
    </row>
    <row r="92" ht="15" customHeight="1">
      <c r="A92" s="33" t="inlineStr">
        <is>
          <t>10.03.01</t>
        </is>
      </c>
      <c r="B92" s="34" t="inlineStr">
        <is>
          <t>D=  20 MM (1/2")</t>
        </is>
      </c>
      <c r="C92" s="33" t="inlineStr">
        <is>
          <t>SUDECAP</t>
        </is>
      </c>
      <c r="D92" s="33" t="inlineStr">
        <is>
          <t>Serviço</t>
        </is>
      </c>
      <c r="E92" s="33" t="inlineStr">
        <is>
          <t>M</t>
        </is>
      </c>
      <c r="F92" s="35" t="n">
        <v>183.97</v>
      </c>
      <c r="G92" s="36" t="n">
        <v>9.23</v>
      </c>
      <c r="H92" s="36" t="n">
        <v>1698.0431</v>
      </c>
      <c r="I92" s="37" t="n">
        <v>0.2121506566764484</v>
      </c>
      <c r="J92" s="37" t="n">
        <v>89.08088660681545</v>
      </c>
      <c r="K92" s="33" t="inlineStr">
        <is>
          <t>C</t>
        </is>
      </c>
    </row>
    <row r="93" ht="20.1" customHeight="1">
      <c r="A93" s="33" t="inlineStr">
        <is>
          <t>14.17.20</t>
        </is>
      </c>
      <c r="B93" s="34" t="inlineStr">
        <is>
          <t>REVESTIMENTO PAREDES INTERNAS EM CERAMICA ESMALTADA EXTRA, ÁREA ATÉ 2025 CM2 REF 87265</t>
        </is>
      </c>
      <c r="C93" s="33" t="inlineStr">
        <is>
          <t>SUDECAP</t>
        </is>
      </c>
      <c r="D93" s="33" t="inlineStr">
        <is>
          <t>Serviço</t>
        </is>
      </c>
      <c r="E93" s="33" t="inlineStr">
        <is>
          <t>M2</t>
        </is>
      </c>
      <c r="F93" s="35" t="n">
        <v>23.84</v>
      </c>
      <c r="G93" s="36" t="n">
        <v>71.09999999999999</v>
      </c>
      <c r="H93" s="36" t="n">
        <v>1695.024</v>
      </c>
      <c r="I93" s="37" t="n">
        <v>0.2117734553865802</v>
      </c>
      <c r="J93" s="37" t="n">
        <v>89.29265956244875</v>
      </c>
      <c r="K93" s="33" t="inlineStr">
        <is>
          <t>C</t>
        </is>
      </c>
    </row>
    <row r="94" ht="20.1" customHeight="1">
      <c r="A94" s="33" t="inlineStr">
        <is>
          <t>CPU 13.70.51</t>
        </is>
      </c>
      <c r="B94" s="34" t="inlineStr">
        <is>
          <t>FORNECIMENTO E INSTALAÇÃO DE J1 - JANELA DE CORRER DE FERRO  - 1,2 x 1,0 M, CONFORME PROJETO</t>
        </is>
      </c>
      <c r="C94" s="33" t="inlineStr">
        <is>
          <t>Composições Próprias</t>
        </is>
      </c>
      <c r="D94" s="33" t="inlineStr">
        <is>
          <t>Serviço</t>
        </is>
      </c>
      <c r="E94" s="33" t="inlineStr">
        <is>
          <t>UN</t>
        </is>
      </c>
      <c r="F94" s="35" t="n">
        <v>2</v>
      </c>
      <c r="G94" s="36" t="n">
        <v>844.87</v>
      </c>
      <c r="H94" s="36" t="n">
        <v>1689.74</v>
      </c>
      <c r="I94" s="37" t="n">
        <v>0.2111132812897753</v>
      </c>
      <c r="J94" s="37" t="n">
        <v>89.50377284373852</v>
      </c>
      <c r="K94" s="33" t="inlineStr">
        <is>
          <t>C</t>
        </is>
      </c>
    </row>
    <row r="95" ht="15" customHeight="1">
      <c r="A95" s="33" t="inlineStr">
        <is>
          <t>01.08.01</t>
        </is>
      </c>
      <c r="B95" s="34" t="inlineStr">
        <is>
          <t>TUBO PVC      D= 100 MM</t>
        </is>
      </c>
      <c r="C95" s="33" t="inlineStr">
        <is>
          <t>SUDECAP</t>
        </is>
      </c>
      <c r="D95" s="33" t="inlineStr">
        <is>
          <t>Serviço</t>
        </is>
      </c>
      <c r="E95" s="33" t="inlineStr">
        <is>
          <t>M</t>
        </is>
      </c>
      <c r="F95" s="35" t="n">
        <v>50</v>
      </c>
      <c r="G95" s="36" t="n">
        <v>33.31</v>
      </c>
      <c r="H95" s="36" t="n">
        <v>1665.5</v>
      </c>
      <c r="I95" s="37" t="n">
        <v>0.2080847763490956</v>
      </c>
      <c r="J95" s="37" t="n">
        <v>89.71185762008761</v>
      </c>
      <c r="K95" s="33" t="inlineStr">
        <is>
          <t>C</t>
        </is>
      </c>
    </row>
    <row r="96" ht="15" customHeight="1">
      <c r="A96" s="33" t="inlineStr">
        <is>
          <t>11.24.41</t>
        </is>
      </c>
      <c r="B96" s="34" t="inlineStr">
        <is>
          <t>C/1 CONDUTOR # 1 X   2,5 MM2, ISOLAMENTO 1KV</t>
        </is>
      </c>
      <c r="C96" s="33" t="inlineStr">
        <is>
          <t>SUDECAP</t>
        </is>
      </c>
      <c r="D96" s="33" t="inlineStr">
        <is>
          <t>Serviço</t>
        </is>
      </c>
      <c r="E96" s="33" t="inlineStr">
        <is>
          <t>M</t>
        </is>
      </c>
      <c r="F96" s="35" t="n">
        <v>476.7</v>
      </c>
      <c r="G96" s="36" t="n">
        <v>3.4</v>
      </c>
      <c r="H96" s="36" t="n">
        <v>1620.78</v>
      </c>
      <c r="I96" s="37" t="n">
        <v>0.2024975345608448</v>
      </c>
      <c r="J96" s="37" t="n">
        <v>89.91435515464846</v>
      </c>
      <c r="K96" s="33" t="inlineStr">
        <is>
          <t>C</t>
        </is>
      </c>
    </row>
    <row r="97" ht="15" customHeight="1">
      <c r="A97" s="33" t="inlineStr">
        <is>
          <t>10.48.29</t>
        </is>
      </c>
      <c r="B97" s="34" t="inlineStr">
        <is>
          <t>BANCO ARTICULADO 70X45 CM FORMICA SOLIDA</t>
        </is>
      </c>
      <c r="C97" s="33" t="inlineStr">
        <is>
          <t>SUDECAP</t>
        </is>
      </c>
      <c r="D97" s="33" t="inlineStr">
        <is>
          <t>Serviço</t>
        </is>
      </c>
      <c r="E97" s="33" t="inlineStr">
        <is>
          <t>UN</t>
        </is>
      </c>
      <c r="F97" s="35" t="n">
        <v>1</v>
      </c>
      <c r="G97" s="36" t="n">
        <v>1597.74</v>
      </c>
      <c r="H97" s="36" t="n">
        <v>1597.74</v>
      </c>
      <c r="I97" s="37" t="n">
        <v>0.1996189556073275</v>
      </c>
      <c r="J97" s="37" t="n">
        <v>90.1139741102558</v>
      </c>
      <c r="K97" s="33" t="inlineStr">
        <is>
          <t>C</t>
        </is>
      </c>
    </row>
    <row r="98" ht="15" customHeight="1">
      <c r="A98" s="33" t="inlineStr">
        <is>
          <t>09.11.01</t>
        </is>
      </c>
      <c r="B98" s="34" t="inlineStr">
        <is>
          <t>TIPO 3 NBR-9952 COM ASFALTO MODIFICADO SBS E=4,0MM</t>
        </is>
      </c>
      <c r="C98" s="33" t="inlineStr">
        <is>
          <t>SUDECAP</t>
        </is>
      </c>
      <c r="D98" s="33" t="inlineStr">
        <is>
          <t>Serviço</t>
        </is>
      </c>
      <c r="E98" s="33" t="inlineStr">
        <is>
          <t>M2</t>
        </is>
      </c>
      <c r="F98" s="35" t="n">
        <v>28.66</v>
      </c>
      <c r="G98" s="36" t="n">
        <v>55.59</v>
      </c>
      <c r="H98" s="36" t="n">
        <v>1593.2094</v>
      </c>
      <c r="I98" s="37" t="n">
        <v>0.199052910042796</v>
      </c>
      <c r="J98" s="37" t="n">
        <v>90.31302709526157</v>
      </c>
      <c r="K98" s="33" t="inlineStr">
        <is>
          <t>C</t>
        </is>
      </c>
    </row>
    <row r="99" ht="20.1" customHeight="1">
      <c r="A99" s="33" t="inlineStr">
        <is>
          <t>CPU 10.35.05</t>
        </is>
      </c>
      <c r="B99" s="34" t="inlineStr">
        <is>
          <t>FORNECIMENTO E INSTALAÇÃO DE CX. ALVENARIA 30X30X50CM C/TAMPA FERRO P/REGISTROCOM CADEADO</t>
        </is>
      </c>
      <c r="C99" s="33" t="inlineStr">
        <is>
          <t>Composições Próprias</t>
        </is>
      </c>
      <c r="D99" s="33" t="inlineStr">
        <is>
          <t>Serviço</t>
        </is>
      </c>
      <c r="E99" s="33" t="inlineStr">
        <is>
          <t>UN</t>
        </is>
      </c>
      <c r="F99" s="35" t="n">
        <v>4</v>
      </c>
      <c r="G99" s="36" t="n">
        <v>391.88</v>
      </c>
      <c r="H99" s="36" t="n">
        <v>1567.52</v>
      </c>
      <c r="I99" s="37" t="n">
        <v>0.1958433194972887</v>
      </c>
      <c r="J99" s="37" t="n">
        <v>90.50887041475887</v>
      </c>
      <c r="K99" s="33" t="inlineStr">
        <is>
          <t>C</t>
        </is>
      </c>
    </row>
    <row r="100" ht="15" customHeight="1">
      <c r="A100" s="33" t="inlineStr">
        <is>
          <t>18.73.01</t>
        </is>
      </c>
      <c r="B100" s="34" t="inlineStr">
        <is>
          <t>CHAPEU DE MURO PADRAO SUCECAP</t>
        </is>
      </c>
      <c r="C100" s="33" t="inlineStr">
        <is>
          <t>SUDECAP</t>
        </is>
      </c>
      <c r="D100" s="33" t="inlineStr">
        <is>
          <t>Serviço</t>
        </is>
      </c>
      <c r="E100" s="33" t="inlineStr">
        <is>
          <t>M</t>
        </is>
      </c>
      <c r="F100" s="35" t="n">
        <v>46.55</v>
      </c>
      <c r="G100" s="36" t="n">
        <v>32.96</v>
      </c>
      <c r="H100" s="36" t="n">
        <v>1534.288</v>
      </c>
      <c r="I100" s="37" t="n">
        <v>0.1916913691594723</v>
      </c>
      <c r="J100" s="37" t="n">
        <v>90.70056203379498</v>
      </c>
      <c r="K100" s="33" t="inlineStr">
        <is>
          <t>C</t>
        </is>
      </c>
    </row>
    <row r="101" ht="20.1" customHeight="1">
      <c r="A101" s="33" t="inlineStr">
        <is>
          <t>04.13.19</t>
        </is>
      </c>
      <c r="B101" s="34" t="inlineStr">
        <is>
          <t>FORMA PARA BLOCO DE COROAMENTO EM CHAPA DE MADEIRA COMPENSADA RESINADA 12MM, 3 APROVEITAMENTOS - FABRICAÇÃO, MONTAGEM E DESMONTAGEM</t>
        </is>
      </c>
      <c r="C101" s="33" t="inlineStr">
        <is>
          <t>SUDECAP</t>
        </is>
      </c>
      <c r="D101" s="33" t="inlineStr">
        <is>
          <t>Serviço</t>
        </is>
      </c>
      <c r="E101" s="33" t="inlineStr">
        <is>
          <t>M2</t>
        </is>
      </c>
      <c r="F101" s="35" t="n">
        <v>9.6</v>
      </c>
      <c r="G101" s="36" t="n">
        <v>154.81</v>
      </c>
      <c r="H101" s="36" t="n">
        <v>1486.176</v>
      </c>
      <c r="I101" s="37" t="n">
        <v>0.1856803365808427</v>
      </c>
      <c r="J101" s="37" t="n">
        <v>90.88624287012912</v>
      </c>
      <c r="K101" s="33" t="inlineStr">
        <is>
          <t>C</t>
        </is>
      </c>
    </row>
    <row r="102" ht="20.1" customHeight="1">
      <c r="A102" s="33" t="inlineStr">
        <is>
          <t>CPU 13.70.53</t>
        </is>
      </c>
      <c r="B102" s="34" t="inlineStr">
        <is>
          <t>FORNECIMENTO E INSTALAÇÃO DE P1 - PORTA DE ABRIR CHAPA DOBRADA 1FL - 0,90 x 2,1 M,CONFORME PROJETO</t>
        </is>
      </c>
      <c r="C102" s="33" t="inlineStr">
        <is>
          <t>Composições Próprias</t>
        </is>
      </c>
      <c r="D102" s="33" t="inlineStr">
        <is>
          <t>Serviço</t>
        </is>
      </c>
      <c r="E102" s="33" t="inlineStr">
        <is>
          <t>UN</t>
        </is>
      </c>
      <c r="F102" s="35" t="n">
        <v>1</v>
      </c>
      <c r="G102" s="36" t="n">
        <v>1467.9</v>
      </c>
      <c r="H102" s="36" t="n">
        <v>1467.9</v>
      </c>
      <c r="I102" s="37" t="n">
        <v>0.1833969637963599</v>
      </c>
      <c r="J102" s="37" t="n">
        <v>91.06963983392548</v>
      </c>
      <c r="K102" s="33" t="inlineStr">
        <is>
          <t>C</t>
        </is>
      </c>
    </row>
    <row r="103" ht="20.1" customHeight="1">
      <c r="A103" s="33" t="inlineStr">
        <is>
          <t>17.08.23</t>
        </is>
      </c>
      <c r="B103" s="34" t="inlineStr">
        <is>
          <t>PINTURA COM ESMALTE SINTÉTICO ACETINADO EM SUPERFÍCIE METÁLICA, EXCETO PERFIL, APLICAÇÃO MANUAL, DUAS DEMÃOS REF 100758</t>
        </is>
      </c>
      <c r="C103" s="33" t="inlineStr">
        <is>
          <t>SUDECAP</t>
        </is>
      </c>
      <c r="D103" s="33" t="inlineStr">
        <is>
          <t>Serviço</t>
        </is>
      </c>
      <c r="E103" s="33" t="inlineStr">
        <is>
          <t>M2</t>
        </is>
      </c>
      <c r="F103" s="35" t="n">
        <v>29.42</v>
      </c>
      <c r="G103" s="36" t="n">
        <v>49.6</v>
      </c>
      <c r="H103" s="36" t="n">
        <v>1459.232</v>
      </c>
      <c r="I103" s="37" t="n">
        <v>0.1823139984157571</v>
      </c>
      <c r="J103" s="37" t="n">
        <v>91.25195358246459</v>
      </c>
      <c r="K103" s="33" t="inlineStr">
        <is>
          <t>C</t>
        </is>
      </c>
    </row>
    <row r="104" ht="15" customHeight="1">
      <c r="A104" s="33" t="inlineStr">
        <is>
          <t>17.03.05</t>
        </is>
      </c>
      <c r="B104" s="34" t="inlineStr">
        <is>
          <t>APLICAÇÃO MANUAL DE FUNDO SELADOR ACRÍLICO EM PAREDES EXTERNAS REF 88415</t>
        </is>
      </c>
      <c r="C104" s="33" t="inlineStr">
        <is>
          <t>SUDECAP</t>
        </is>
      </c>
      <c r="D104" s="33" t="inlineStr">
        <is>
          <t>Serviço</t>
        </is>
      </c>
      <c r="E104" s="33" t="inlineStr">
        <is>
          <t>M2</t>
        </is>
      </c>
      <c r="F104" s="35" t="n">
        <v>412.28</v>
      </c>
      <c r="G104" s="36" t="n">
        <v>3.52</v>
      </c>
      <c r="H104" s="36" t="n">
        <v>1451.2256</v>
      </c>
      <c r="I104" s="37" t="n">
        <v>0.1813136922294098</v>
      </c>
      <c r="J104" s="37" t="n">
        <v>91.43326782442261</v>
      </c>
      <c r="K104" s="33" t="inlineStr">
        <is>
          <t>C</t>
        </is>
      </c>
    </row>
    <row r="105" ht="15" customHeight="1">
      <c r="A105" s="33" t="inlineStr">
        <is>
          <t>02.29.01</t>
        </is>
      </c>
      <c r="B105" s="34" t="inlineStr">
        <is>
          <t>CAÇAMBA 5m³</t>
        </is>
      </c>
      <c r="C105" s="33" t="inlineStr">
        <is>
          <t>SUDECAP</t>
        </is>
      </c>
      <c r="D105" s="33" t="inlineStr">
        <is>
          <t>Serviço</t>
        </is>
      </c>
      <c r="E105" s="33" t="inlineStr">
        <is>
          <t>VG</t>
        </is>
      </c>
      <c r="F105" s="35" t="n">
        <v>4</v>
      </c>
      <c r="G105" s="36" t="n">
        <v>361.96</v>
      </c>
      <c r="H105" s="36" t="n">
        <v>1447.84</v>
      </c>
      <c r="I105" s="37" t="n">
        <v>0.1808907010442957</v>
      </c>
      <c r="J105" s="37" t="n">
        <v>91.61415852546692</v>
      </c>
      <c r="K105" s="33" t="inlineStr">
        <is>
          <t>C</t>
        </is>
      </c>
    </row>
    <row r="106" ht="27.95" customHeight="1">
      <c r="A106" s="33" t="inlineStr">
        <is>
          <t>06.01.22</t>
        </is>
      </c>
      <c r="B106" s="34" t="inlineStr">
        <is>
          <t>FORMA PARA LAJE MACIÇA, PÉ DIREITO SIMPLES, EM CHAPA DE MADEIRA COMPENSADA RESINADA 18MM, ESCORAMENTO METÁLICO, 3 APROVEITAMENTOS - FABRICAÇÃO, MONTAGEM E DESMONTAGEM</t>
        </is>
      </c>
      <c r="C106" s="33" t="inlineStr">
        <is>
          <t>SUDECAP</t>
        </is>
      </c>
      <c r="D106" s="33" t="inlineStr">
        <is>
          <t>Serviço</t>
        </is>
      </c>
      <c r="E106" s="33" t="inlineStr">
        <is>
          <t>M2</t>
        </is>
      </c>
      <c r="F106" s="35" t="n">
        <v>21.3</v>
      </c>
      <c r="G106" s="36" t="n">
        <v>67.8</v>
      </c>
      <c r="H106" s="36" t="n">
        <v>1444.14</v>
      </c>
      <c r="I106" s="37" t="n">
        <v>0.1804284292505451</v>
      </c>
      <c r="J106" s="37" t="n">
        <v>91.79458695471746</v>
      </c>
      <c r="K106" s="33" t="inlineStr">
        <is>
          <t>C</t>
        </is>
      </c>
    </row>
    <row r="107" ht="27.95" customHeight="1">
      <c r="A107" s="33" t="inlineStr">
        <is>
          <t>CPU 11.82.93</t>
        </is>
      </c>
      <c r="B107" s="34" t="inlineStr">
        <is>
          <t>FORNECIMENTO E INSTALAÇÃO DE SWITCH GERENCIÁVEL 16 PORTAS, COM CONECTIVIDADEAUTO-SPEED 10/100/1000 Mbps COM SUPORTE A REDE "FULL DUPLEX" REF: TL-SG5412F TP LINK OU EQUIVALENTE</t>
        </is>
      </c>
      <c r="C107" s="33" t="inlineStr">
        <is>
          <t>Composições Próprias</t>
        </is>
      </c>
      <c r="D107" s="33" t="inlineStr">
        <is>
          <t>Serviço</t>
        </is>
      </c>
      <c r="E107" s="33" t="inlineStr">
        <is>
          <t>UN</t>
        </is>
      </c>
      <c r="F107" s="35" t="n">
        <v>1</v>
      </c>
      <c r="G107" s="36" t="n">
        <v>1396.85</v>
      </c>
      <c r="H107" s="36" t="n">
        <v>1396.85</v>
      </c>
      <c r="I107" s="37" t="n">
        <v>0.1745200959731217</v>
      </c>
      <c r="J107" s="37" t="n">
        <v>91.96910705069058</v>
      </c>
      <c r="K107" s="33" t="inlineStr">
        <is>
          <t>C</t>
        </is>
      </c>
    </row>
    <row r="108" ht="15" customHeight="1">
      <c r="A108" s="33" t="inlineStr">
        <is>
          <t>04.15.42</t>
        </is>
      </c>
      <c r="B108" s="34" t="inlineStr">
        <is>
          <t>AÇO CA-50 D = 8 MM, CORTE, DOBRA E COLOCAÇAO EM FUNDAÇÃO REF 96545</t>
        </is>
      </c>
      <c r="C108" s="33" t="inlineStr">
        <is>
          <t>SUDECAP</t>
        </is>
      </c>
      <c r="D108" s="33" t="inlineStr">
        <is>
          <t>Serviço</t>
        </is>
      </c>
      <c r="E108" s="33" t="inlineStr">
        <is>
          <t>KG</t>
        </is>
      </c>
      <c r="F108" s="35" t="n">
        <v>91.15000000000001</v>
      </c>
      <c r="G108" s="36" t="n">
        <v>15.15</v>
      </c>
      <c r="H108" s="36" t="n">
        <v>1380.9225</v>
      </c>
      <c r="I108" s="37" t="n">
        <v>0.1725301408393479</v>
      </c>
      <c r="J108" s="37" t="n">
        <v>92.14163687918412</v>
      </c>
      <c r="K108" s="33" t="inlineStr">
        <is>
          <t>C</t>
        </is>
      </c>
    </row>
    <row r="109" ht="20.1" customHeight="1">
      <c r="A109" s="33" t="inlineStr">
        <is>
          <t>17.08.11</t>
        </is>
      </c>
      <c r="B109" s="34" t="inlineStr">
        <is>
          <t>APLICAÇÃO MANUAL DE FUNDO (TIPO ZARCÃO) EM SUPERFÍCIES METÁLICAS (POR DEMÃO) REF 100722</t>
        </is>
      </c>
      <c r="C109" s="33" t="inlineStr">
        <is>
          <t>SUDECAP</t>
        </is>
      </c>
      <c r="D109" s="33" t="inlineStr">
        <is>
          <t>Serviço</t>
        </is>
      </c>
      <c r="E109" s="33" t="inlineStr">
        <is>
          <t>M2</t>
        </is>
      </c>
      <c r="F109" s="35" t="n">
        <v>99.77</v>
      </c>
      <c r="G109" s="36" t="n">
        <v>13.1</v>
      </c>
      <c r="H109" s="36" t="n">
        <v>1306.987</v>
      </c>
      <c r="I109" s="37" t="n">
        <v>0.1632927634861455</v>
      </c>
      <c r="J109" s="37" t="n">
        <v>92.30493001748523</v>
      </c>
      <c r="K109" s="33" t="inlineStr">
        <is>
          <t>C</t>
        </is>
      </c>
    </row>
    <row r="110" ht="15" customHeight="1">
      <c r="A110" s="33" t="inlineStr">
        <is>
          <t>10.46.04</t>
        </is>
      </c>
      <c r="B110" s="34" t="inlineStr">
        <is>
          <t>LOUÇA BRANCA (22LTS) C/COLUNA CELITE/EQUIVALENTE COMPLETO</t>
        </is>
      </c>
      <c r="C110" s="33" t="inlineStr">
        <is>
          <t>SUDECAP</t>
        </is>
      </c>
      <c r="D110" s="33" t="inlineStr">
        <is>
          <t>Serviço</t>
        </is>
      </c>
      <c r="E110" s="33" t="inlineStr">
        <is>
          <t>UN</t>
        </is>
      </c>
      <c r="F110" s="35" t="n">
        <v>1</v>
      </c>
      <c r="G110" s="36" t="n">
        <v>1211.51</v>
      </c>
      <c r="H110" s="36" t="n">
        <v>1211.51</v>
      </c>
      <c r="I110" s="37" t="n">
        <v>0.1513640272558948</v>
      </c>
      <c r="J110" s="37" t="n">
        <v>92.45629404474113</v>
      </c>
      <c r="K110" s="33" t="inlineStr">
        <is>
          <t>C</t>
        </is>
      </c>
    </row>
    <row r="111" ht="20.1" customHeight="1">
      <c r="A111" s="33" t="inlineStr">
        <is>
          <t>CPU 13.70.54</t>
        </is>
      </c>
      <c r="B111" s="34" t="inlineStr">
        <is>
          <t>INSTALAÇÃO DE PORTA DE ABRIR PJ1 EM CHAPA DOBRADA 0,60 x 2,10M, COM JANELA SUPERIOR BASCULANTE 0,60 x 0,50 M, DE FERRO, CONFORME PROJETO</t>
        </is>
      </c>
      <c r="C111" s="33" t="inlineStr">
        <is>
          <t>Composições Próprias</t>
        </is>
      </c>
      <c r="D111" s="33" t="inlineStr">
        <is>
          <t>Serviço</t>
        </is>
      </c>
      <c r="E111" s="33" t="inlineStr">
        <is>
          <t>UN</t>
        </is>
      </c>
      <c r="F111" s="35" t="n">
        <v>1</v>
      </c>
      <c r="G111" s="36" t="n">
        <v>1159.77</v>
      </c>
      <c r="H111" s="36" t="n">
        <v>1159.77</v>
      </c>
      <c r="I111" s="37" t="n">
        <v>0.1448997184427442</v>
      </c>
      <c r="J111" s="37" t="n">
        <v>92.60119376318387</v>
      </c>
      <c r="K111" s="33" t="inlineStr">
        <is>
          <t>C</t>
        </is>
      </c>
    </row>
    <row r="112" ht="15" customHeight="1">
      <c r="A112" s="33" t="inlineStr">
        <is>
          <t>11.80.12</t>
        </is>
      </c>
      <c r="B112" s="34" t="inlineStr">
        <is>
          <t>CABO CTP-APL-5N 50.10</t>
        </is>
      </c>
      <c r="C112" s="33" t="inlineStr">
        <is>
          <t>SUDECAP</t>
        </is>
      </c>
      <c r="D112" s="33" t="inlineStr">
        <is>
          <t>Serviço</t>
        </is>
      </c>
      <c r="E112" s="33" t="inlineStr">
        <is>
          <t>M</t>
        </is>
      </c>
      <c r="F112" s="35" t="n">
        <v>53.3</v>
      </c>
      <c r="G112" s="36" t="n">
        <v>21.08</v>
      </c>
      <c r="H112" s="36" t="n">
        <v>1123.564</v>
      </c>
      <c r="I112" s="37" t="n">
        <v>0.1403762015334105</v>
      </c>
      <c r="J112" s="37" t="n">
        <v>92.741569464964</v>
      </c>
      <c r="K112" s="33" t="inlineStr">
        <is>
          <t>C</t>
        </is>
      </c>
    </row>
    <row r="113" ht="15" customHeight="1">
      <c r="A113" s="33" t="inlineStr">
        <is>
          <t>11.83.11</t>
        </is>
      </c>
      <c r="B113" s="34" t="inlineStr">
        <is>
          <t>HASTE DE ATERRAMENTO AÇO GALV. 3/4" X 3,0 MM</t>
        </is>
      </c>
      <c r="C113" s="33" t="inlineStr">
        <is>
          <t>SUDECAP</t>
        </is>
      </c>
      <c r="D113" s="33" t="inlineStr">
        <is>
          <t>Serviço</t>
        </is>
      </c>
      <c r="E113" s="33" t="inlineStr">
        <is>
          <t>UN</t>
        </is>
      </c>
      <c r="F113" s="35" t="n">
        <v>4</v>
      </c>
      <c r="G113" s="36" t="n">
        <v>274.03</v>
      </c>
      <c r="H113" s="36" t="n">
        <v>1096.12</v>
      </c>
      <c r="I113" s="37" t="n">
        <v>0.1369473942070072</v>
      </c>
      <c r="J113" s="37" t="n">
        <v>92.878516859171</v>
      </c>
      <c r="K113" s="33" t="inlineStr">
        <is>
          <t>C</t>
        </is>
      </c>
    </row>
    <row r="114" ht="20.1" customHeight="1">
      <c r="A114" s="33" t="inlineStr">
        <is>
          <t>CPU 13.38.51</t>
        </is>
      </c>
      <c r="B114" s="34" t="inlineStr">
        <is>
          <t>FORNECIMENTO E INSTALAÇÃO DE GRADE DE FERRO 120 x 100 CM - CONFORME PROJETO</t>
        </is>
      </c>
      <c r="C114" s="33" t="inlineStr">
        <is>
          <t>Composições Próprias</t>
        </is>
      </c>
      <c r="D114" s="33" t="inlineStr">
        <is>
          <t>Serviço</t>
        </is>
      </c>
      <c r="E114" s="33" t="inlineStr">
        <is>
          <t>UN</t>
        </is>
      </c>
      <c r="F114" s="35" t="n">
        <v>2</v>
      </c>
      <c r="G114" s="36" t="n">
        <v>535.15</v>
      </c>
      <c r="H114" s="36" t="n">
        <v>1070.3</v>
      </c>
      <c r="I114" s="37" t="n">
        <v>0.1337214867165638</v>
      </c>
      <c r="J114" s="37" t="n">
        <v>93.01223834588757</v>
      </c>
      <c r="K114" s="33" t="inlineStr">
        <is>
          <t>C</t>
        </is>
      </c>
    </row>
    <row r="115" ht="15" customHeight="1">
      <c r="A115" s="33" t="inlineStr">
        <is>
          <t>01.09.12</t>
        </is>
      </c>
      <c r="B115" s="34" t="inlineStr">
        <is>
          <t>INSTALAÇÕES PARA CONTAINERS TIPO ESCRITORIO</t>
        </is>
      </c>
      <c r="C115" s="33" t="inlineStr">
        <is>
          <t>SUDECAP</t>
        </is>
      </c>
      <c r="D115" s="33" t="inlineStr">
        <is>
          <t>Serviço</t>
        </is>
      </c>
      <c r="E115" s="33" t="inlineStr">
        <is>
          <t>UN</t>
        </is>
      </c>
      <c r="F115" s="35" t="n">
        <v>1</v>
      </c>
      <c r="G115" s="36" t="n">
        <v>1051.17</v>
      </c>
      <c r="H115" s="36" t="n">
        <v>1051.17</v>
      </c>
      <c r="I115" s="37" t="n">
        <v>0.1313314166045504</v>
      </c>
      <c r="J115" s="37" t="n">
        <v>93.14356976249212</v>
      </c>
      <c r="K115" s="33" t="inlineStr">
        <is>
          <t>C</t>
        </is>
      </c>
    </row>
    <row r="116" ht="15" customHeight="1">
      <c r="A116" s="33" t="inlineStr">
        <is>
          <t>11.24.05</t>
        </is>
      </c>
      <c r="B116" s="34" t="inlineStr">
        <is>
          <t>#   2,5 MM2, ISOLAMENTO 750V</t>
        </is>
      </c>
      <c r="C116" s="33" t="inlineStr">
        <is>
          <t>SUDECAP</t>
        </is>
      </c>
      <c r="D116" s="33" t="inlineStr">
        <is>
          <t>Serviço</t>
        </is>
      </c>
      <c r="E116" s="33" t="inlineStr">
        <is>
          <t>M</t>
        </is>
      </c>
      <c r="F116" s="35" t="n">
        <v>274.1</v>
      </c>
      <c r="G116" s="36" t="n">
        <v>3.63</v>
      </c>
      <c r="H116" s="36" t="n">
        <v>994.9829999999999</v>
      </c>
      <c r="I116" s="37" t="n">
        <v>0.1243115070706407</v>
      </c>
      <c r="J116" s="37" t="n">
        <v>93.26788089474779</v>
      </c>
      <c r="K116" s="33" t="inlineStr">
        <is>
          <t>C</t>
        </is>
      </c>
    </row>
    <row r="117" ht="27.95" customHeight="1">
      <c r="A117" s="33" t="inlineStr">
        <is>
          <t>CPU 13.40.91</t>
        </is>
      </c>
      <c r="B117" s="34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C117" s="33" t="inlineStr">
        <is>
          <t>Composições Próprias</t>
        </is>
      </c>
      <c r="D117" s="33" t="inlineStr">
        <is>
          <t>Serviço</t>
        </is>
      </c>
      <c r="E117" s="33" t="inlineStr">
        <is>
          <t>M</t>
        </is>
      </c>
      <c r="F117" s="35" t="n">
        <v>1.9</v>
      </c>
      <c r="G117" s="36" t="n">
        <v>513.5</v>
      </c>
      <c r="H117" s="36" t="n">
        <v>975.65</v>
      </c>
      <c r="I117" s="37" t="n">
        <v>0.1218960744791324</v>
      </c>
      <c r="J117" s="37" t="n">
        <v>93.38977696922693</v>
      </c>
      <c r="K117" s="33" t="inlineStr">
        <is>
          <t>C</t>
        </is>
      </c>
    </row>
    <row r="118" ht="36" customHeight="1">
      <c r="A118" s="33" t="inlineStr">
        <is>
          <t>ED-49915</t>
        </is>
      </c>
      <c r="B118" s="34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C118" s="33" t="inlineStr">
        <is>
          <t>SETOP</t>
        </is>
      </c>
      <c r="D118" s="33" t="inlineStr">
        <is>
          <t>Serviço</t>
        </is>
      </c>
      <c r="E118" s="33" t="inlineStr">
        <is>
          <t>un</t>
        </is>
      </c>
      <c r="F118" s="35" t="n">
        <v>1</v>
      </c>
      <c r="G118" s="36" t="n">
        <v>971.8099999999999</v>
      </c>
      <c r="H118" s="36" t="n">
        <v>971.8099999999999</v>
      </c>
      <c r="I118" s="37" t="n">
        <v>0.1214163113202129</v>
      </c>
      <c r="J118" s="37" t="n">
        <v>93.51119328054713</v>
      </c>
      <c r="K118" s="33" t="inlineStr">
        <is>
          <t>C</t>
        </is>
      </c>
    </row>
    <row r="119" ht="20.1" customHeight="1">
      <c r="A119" s="33" t="inlineStr">
        <is>
          <t>15.17.23</t>
        </is>
      </c>
      <c r="B119" s="34" t="inlineStr">
        <is>
          <t>ASSENTAMENTO PISO CERÂMICO, PLACAS ATÉ 2025 CM2, EM AMBIENTES DE ÁREA MENOR QUE 5 M2 REF 87246</t>
        </is>
      </c>
      <c r="C119" s="33" t="inlineStr">
        <is>
          <t>SUDECAP</t>
        </is>
      </c>
      <c r="D119" s="33" t="inlineStr">
        <is>
          <t>Serviço</t>
        </is>
      </c>
      <c r="E119" s="33" t="inlineStr">
        <is>
          <t>M2</t>
        </is>
      </c>
      <c r="F119" s="35" t="n">
        <v>12.19</v>
      </c>
      <c r="G119" s="36" t="n">
        <v>78.43000000000001</v>
      </c>
      <c r="H119" s="36" t="n">
        <v>956.0617</v>
      </c>
      <c r="I119" s="37" t="n">
        <v>0.1194487451338554</v>
      </c>
      <c r="J119" s="37" t="n">
        <v>93.63064181328585</v>
      </c>
      <c r="K119" s="33" t="inlineStr">
        <is>
          <t>C</t>
        </is>
      </c>
    </row>
    <row r="120" ht="15" customHeight="1">
      <c r="A120" s="33" t="inlineStr">
        <is>
          <t>10.41.02</t>
        </is>
      </c>
      <c r="B120" s="34" t="inlineStr">
        <is>
          <t>CONVENCIONAL BRANCA,AZALEA CELITE/EQUIVALENTE COMPLETO</t>
        </is>
      </c>
      <c r="C120" s="33" t="inlineStr">
        <is>
          <t>SUDECAP</t>
        </is>
      </c>
      <c r="D120" s="33" t="inlineStr">
        <is>
          <t>Serviço</t>
        </is>
      </c>
      <c r="E120" s="33" t="inlineStr">
        <is>
          <t>UN</t>
        </is>
      </c>
      <c r="F120" s="35" t="n">
        <v>1</v>
      </c>
      <c r="G120" s="36" t="n">
        <v>941.49</v>
      </c>
      <c r="H120" s="36" t="n">
        <v>941.49</v>
      </c>
      <c r="I120" s="37" t="n">
        <v>0.1176281813779105</v>
      </c>
      <c r="J120" s="37" t="n">
        <v>93.74826999466376</v>
      </c>
      <c r="K120" s="33" t="inlineStr">
        <is>
          <t>C</t>
        </is>
      </c>
    </row>
    <row r="121" ht="15" customHeight="1">
      <c r="A121" s="33" t="inlineStr">
        <is>
          <t>02.11.04</t>
        </is>
      </c>
      <c r="B121" s="34" t="inlineStr">
        <is>
          <t>PASSEIO OU LAJE DE CONCRETO C/EQUIPAMENTO ELETRICO</t>
        </is>
      </c>
      <c r="C121" s="33" t="inlineStr">
        <is>
          <t>SUDECAP</t>
        </is>
      </c>
      <c r="D121" s="33" t="inlineStr">
        <is>
          <t>Serviço</t>
        </is>
      </c>
      <c r="E121" s="33" t="inlineStr">
        <is>
          <t>M2</t>
        </is>
      </c>
      <c r="F121" s="35" t="n">
        <v>119.92</v>
      </c>
      <c r="G121" s="36" t="n">
        <v>7.82</v>
      </c>
      <c r="H121" s="36" t="n">
        <v>937.7744</v>
      </c>
      <c r="I121" s="37" t="n">
        <v>0.1171639605463268</v>
      </c>
      <c r="J121" s="37" t="n">
        <v>93.86543340548145</v>
      </c>
      <c r="K121" s="33" t="inlineStr">
        <is>
          <t>C</t>
        </is>
      </c>
    </row>
    <row r="122" ht="15" customHeight="1">
      <c r="A122" s="33" t="inlineStr">
        <is>
          <t>01.06.01</t>
        </is>
      </c>
      <c r="B122" s="34" t="inlineStr">
        <is>
          <t>PADRÃO CEMIG PROVISÓRIO TIPO C3, DEMANDA PROVÁVEL DE 23,1 ATÉ 27,0KW (3F+N)</t>
        </is>
      </c>
      <c r="C122" s="33" t="inlineStr">
        <is>
          <t>SUDECAP</t>
        </is>
      </c>
      <c r="D122" s="33" t="inlineStr">
        <is>
          <t>Serviço</t>
        </is>
      </c>
      <c r="E122" s="33" t="inlineStr">
        <is>
          <t>UN</t>
        </is>
      </c>
      <c r="F122" s="35" t="n">
        <v>1</v>
      </c>
      <c r="G122" s="36" t="n">
        <v>909.38</v>
      </c>
      <c r="H122" s="36" t="n">
        <v>909.38</v>
      </c>
      <c r="I122" s="37" t="n">
        <v>0.113616411838091</v>
      </c>
      <c r="J122" s="37" t="n">
        <v>93.97904981731955</v>
      </c>
      <c r="K122" s="33" t="inlineStr">
        <is>
          <t>C</t>
        </is>
      </c>
    </row>
    <row r="123" ht="15" customHeight="1">
      <c r="A123" s="33" t="inlineStr">
        <is>
          <t>07.35.02</t>
        </is>
      </c>
      <c r="B123" s="34" t="inlineStr">
        <is>
          <t>15 CM X 10 CM (LARGURA X ALTURA)</t>
        </is>
      </c>
      <c r="C123" s="33" t="inlineStr">
        <is>
          <t>SUDECAP</t>
        </is>
      </c>
      <c r="D123" s="33" t="inlineStr">
        <is>
          <t>Serviço</t>
        </is>
      </c>
      <c r="E123" s="33" t="inlineStr">
        <is>
          <t>M</t>
        </is>
      </c>
      <c r="F123" s="35" t="n">
        <v>13.3</v>
      </c>
      <c r="G123" s="36" t="n">
        <v>67.98</v>
      </c>
      <c r="H123" s="36" t="n">
        <v>904.134</v>
      </c>
      <c r="I123" s="37" t="n">
        <v>0.1129609853975462</v>
      </c>
      <c r="J123" s="37" t="n">
        <v>94.09201030296381</v>
      </c>
      <c r="K123" s="33" t="inlineStr">
        <is>
          <t>C</t>
        </is>
      </c>
    </row>
    <row r="124" ht="15" customHeight="1">
      <c r="A124" s="33" t="inlineStr">
        <is>
          <t>11.82.60</t>
        </is>
      </c>
      <c r="B124" s="34" t="inlineStr">
        <is>
          <t>MODULO HITOP EMBUTIR, 19" 16U OU EQUIVALENTE</t>
        </is>
      </c>
      <c r="C124" s="33" t="inlineStr">
        <is>
          <t>SUDECAP</t>
        </is>
      </c>
      <c r="D124" s="33" t="inlineStr">
        <is>
          <t>Serviço</t>
        </is>
      </c>
      <c r="E124" s="33" t="inlineStr">
        <is>
          <t>UN</t>
        </is>
      </c>
      <c r="F124" s="35" t="n">
        <v>1</v>
      </c>
      <c r="G124" s="36" t="n">
        <v>885.09</v>
      </c>
      <c r="H124" s="36" t="n">
        <v>885.09</v>
      </c>
      <c r="I124" s="37" t="n">
        <v>0.1105816599812795</v>
      </c>
      <c r="J124" s="37" t="n">
        <v>94.20259196294509</v>
      </c>
      <c r="K124" s="33" t="inlineStr">
        <is>
          <t>C</t>
        </is>
      </c>
    </row>
    <row r="125" ht="15" customHeight="1">
      <c r="A125" s="33" t="inlineStr">
        <is>
          <t>05.11.01</t>
        </is>
      </c>
      <c r="B125" s="34" t="inlineStr">
        <is>
          <t>MANTA GEOTEXTIL - 180 G/M2 - RES.TRACAO &gt;=  9 KN/M</t>
        </is>
      </c>
      <c r="C125" s="33" t="inlineStr">
        <is>
          <t>SUDECAP</t>
        </is>
      </c>
      <c r="D125" s="33" t="inlineStr">
        <is>
          <t>Serviço</t>
        </is>
      </c>
      <c r="E125" s="33" t="inlineStr">
        <is>
          <t>M2</t>
        </is>
      </c>
      <c r="F125" s="35" t="n">
        <v>172.58</v>
      </c>
      <c r="G125" s="36" t="n">
        <v>5.04</v>
      </c>
      <c r="H125" s="36" t="n">
        <v>869.8031999999999</v>
      </c>
      <c r="I125" s="37" t="n">
        <v>0.1086717528308181</v>
      </c>
      <c r="J125" s="37" t="n">
        <v>94.31126331597328</v>
      </c>
      <c r="K125" s="33" t="inlineStr">
        <is>
          <t>C</t>
        </is>
      </c>
    </row>
    <row r="126" ht="15" customHeight="1">
      <c r="A126" s="33" t="inlineStr">
        <is>
          <t>10.41.07</t>
        </is>
      </c>
      <c r="B126" s="34" t="inlineStr">
        <is>
          <t>VASO SANITARIO ESP. DECA P510 S/ABERTURA E ASSENTO OU EQUIVALENTE</t>
        </is>
      </c>
      <c r="C126" s="33" t="inlineStr">
        <is>
          <t>SUDECAP</t>
        </is>
      </c>
      <c r="D126" s="33" t="inlineStr">
        <is>
          <t>Serviço</t>
        </is>
      </c>
      <c r="E126" s="33" t="inlineStr">
        <is>
          <t>UN</t>
        </is>
      </c>
      <c r="F126" s="35" t="n">
        <v>1</v>
      </c>
      <c r="G126" s="36" t="n">
        <v>848.3200000000001</v>
      </c>
      <c r="H126" s="36" t="n">
        <v>848.3200000000001</v>
      </c>
      <c r="I126" s="37" t="n">
        <v>0.1059876778579794</v>
      </c>
      <c r="J126" s="37" t="n">
        <v>94.41725099383125</v>
      </c>
      <c r="K126" s="33" t="inlineStr">
        <is>
          <t>C</t>
        </is>
      </c>
    </row>
    <row r="127" ht="15" customHeight="1">
      <c r="A127" s="33" t="inlineStr">
        <is>
          <t>10.25.22</t>
        </is>
      </c>
      <c r="B127" s="34" t="inlineStr">
        <is>
          <t>VAL.DESCARGA E ACAB.BENEFIT DOCOL PNE OU EQUIVALENTE</t>
        </is>
      </c>
      <c r="C127" s="33" t="inlineStr">
        <is>
          <t>SUDECAP</t>
        </is>
      </c>
      <c r="D127" s="33" t="inlineStr">
        <is>
          <t>Serviço</t>
        </is>
      </c>
      <c r="E127" s="33" t="inlineStr">
        <is>
          <t>UN</t>
        </is>
      </c>
      <c r="F127" s="35" t="n">
        <v>1</v>
      </c>
      <c r="G127" s="36" t="n">
        <v>845.67</v>
      </c>
      <c r="H127" s="36" t="n">
        <v>845.67</v>
      </c>
      <c r="I127" s="37" t="n">
        <v>0.1056565913029959</v>
      </c>
      <c r="J127" s="37" t="n">
        <v>94.52290758513425</v>
      </c>
      <c r="K127" s="33" t="inlineStr">
        <is>
          <t>C</t>
        </is>
      </c>
    </row>
    <row r="128" ht="20.1" customHeight="1">
      <c r="A128" s="33" t="inlineStr">
        <is>
          <t>CPU 13.38.53</t>
        </is>
      </c>
      <c r="B128" s="34" t="inlineStr">
        <is>
          <t>FORNECIMENTO E INSTALAÇÃO DE GRADE DE FERRO 90 x 210 CM - CONFORME PROJETO</t>
        </is>
      </c>
      <c r="C128" s="33" t="inlineStr">
        <is>
          <t>Composições Próprias</t>
        </is>
      </c>
      <c r="D128" s="33" t="inlineStr">
        <is>
          <t>Serviço</t>
        </is>
      </c>
      <c r="E128" s="33" t="inlineStr">
        <is>
          <t>UN</t>
        </is>
      </c>
      <c r="F128" s="35" t="n">
        <v>1</v>
      </c>
      <c r="G128" s="36" t="n">
        <v>842.85</v>
      </c>
      <c r="H128" s="36" t="n">
        <v>842.85</v>
      </c>
      <c r="I128" s="37" t="n">
        <v>0.1053042652331643</v>
      </c>
      <c r="J128" s="37" t="n">
        <v>94.62821185036741</v>
      </c>
      <c r="K128" s="33" t="inlineStr">
        <is>
          <t>C</t>
        </is>
      </c>
    </row>
    <row r="129" ht="15" customHeight="1">
      <c r="A129" s="33" t="inlineStr">
        <is>
          <t>04.15.44</t>
        </is>
      </c>
      <c r="B129" s="34" t="inlineStr">
        <is>
          <t>AÇO CA-50 D = 12,5 MM, CORTE, DOBRA E COLOCAÇAO EM FUNDAÇÃO REF 96547</t>
        </is>
      </c>
      <c r="C129" s="33" t="inlineStr">
        <is>
          <t>SUDECAP</t>
        </is>
      </c>
      <c r="D129" s="33" t="inlineStr">
        <is>
          <t>Serviço</t>
        </is>
      </c>
      <c r="E129" s="33" t="inlineStr">
        <is>
          <t>KG</t>
        </is>
      </c>
      <c r="F129" s="35" t="n">
        <v>67.16</v>
      </c>
      <c r="G129" s="36" t="n">
        <v>12.37</v>
      </c>
      <c r="H129" s="36" t="n">
        <v>830.7692</v>
      </c>
      <c r="I129" s="37" t="n">
        <v>0.1037949103450718</v>
      </c>
      <c r="J129" s="37" t="n">
        <v>94.73200686066315</v>
      </c>
      <c r="K129" s="33" t="inlineStr">
        <is>
          <t>C</t>
        </is>
      </c>
    </row>
    <row r="130" ht="20.1" customHeight="1">
      <c r="A130" s="33" t="inlineStr">
        <is>
          <t>18.70.01</t>
        </is>
      </c>
      <c r="B130" s="34" t="inlineStr">
        <is>
          <t>ELABORAÇÃO DE AS BUILT</t>
        </is>
      </c>
      <c r="C130" s="33" t="inlineStr">
        <is>
          <t>Composições Próprias</t>
        </is>
      </c>
      <c r="D130" s="33" t="inlineStr">
        <is>
          <t>Serviço</t>
        </is>
      </c>
      <c r="E130" s="33" t="inlineStr">
        <is>
          <t>PR</t>
        </is>
      </c>
      <c r="F130" s="35" t="n">
        <v>1</v>
      </c>
      <c r="G130" s="36" t="n">
        <v>828.36</v>
      </c>
      <c r="H130" s="36" t="n">
        <v>828.36</v>
      </c>
      <c r="I130" s="37" t="n">
        <v>0.1034939089381788</v>
      </c>
      <c r="J130" s="37" t="n">
        <v>94.83550076960132</v>
      </c>
      <c r="K130" s="33" t="inlineStr">
        <is>
          <t>C</t>
        </is>
      </c>
    </row>
    <row r="131" ht="15" customHeight="1">
      <c r="A131" s="33" t="inlineStr">
        <is>
          <t>04.15.41</t>
        </is>
      </c>
      <c r="B131" s="34" t="inlineStr">
        <is>
          <t>AÇO CA-50 D = 6,3 MM, CORTE, DOBRA E COLOCAÇAO EM FUNDAÇÃO REF 96544</t>
        </is>
      </c>
      <c r="C131" s="33" t="inlineStr">
        <is>
          <t>SUDECAP</t>
        </is>
      </c>
      <c r="D131" s="33" t="inlineStr">
        <is>
          <t>Serviço</t>
        </is>
      </c>
      <c r="E131" s="33" t="inlineStr">
        <is>
          <t>KG</t>
        </is>
      </c>
      <c r="F131" s="35" t="n">
        <v>48.06</v>
      </c>
      <c r="G131" s="36" t="n">
        <v>16.78</v>
      </c>
      <c r="H131" s="36" t="n">
        <v>806.4468000000001</v>
      </c>
      <c r="I131" s="37" t="n">
        <v>0.1007561104866069</v>
      </c>
      <c r="J131" s="37" t="n">
        <v>94.93625727989055</v>
      </c>
      <c r="K131" s="33" t="inlineStr">
        <is>
          <t>C</t>
        </is>
      </c>
    </row>
    <row r="132" ht="15" customHeight="1">
      <c r="A132" s="33" t="inlineStr">
        <is>
          <t>01.04.09</t>
        </is>
      </c>
      <c r="B132" s="34" t="inlineStr">
        <is>
          <t>TELA-TAPUME DE POLIPROPILENO H= 1,20 M, INCL. BASE</t>
        </is>
      </c>
      <c r="C132" s="33" t="inlineStr">
        <is>
          <t>SUDECAP</t>
        </is>
      </c>
      <c r="D132" s="33" t="inlineStr">
        <is>
          <t>Serviço</t>
        </is>
      </c>
      <c r="E132" s="33" t="inlineStr">
        <is>
          <t>M</t>
        </is>
      </c>
      <c r="F132" s="35" t="n">
        <v>60</v>
      </c>
      <c r="G132" s="36" t="n">
        <v>13.17</v>
      </c>
      <c r="H132" s="36" t="n">
        <v>790.2</v>
      </c>
      <c r="I132" s="37" t="n">
        <v>0.09872626254641567</v>
      </c>
      <c r="J132" s="37" t="n">
        <v>95.03498354243698</v>
      </c>
      <c r="K132" s="33" t="inlineStr">
        <is>
          <t>C</t>
        </is>
      </c>
    </row>
    <row r="133" ht="15" customHeight="1">
      <c r="A133" s="33" t="inlineStr">
        <is>
          <t>11.14.04</t>
        </is>
      </c>
      <c r="B133" s="34" t="inlineStr">
        <is>
          <t>DE PASSAGEM, EMBUTIR 230X230X102MM CPE-20 OU EQUIVALENTE</t>
        </is>
      </c>
      <c r="C133" s="33" t="inlineStr">
        <is>
          <t>SUDECAP</t>
        </is>
      </c>
      <c r="D133" s="33" t="inlineStr">
        <is>
          <t>Serviço</t>
        </is>
      </c>
      <c r="E133" s="33" t="inlineStr">
        <is>
          <t>UN</t>
        </is>
      </c>
      <c r="F133" s="35" t="n">
        <v>10</v>
      </c>
      <c r="G133" s="36" t="n">
        <v>77.79000000000001</v>
      </c>
      <c r="H133" s="36" t="n">
        <v>777.9</v>
      </c>
      <c r="I133" s="37" t="n">
        <v>0.09718952117800146</v>
      </c>
      <c r="J133" s="37" t="n">
        <v>95.13217306361497</v>
      </c>
      <c r="K133" s="33" t="inlineStr">
        <is>
          <t>C</t>
        </is>
      </c>
    </row>
    <row r="134" ht="15" customHeight="1">
      <c r="A134" s="33" t="inlineStr">
        <is>
          <t>14.05.21</t>
        </is>
      </c>
      <c r="B134" s="34" t="inlineStr">
        <is>
          <t>EMBOÇO COM ARGAMASSA 1:6 CIMENTO E AREIA</t>
        </is>
      </c>
      <c r="C134" s="33" t="inlineStr">
        <is>
          <t>SUDECAP</t>
        </is>
      </c>
      <c r="D134" s="33" t="inlineStr">
        <is>
          <t>Serviço</t>
        </is>
      </c>
      <c r="E134" s="33" t="inlineStr">
        <is>
          <t>M2</t>
        </is>
      </c>
      <c r="F134" s="35" t="n">
        <v>23.84</v>
      </c>
      <c r="G134" s="36" t="n">
        <v>32.41</v>
      </c>
      <c r="H134" s="36" t="n">
        <v>772.6544</v>
      </c>
      <c r="I134" s="37" t="n">
        <v>0.09653414471278572</v>
      </c>
      <c r="J134" s="37" t="n">
        <v>95.22870665859914</v>
      </c>
      <c r="K134" s="33" t="inlineStr">
        <is>
          <t>C</t>
        </is>
      </c>
    </row>
    <row r="135" ht="15" customHeight="1">
      <c r="A135" s="33" t="inlineStr">
        <is>
          <t>18.08.39</t>
        </is>
      </c>
      <c r="B135" s="34" t="inlineStr">
        <is>
          <t>DE GRANITO CINZA CORUMBA 2CM APOIADA CONSOLE MET</t>
        </is>
      </c>
      <c r="C135" s="33" t="inlineStr">
        <is>
          <t>SUDECAP</t>
        </is>
      </c>
      <c r="D135" s="33" t="inlineStr">
        <is>
          <t>Serviço</t>
        </is>
      </c>
      <c r="E135" s="33" t="inlineStr">
        <is>
          <t>M2</t>
        </is>
      </c>
      <c r="F135" s="35" t="n">
        <v>1.58</v>
      </c>
      <c r="G135" s="36" t="n">
        <v>454.32</v>
      </c>
      <c r="H135" s="36" t="n">
        <v>717.8256</v>
      </c>
      <c r="I135" s="37" t="n">
        <v>0.08968392640867927</v>
      </c>
      <c r="J135" s="37" t="n">
        <v>95.31839113473644</v>
      </c>
      <c r="K135" s="33" t="inlineStr">
        <is>
          <t>C</t>
        </is>
      </c>
    </row>
    <row r="136" ht="15" customHeight="1">
      <c r="A136" s="33" t="inlineStr">
        <is>
          <t>18.72.01</t>
        </is>
      </c>
      <c r="B136" s="34" t="inlineStr">
        <is>
          <t>PREMOLDADO DE CONCRETO</t>
        </is>
      </c>
      <c r="C136" s="33" t="inlineStr">
        <is>
          <t>SUDECAP</t>
        </is>
      </c>
      <c r="D136" s="33" t="inlineStr">
        <is>
          <t>Serviço</t>
        </is>
      </c>
      <c r="E136" s="33" t="inlineStr">
        <is>
          <t>M</t>
        </is>
      </c>
      <c r="F136" s="35" t="n">
        <v>18.5</v>
      </c>
      <c r="G136" s="36" t="n">
        <v>38.23</v>
      </c>
      <c r="H136" s="36" t="n">
        <v>707.255</v>
      </c>
      <c r="I136" s="37" t="n">
        <v>0.08836325337543055</v>
      </c>
      <c r="J136" s="37" t="n">
        <v>95.40675501280349</v>
      </c>
      <c r="K136" s="33" t="inlineStr">
        <is>
          <t>C</t>
        </is>
      </c>
    </row>
    <row r="137" ht="20.1" customHeight="1">
      <c r="A137" s="33" t="inlineStr">
        <is>
          <t>09.12.01</t>
        </is>
      </c>
      <c r="B137" s="34" t="inlineStr">
        <is>
          <t>PINTURA COM TINTA ASFALTICA IMPERMEABILIZANTE DILUIDA EM SOLVENTE, PARA MATERIAIS CIMENTICIOS, METAL E MADEIRA</t>
        </is>
      </c>
      <c r="C137" s="33" t="inlineStr">
        <is>
          <t>SUDECAP</t>
        </is>
      </c>
      <c r="D137" s="33" t="inlineStr">
        <is>
          <t>Serviço</t>
        </is>
      </c>
      <c r="E137" s="33" t="inlineStr">
        <is>
          <t>M2</t>
        </is>
      </c>
      <c r="F137" s="35" t="n">
        <v>41.3</v>
      </c>
      <c r="G137" s="36" t="n">
        <v>16.86</v>
      </c>
      <c r="H137" s="36" t="n">
        <v>696.318</v>
      </c>
      <c r="I137" s="37" t="n">
        <v>0.08699680294076825</v>
      </c>
      <c r="J137" s="37" t="n">
        <v>95.4937520656209</v>
      </c>
      <c r="K137" s="33" t="inlineStr">
        <is>
          <t>C</t>
        </is>
      </c>
    </row>
    <row r="138" ht="15" customHeight="1">
      <c r="A138" s="33" t="inlineStr">
        <is>
          <t>03.18.01</t>
        </is>
      </c>
      <c r="B138" s="34" t="inlineStr">
        <is>
          <t>H &lt;= 1.5 M</t>
        </is>
      </c>
      <c r="C138" s="33" t="inlineStr">
        <is>
          <t>SUDECAP</t>
        </is>
      </c>
      <c r="D138" s="33" t="inlineStr">
        <is>
          <t>Serviço</t>
        </is>
      </c>
      <c r="E138" s="33" t="inlineStr">
        <is>
          <t>M3</t>
        </is>
      </c>
      <c r="F138" s="35" t="n">
        <v>96.12</v>
      </c>
      <c r="G138" s="36" t="n">
        <v>7.06</v>
      </c>
      <c r="H138" s="36" t="n">
        <v>678.6072</v>
      </c>
      <c r="I138" s="37" t="n">
        <v>0.08478404529623894</v>
      </c>
      <c r="J138" s="37" t="n">
        <v>95.57853646074444</v>
      </c>
      <c r="K138" s="33" t="inlineStr">
        <is>
          <t>C</t>
        </is>
      </c>
    </row>
    <row r="139" ht="20.1" customHeight="1">
      <c r="A139" s="33" t="inlineStr">
        <is>
          <t>CPU 15.46.51</t>
        </is>
      </c>
      <c r="B139" s="34" t="inlineStr">
        <is>
          <t>FORNECIMENTO E INSTALAÇÃO DE RODAPÉ DE GRANITO CINZA CORUMBÁ ESP=2CM H=7CM ACABAMENTO POLIDO</t>
        </is>
      </c>
      <c r="C139" s="33" t="inlineStr">
        <is>
          <t>Composições Próprias</t>
        </is>
      </c>
      <c r="D139" s="33" t="inlineStr">
        <is>
          <t>Serviço</t>
        </is>
      </c>
      <c r="E139" s="33" t="inlineStr">
        <is>
          <t>M</t>
        </is>
      </c>
      <c r="F139" s="35" t="n">
        <v>26.16</v>
      </c>
      <c r="G139" s="36" t="n">
        <v>25.56</v>
      </c>
      <c r="H139" s="36" t="n">
        <v>668.6496</v>
      </c>
      <c r="I139" s="37" t="n">
        <v>0.08353995945476565</v>
      </c>
      <c r="J139" s="37" t="n">
        <v>95.66207647017454</v>
      </c>
      <c r="K139" s="33" t="inlineStr">
        <is>
          <t>C</t>
        </is>
      </c>
    </row>
    <row r="140" ht="15" customHeight="1">
      <c r="A140" s="33" t="inlineStr">
        <is>
          <t>10.40.05</t>
        </is>
      </c>
      <c r="B140" s="34" t="inlineStr">
        <is>
          <t>LAV.SUSP.(41X29,5CM)AZALEA CELITE/EQUIVALENTE COMPLETO</t>
        </is>
      </c>
      <c r="C140" s="33" t="inlineStr">
        <is>
          <t>SUDECAP</t>
        </is>
      </c>
      <c r="D140" s="33" t="inlineStr">
        <is>
          <t>Serviço</t>
        </is>
      </c>
      <c r="E140" s="33" t="inlineStr">
        <is>
          <t>UN</t>
        </is>
      </c>
      <c r="F140" s="35" t="n">
        <v>1</v>
      </c>
      <c r="G140" s="36" t="n">
        <v>667.65</v>
      </c>
      <c r="H140" s="36" t="n">
        <v>667.65</v>
      </c>
      <c r="I140" s="37" t="n">
        <v>0.08341507110745941</v>
      </c>
      <c r="J140" s="37" t="n">
        <v>95.74549154128199</v>
      </c>
      <c r="K140" s="33" t="inlineStr">
        <is>
          <t>C</t>
        </is>
      </c>
    </row>
    <row r="141" ht="15" customHeight="1">
      <c r="A141" s="33" t="inlineStr">
        <is>
          <t>11.37.24</t>
        </is>
      </c>
      <c r="B141" s="34" t="inlineStr">
        <is>
          <t>2X18W COMPLETA 120CM (LAMPADA LED E SOQUETE)</t>
        </is>
      </c>
      <c r="C141" s="33" t="inlineStr">
        <is>
          <t>SUDECAP</t>
        </is>
      </c>
      <c r="D141" s="33" t="inlineStr">
        <is>
          <t>Serviço</t>
        </is>
      </c>
      <c r="E141" s="33" t="inlineStr">
        <is>
          <t>CJ</t>
        </is>
      </c>
      <c r="F141" s="35" t="n">
        <v>2</v>
      </c>
      <c r="G141" s="36" t="n">
        <v>311.84</v>
      </c>
      <c r="H141" s="36" t="n">
        <v>623.6799999999999</v>
      </c>
      <c r="I141" s="37" t="n">
        <v>0.07792153306118517</v>
      </c>
      <c r="J141" s="37" t="n">
        <v>95.82341307434318</v>
      </c>
      <c r="K141" s="33" t="inlineStr">
        <is>
          <t>C</t>
        </is>
      </c>
    </row>
    <row r="142" ht="20.1" customHeight="1">
      <c r="A142" s="33" t="inlineStr">
        <is>
          <t>CPU 21.33.81</t>
        </is>
      </c>
      <c r="B142" s="34" t="inlineStr">
        <is>
          <t>FORNECIMENTO E PLANTIO DE ARVORE - CANELA FEDIDA - NECTANDRA MEGAPOTAMICA - (HMÍNIMA DA MUDA  = 1,50m)</t>
        </is>
      </c>
      <c r="C142" s="33" t="inlineStr">
        <is>
          <t>Composições Próprias</t>
        </is>
      </c>
      <c r="D142" s="33" t="inlineStr">
        <is>
          <t>Serviço</t>
        </is>
      </c>
      <c r="E142" s="33" t="inlineStr">
        <is>
          <t>UN</t>
        </is>
      </c>
      <c r="F142" s="35" t="n">
        <v>3</v>
      </c>
      <c r="G142" s="36" t="n">
        <v>206.81</v>
      </c>
      <c r="H142" s="36" t="n">
        <v>620.4299999999999</v>
      </c>
      <c r="I142" s="37" t="n">
        <v>0.07751548351262044</v>
      </c>
      <c r="J142" s="37" t="n">
        <v>95.90092855785581</v>
      </c>
      <c r="K142" s="33" t="inlineStr">
        <is>
          <t>C</t>
        </is>
      </c>
    </row>
    <row r="143" ht="20.1" customHeight="1">
      <c r="A143" s="33" t="inlineStr">
        <is>
          <t>18.71.02</t>
        </is>
      </c>
      <c r="B143" s="34" t="inlineStr">
        <is>
          <t>MEIO FIO EM CONCRETO PRE-MOLDADO FCK&gt;=20MPA, PADRÃO SUDECAP TIPO B, 40 X 15/12 (H X L1/L2), COMPRIMENTO 80CM</t>
        </is>
      </c>
      <c r="C143" s="33" t="inlineStr">
        <is>
          <t>SUDECAP</t>
        </is>
      </c>
      <c r="D143" s="33" t="inlineStr">
        <is>
          <t>Serviço</t>
        </is>
      </c>
      <c r="E143" s="33" t="inlineStr">
        <is>
          <t>M</t>
        </is>
      </c>
      <c r="F143" s="35" t="n">
        <v>7.4</v>
      </c>
      <c r="G143" s="36" t="n">
        <v>83.37</v>
      </c>
      <c r="H143" s="36" t="n">
        <v>616.938</v>
      </c>
      <c r="I143" s="37" t="n">
        <v>0.07707919888997797</v>
      </c>
      <c r="J143" s="37" t="n">
        <v>95.97800800662243</v>
      </c>
      <c r="K143" s="33" t="inlineStr">
        <is>
          <t>C</t>
        </is>
      </c>
    </row>
    <row r="144" ht="15" customHeight="1">
      <c r="A144" s="33" t="inlineStr">
        <is>
          <t>03.12.03</t>
        </is>
      </c>
      <c r="B144" s="34" t="inlineStr">
        <is>
          <t>MECANICA</t>
        </is>
      </c>
      <c r="C144" s="33" t="inlineStr">
        <is>
          <t>SUDECAP</t>
        </is>
      </c>
      <c r="D144" s="33" t="inlineStr">
        <is>
          <t>Serviço</t>
        </is>
      </c>
      <c r="E144" s="33" t="inlineStr">
        <is>
          <t>M3</t>
        </is>
      </c>
      <c r="F144" s="35" t="n">
        <v>176.91</v>
      </c>
      <c r="G144" s="36" t="n">
        <v>3.48</v>
      </c>
      <c r="H144" s="36" t="n">
        <v>615.6468</v>
      </c>
      <c r="I144" s="37" t="n">
        <v>0.07691787852779126</v>
      </c>
      <c r="J144" s="37" t="n">
        <v>96.05492628495284</v>
      </c>
      <c r="K144" s="33" t="inlineStr">
        <is>
          <t>C</t>
        </is>
      </c>
    </row>
    <row r="145" ht="15" customHeight="1">
      <c r="A145" s="33" t="inlineStr">
        <is>
          <t>03.01.02</t>
        </is>
      </c>
      <c r="B145" s="34" t="inlineStr">
        <is>
          <t>DESMATAMENTO,DESTOC.E LIMPEZA,INCL.TRANSP. ATE 50M</t>
        </is>
      </c>
      <c r="C145" s="33" t="inlineStr">
        <is>
          <t>SUDECAP</t>
        </is>
      </c>
      <c r="D145" s="33" t="inlineStr">
        <is>
          <t>Serviço</t>
        </is>
      </c>
      <c r="E145" s="33" t="inlineStr">
        <is>
          <t>M2</t>
        </is>
      </c>
      <c r="F145" s="35" t="n">
        <v>707.63</v>
      </c>
      <c r="G145" s="36" t="n">
        <v>0.85</v>
      </c>
      <c r="H145" s="36" t="n">
        <v>601.4855</v>
      </c>
      <c r="I145" s="37" t="n">
        <v>0.07514858945945598</v>
      </c>
      <c r="J145" s="37" t="n">
        <v>96.13007543663475</v>
      </c>
      <c r="K145" s="33" t="inlineStr">
        <is>
          <t>C</t>
        </is>
      </c>
    </row>
    <row r="146" ht="15" customHeight="1">
      <c r="A146" s="33" t="inlineStr">
        <is>
          <t>15.04.06</t>
        </is>
      </c>
      <c r="B146" s="34" t="inlineStr">
        <is>
          <t>E= 2,5 CM</t>
        </is>
      </c>
      <c r="C146" s="33" t="inlineStr">
        <is>
          <t>SUDECAP</t>
        </is>
      </c>
      <c r="D146" s="33" t="inlineStr">
        <is>
          <t>Serviço</t>
        </is>
      </c>
      <c r="E146" s="33" t="inlineStr">
        <is>
          <t>M2</t>
        </is>
      </c>
      <c r="F146" s="35" t="n">
        <v>12.19</v>
      </c>
      <c r="G146" s="36" t="n">
        <v>48.23</v>
      </c>
      <c r="H146" s="36" t="n">
        <v>587.9237000000001</v>
      </c>
      <c r="I146" s="37" t="n">
        <v>0.07345420091554053</v>
      </c>
      <c r="J146" s="37" t="n">
        <v>96.2035291752785</v>
      </c>
      <c r="K146" s="33" t="inlineStr">
        <is>
          <t>C</t>
        </is>
      </c>
    </row>
    <row r="147" ht="15" customHeight="1">
      <c r="A147" s="33" t="inlineStr">
        <is>
          <t>01.06.05</t>
        </is>
      </c>
      <c r="B147" s="34" t="inlineStr">
        <is>
          <t>PADRAO COPASA - KIT CAVALTE METAL E REGISTRO 3/4"</t>
        </is>
      </c>
      <c r="C147" s="33" t="inlineStr">
        <is>
          <t>SUDECAP</t>
        </is>
      </c>
      <c r="D147" s="33" t="inlineStr">
        <is>
          <t>Serviço</t>
        </is>
      </c>
      <c r="E147" s="33" t="inlineStr">
        <is>
          <t>UN</t>
        </is>
      </c>
      <c r="F147" s="35" t="n">
        <v>1</v>
      </c>
      <c r="G147" s="36" t="n">
        <v>586.01</v>
      </c>
      <c r="H147" s="36" t="n">
        <v>586.01</v>
      </c>
      <c r="I147" s="37" t="n">
        <v>0.07321510644751335</v>
      </c>
      <c r="J147" s="37" t="n">
        <v>96.27674428172601</v>
      </c>
      <c r="K147" s="33" t="inlineStr">
        <is>
          <t>C</t>
        </is>
      </c>
    </row>
    <row r="148" ht="15" customHeight="1">
      <c r="A148" s="33" t="inlineStr">
        <is>
          <t>05.12.01</t>
        </is>
      </c>
      <c r="B148" s="34" t="inlineStr">
        <is>
          <t>DRENO BARBACÃ DN 50 MM E COMPRIMENTO DE 0,50M</t>
        </is>
      </c>
      <c r="C148" s="33" t="inlineStr">
        <is>
          <t>SUDECAP</t>
        </is>
      </c>
      <c r="D148" s="33" t="inlineStr">
        <is>
          <t>Serviço</t>
        </is>
      </c>
      <c r="E148" s="33" t="inlineStr">
        <is>
          <t>UN</t>
        </is>
      </c>
      <c r="F148" s="35" t="n">
        <v>46</v>
      </c>
      <c r="G148" s="36" t="n">
        <v>12.55</v>
      </c>
      <c r="H148" s="36" t="n">
        <v>577.3</v>
      </c>
      <c r="I148" s="37" t="n">
        <v>0.07212689365735986</v>
      </c>
      <c r="J148" s="37" t="n">
        <v>96.34887117538338</v>
      </c>
      <c r="K148" s="33" t="inlineStr">
        <is>
          <t>C</t>
        </is>
      </c>
    </row>
    <row r="149" ht="27.95" customHeight="1">
      <c r="A149" s="33" t="inlineStr">
        <is>
          <t>CPU 13.40.93</t>
        </is>
      </c>
      <c r="B149" s="34" t="inlineStr">
        <is>
          <t>CORRIMÃO DUPLO EM TUBO GALVANIZADO, COM COSTURA, DIÂMETRO 1.1/2", ESP. 3MM, FIXADO EM ALVENARIA, INCLUSIVE SUPORTE PARA CORRIMÃO EM BARRA CHATA (1"X1/2"), INCLUSIVE PINTURA</t>
        </is>
      </c>
      <c r="C149" s="33" t="inlineStr">
        <is>
          <t>Composições Próprias</t>
        </is>
      </c>
      <c r="D149" s="33" t="inlineStr">
        <is>
          <t>Serviço</t>
        </is>
      </c>
      <c r="E149" s="33" t="inlineStr">
        <is>
          <t>M</t>
        </is>
      </c>
      <c r="F149" s="35" t="n">
        <v>1.9</v>
      </c>
      <c r="G149" s="36" t="n">
        <v>301.26</v>
      </c>
      <c r="H149" s="36" t="n">
        <v>572.394</v>
      </c>
      <c r="I149" s="37" t="n">
        <v>0.07151394624651108</v>
      </c>
      <c r="J149" s="37" t="n">
        <v>96.42038462187659</v>
      </c>
      <c r="K149" s="33" t="inlineStr">
        <is>
          <t>C</t>
        </is>
      </c>
    </row>
    <row r="150" ht="20.1" customHeight="1">
      <c r="A150" s="33" t="inlineStr">
        <is>
          <t>CPU 13.38.54</t>
        </is>
      </c>
      <c r="B150" s="34" t="inlineStr">
        <is>
          <t>FORNECIMENTO E INSTALAÇÃO DE GRADE DE FERRO 60 x 210 CM - CONFORME PROJETO</t>
        </is>
      </c>
      <c r="C150" s="33" t="inlineStr">
        <is>
          <t>Composições Próprias</t>
        </is>
      </c>
      <c r="D150" s="33" t="inlineStr">
        <is>
          <t>Serviço</t>
        </is>
      </c>
      <c r="E150" s="33" t="inlineStr">
        <is>
          <t>UN</t>
        </is>
      </c>
      <c r="F150" s="35" t="n">
        <v>1</v>
      </c>
      <c r="G150" s="36" t="n">
        <v>561.9</v>
      </c>
      <c r="H150" s="36" t="n">
        <v>561.9</v>
      </c>
      <c r="I150" s="37" t="n">
        <v>0.07020284348877621</v>
      </c>
      <c r="J150" s="37" t="n">
        <v>96.49058746536538</v>
      </c>
      <c r="K150" s="33" t="inlineStr">
        <is>
          <t>C</t>
        </is>
      </c>
    </row>
    <row r="151" ht="15" customHeight="1">
      <c r="A151" s="33" t="inlineStr">
        <is>
          <t>10.90.04</t>
        </is>
      </c>
      <c r="B151" s="34" t="inlineStr">
        <is>
          <t>EXTINTOR PO QUIMICO SECO ABC 4KG CAP.2-A: 20-B: C</t>
        </is>
      </c>
      <c r="C151" s="33" t="inlineStr">
        <is>
          <t>SUDECAP</t>
        </is>
      </c>
      <c r="D151" s="33" t="inlineStr">
        <is>
          <t>Serviço</t>
        </is>
      </c>
      <c r="E151" s="33" t="inlineStr">
        <is>
          <t>UN</t>
        </is>
      </c>
      <c r="F151" s="35" t="n">
        <v>4</v>
      </c>
      <c r="G151" s="36" t="n">
        <v>139.69</v>
      </c>
      <c r="H151" s="36" t="n">
        <v>558.76</v>
      </c>
      <c r="I151" s="37" t="n">
        <v>0.06981053715570137</v>
      </c>
      <c r="J151" s="37" t="n">
        <v>96.56039800252107</v>
      </c>
      <c r="K151" s="33" t="inlineStr">
        <is>
          <t>C</t>
        </is>
      </c>
    </row>
    <row r="152" ht="15" customHeight="1">
      <c r="A152" s="33" t="inlineStr">
        <is>
          <t>10.22.07</t>
        </is>
      </c>
      <c r="B152" s="34" t="inlineStr">
        <is>
          <t>REGISTRO GAVETA BRUTO 1502 2 1/2" DECA / EQUIVALENTE</t>
        </is>
      </c>
      <c r="C152" s="33" t="inlineStr">
        <is>
          <t>SUDECAP</t>
        </is>
      </c>
      <c r="D152" s="33" t="inlineStr">
        <is>
          <t>Serviço</t>
        </is>
      </c>
      <c r="E152" s="33" t="inlineStr">
        <is>
          <t>UN</t>
        </is>
      </c>
      <c r="F152" s="35" t="n">
        <v>1</v>
      </c>
      <c r="G152" s="36" t="n">
        <v>546.36</v>
      </c>
      <c r="H152" s="36" t="n">
        <v>546.36</v>
      </c>
      <c r="I152" s="37" t="n">
        <v>0.06826130195502363</v>
      </c>
      <c r="J152" s="37" t="n">
        <v>96.6286593044761</v>
      </c>
      <c r="K152" s="33" t="inlineStr">
        <is>
          <t>C</t>
        </is>
      </c>
    </row>
    <row r="153" ht="15" customHeight="1">
      <c r="A153" s="33" t="inlineStr">
        <is>
          <t>02.28.04</t>
        </is>
      </c>
      <c r="B153" s="34" t="inlineStr">
        <is>
          <t>DMT  &gt; 5 KM</t>
        </is>
      </c>
      <c r="C153" s="33" t="inlineStr">
        <is>
          <t>SUDECAP</t>
        </is>
      </c>
      <c r="D153" s="33" t="inlineStr">
        <is>
          <t>Serviço</t>
        </is>
      </c>
      <c r="E153" s="33" t="inlineStr">
        <is>
          <t>M3KM</t>
        </is>
      </c>
      <c r="F153" s="35" t="n">
        <v>218.11</v>
      </c>
      <c r="G153" s="36" t="n">
        <v>2.46</v>
      </c>
      <c r="H153" s="36" t="n">
        <v>536.5506</v>
      </c>
      <c r="I153" s="37" t="n">
        <v>0.0670357319729649</v>
      </c>
      <c r="J153" s="37" t="n">
        <v>96.69569496148607</v>
      </c>
      <c r="K153" s="33" t="inlineStr">
        <is>
          <t>C</t>
        </is>
      </c>
    </row>
    <row r="154" ht="20.1" customHeight="1">
      <c r="A154" s="33" t="inlineStr">
        <is>
          <t>16.02.01</t>
        </is>
      </c>
      <c r="B154" s="34" t="inlineStr">
        <is>
          <t>VIDRO LISO INCOLOR, E = 4 MM, EM ESQUADRIA DE ALUMÍNIO OU PVC, FIXADO COM BAGUETE, FORNECIMENTO E INSTALAÇÃO REF 102162</t>
        </is>
      </c>
      <c r="C154" s="33" t="inlineStr">
        <is>
          <t>SUDECAP</t>
        </is>
      </c>
      <c r="D154" s="33" t="inlineStr">
        <is>
          <t>Serviço</t>
        </is>
      </c>
      <c r="E154" s="33" t="inlineStr">
        <is>
          <t>M2</t>
        </is>
      </c>
      <c r="F154" s="35" t="n">
        <v>2.4</v>
      </c>
      <c r="G154" s="36" t="n">
        <v>223.04</v>
      </c>
      <c r="H154" s="36" t="n">
        <v>535.296</v>
      </c>
      <c r="I154" s="37" t="n">
        <v>0.06687898435338666</v>
      </c>
      <c r="J154" s="37" t="n">
        <v>96.76257444559275</v>
      </c>
      <c r="K154" s="33" t="inlineStr">
        <is>
          <t>C</t>
        </is>
      </c>
    </row>
    <row r="155" ht="15" customHeight="1">
      <c r="A155" s="33" t="inlineStr">
        <is>
          <t>11.01.02</t>
        </is>
      </c>
      <c r="B155" s="34" t="inlineStr">
        <is>
          <t>D= 3/4"</t>
        </is>
      </c>
      <c r="C155" s="33" t="inlineStr">
        <is>
          <t>SUDECAP</t>
        </is>
      </c>
      <c r="D155" s="33" t="inlineStr">
        <is>
          <t>Serviço</t>
        </is>
      </c>
      <c r="E155" s="33" t="inlineStr">
        <is>
          <t>M</t>
        </is>
      </c>
      <c r="F155" s="35" t="n">
        <v>45.2</v>
      </c>
      <c r="G155" s="36" t="n">
        <v>11.84</v>
      </c>
      <c r="H155" s="36" t="n">
        <v>535.168</v>
      </c>
      <c r="I155" s="37" t="n">
        <v>0.06686299224808932</v>
      </c>
      <c r="J155" s="37" t="n">
        <v>96.82943768771749</v>
      </c>
      <c r="K155" s="33" t="inlineStr">
        <is>
          <t>C</t>
        </is>
      </c>
    </row>
    <row r="156" ht="20.1" customHeight="1">
      <c r="A156" s="33" t="inlineStr">
        <is>
          <t>17.04.02</t>
        </is>
      </c>
      <c r="B156" s="34" t="inlineStr">
        <is>
          <t>EMASSAMENTO COM MASSA PVA E LIXAMENTO EM TETOS DE ÁREAS INTERNAS, DUAS DEMÃOS REF 88496</t>
        </is>
      </c>
      <c r="C156" s="33" t="inlineStr">
        <is>
          <t>SUDECAP</t>
        </is>
      </c>
      <c r="D156" s="33" t="inlineStr">
        <is>
          <t>Serviço</t>
        </is>
      </c>
      <c r="E156" s="33" t="inlineStr">
        <is>
          <t>M2</t>
        </is>
      </c>
      <c r="F156" s="35" t="n">
        <v>17.9</v>
      </c>
      <c r="G156" s="36" t="n">
        <v>29.55</v>
      </c>
      <c r="H156" s="36" t="n">
        <v>528.9450000000001</v>
      </c>
      <c r="I156" s="37" t="n">
        <v>0.06608550106632985</v>
      </c>
      <c r="J156" s="37" t="n">
        <v>96.89552381347542</v>
      </c>
      <c r="K156" s="33" t="inlineStr">
        <is>
          <t>C</t>
        </is>
      </c>
    </row>
    <row r="157" ht="15" customHeight="1">
      <c r="A157" s="33" t="inlineStr">
        <is>
          <t>10.25.26</t>
        </is>
      </c>
      <c r="B157" s="34" t="inlineStr">
        <is>
          <t>VALV. DESCARGA E ACAB. ANTIVANDALISMO 1 1/2" DOCOL OU EQUIVALENTE</t>
        </is>
      </c>
      <c r="C157" s="33" t="inlineStr">
        <is>
          <t>SUDECAP</t>
        </is>
      </c>
      <c r="D157" s="33" t="inlineStr">
        <is>
          <t>Serviço</t>
        </is>
      </c>
      <c r="E157" s="33" t="inlineStr">
        <is>
          <t>UN</t>
        </is>
      </c>
      <c r="F157" s="35" t="n">
        <v>1</v>
      </c>
      <c r="G157" s="36" t="n">
        <v>522.63</v>
      </c>
      <c r="H157" s="36" t="n">
        <v>522.63</v>
      </c>
      <c r="I157" s="37" t="n">
        <v>0.06529651555888791</v>
      </c>
      <c r="J157" s="37" t="n">
        <v>96.96082032903431</v>
      </c>
      <c r="K157" s="33" t="inlineStr">
        <is>
          <t>C</t>
        </is>
      </c>
    </row>
    <row r="158" ht="15" customHeight="1">
      <c r="A158" s="33" t="inlineStr">
        <is>
          <t>01.29.01</t>
        </is>
      </c>
      <c r="B158" s="34" t="inlineStr">
        <is>
          <t>ANDAIME FACHADEIRO INCLUSIVE FORRO METALICO</t>
        </is>
      </c>
      <c r="C158" s="33" t="inlineStr">
        <is>
          <t>SUDECAP</t>
        </is>
      </c>
      <c r="D158" s="33" t="inlineStr">
        <is>
          <t>Serviço</t>
        </is>
      </c>
      <c r="E158" s="33" t="inlineStr">
        <is>
          <t>M2MES</t>
        </is>
      </c>
      <c r="F158" s="35" t="n">
        <v>36.6</v>
      </c>
      <c r="G158" s="36" t="n">
        <v>14.22</v>
      </c>
      <c r="H158" s="36" t="n">
        <v>520.452</v>
      </c>
      <c r="I158" s="37" t="n">
        <v>0.06502439989218821</v>
      </c>
      <c r="J158" s="37" t="n">
        <v>97.02584447904985</v>
      </c>
      <c r="K158" s="33" t="inlineStr">
        <is>
          <t>C</t>
        </is>
      </c>
    </row>
    <row r="159" ht="20.1" customHeight="1">
      <c r="A159" s="33" t="inlineStr">
        <is>
          <t>CPU 10.35.06</t>
        </is>
      </c>
      <c r="B159" s="34" t="inlineStr">
        <is>
          <t>FORNECIMENTO E INSTALAÇÃO DE KIT COM BOTOEIRA E ALARME PARA SANITÁRIO PNE</t>
        </is>
      </c>
      <c r="C159" s="33" t="inlineStr">
        <is>
          <t>Composições Próprias</t>
        </is>
      </c>
      <c r="D159" s="33" t="inlineStr">
        <is>
          <t>Serviço</t>
        </is>
      </c>
      <c r="E159" s="33" t="inlineStr">
        <is>
          <t>UN</t>
        </is>
      </c>
      <c r="F159" s="35" t="n">
        <v>1</v>
      </c>
      <c r="G159" s="36" t="n">
        <v>514.6799999999999</v>
      </c>
      <c r="H159" s="36" t="n">
        <v>514.6799999999999</v>
      </c>
      <c r="I159" s="37" t="n">
        <v>0.06430325589393725</v>
      </c>
      <c r="J159" s="37" t="n">
        <v>97.0901477349438</v>
      </c>
      <c r="K159" s="33" t="inlineStr">
        <is>
          <t>C</t>
        </is>
      </c>
    </row>
    <row r="160" ht="15" customHeight="1">
      <c r="A160" s="33" t="inlineStr">
        <is>
          <t>02.26.01</t>
        </is>
      </c>
      <c r="B160" s="34" t="inlineStr">
        <is>
          <t>DMT &lt;= 50,0 M</t>
        </is>
      </c>
      <c r="C160" s="33" t="inlineStr">
        <is>
          <t>SUDECAP</t>
        </is>
      </c>
      <c r="D160" s="33" t="inlineStr">
        <is>
          <t>Serviço</t>
        </is>
      </c>
      <c r="E160" s="33" t="inlineStr">
        <is>
          <t>M3</t>
        </is>
      </c>
      <c r="F160" s="35" t="n">
        <v>17.04</v>
      </c>
      <c r="G160" s="36" t="n">
        <v>28.89</v>
      </c>
      <c r="H160" s="36" t="n">
        <v>492.2856</v>
      </c>
      <c r="I160" s="37" t="n">
        <v>0.06150533712151324</v>
      </c>
      <c r="J160" s="37" t="n">
        <v>97.15165362179393</v>
      </c>
      <c r="K160" s="33" t="inlineStr">
        <is>
          <t>C</t>
        </is>
      </c>
    </row>
    <row r="161" ht="15" customHeight="1">
      <c r="A161" s="33" t="inlineStr">
        <is>
          <t>01.09.15</t>
        </is>
      </c>
      <c r="B161" s="34" t="inlineStr">
        <is>
          <t>INSTALAÇÕES PARA CONTAINER DEPOSITO E FERRAMENTARIA COM LAVATORIO</t>
        </is>
      </c>
      <c r="C161" s="33" t="inlineStr">
        <is>
          <t>SUDECAP</t>
        </is>
      </c>
      <c r="D161" s="33" t="inlineStr">
        <is>
          <t>Serviço</t>
        </is>
      </c>
      <c r="E161" s="33" t="inlineStr">
        <is>
          <t>UN</t>
        </is>
      </c>
      <c r="F161" s="35" t="n">
        <v>1</v>
      </c>
      <c r="G161" s="36" t="n">
        <v>488.78</v>
      </c>
      <c r="H161" s="36" t="n">
        <v>488.78</v>
      </c>
      <c r="I161" s="37" t="n">
        <v>0.06106735333768293</v>
      </c>
      <c r="J161" s="37" t="n">
        <v>97.2127209751316</v>
      </c>
      <c r="K161" s="33" t="inlineStr">
        <is>
          <t>C</t>
        </is>
      </c>
    </row>
    <row r="162" ht="15" customHeight="1">
      <c r="A162" s="33" t="inlineStr">
        <is>
          <t>01.08.20</t>
        </is>
      </c>
      <c r="B162" s="34" t="inlineStr">
        <is>
          <t>TUBO PVC AGUA SOLDA E CONEXOES D=20MM (1/2")</t>
        </is>
      </c>
      <c r="C162" s="33" t="inlineStr">
        <is>
          <t>SUDECAP</t>
        </is>
      </c>
      <c r="D162" s="33" t="inlineStr">
        <is>
          <t>Serviço</t>
        </is>
      </c>
      <c r="E162" s="33" t="inlineStr">
        <is>
          <t>M</t>
        </is>
      </c>
      <c r="F162" s="35" t="n">
        <v>50</v>
      </c>
      <c r="G162" s="36" t="n">
        <v>9.19</v>
      </c>
      <c r="H162" s="36" t="n">
        <v>459.5</v>
      </c>
      <c r="I162" s="37" t="n">
        <v>0.05740915925092129</v>
      </c>
      <c r="J162" s="37" t="n">
        <v>97.27013013438253</v>
      </c>
      <c r="K162" s="33" t="inlineStr">
        <is>
          <t>C</t>
        </is>
      </c>
    </row>
    <row r="163" ht="15" customHeight="1">
      <c r="A163" s="33" t="inlineStr">
        <is>
          <t>10.03.02</t>
        </is>
      </c>
      <c r="B163" s="34" t="inlineStr">
        <is>
          <t>D=  25 MM (3/4")</t>
        </is>
      </c>
      <c r="C163" s="33" t="inlineStr">
        <is>
          <t>SUDECAP</t>
        </is>
      </c>
      <c r="D163" s="33" t="inlineStr">
        <is>
          <t>Serviço</t>
        </is>
      </c>
      <c r="E163" s="33" t="inlineStr">
        <is>
          <t>M</t>
        </is>
      </c>
      <c r="F163" s="35" t="n">
        <v>38.86</v>
      </c>
      <c r="G163" s="36" t="n">
        <v>11.48</v>
      </c>
      <c r="H163" s="36" t="n">
        <v>446.1128</v>
      </c>
      <c r="I163" s="37" t="n">
        <v>0.05573658493813797</v>
      </c>
      <c r="J163" s="37" t="n">
        <v>97.32586636949337</v>
      </c>
      <c r="K163" s="33" t="inlineStr">
        <is>
          <t>C</t>
        </is>
      </c>
    </row>
    <row r="164" ht="20.1" customHeight="1">
      <c r="A164" s="33" t="inlineStr">
        <is>
          <t>10.71.06</t>
        </is>
      </c>
      <c r="B164" s="34" t="inlineStr">
        <is>
          <t>CX PASSAGEM INSPEÇÃO PRÉ FABRICADA CONCRETO 0,4X0,4X0,4 (CXLXH) DRENAGEM ADPT REF 97896</t>
        </is>
      </c>
      <c r="C164" s="33" t="inlineStr">
        <is>
          <t>SUDECAP</t>
        </is>
      </c>
      <c r="D164" s="33" t="inlineStr">
        <is>
          <t>Serviço</t>
        </is>
      </c>
      <c r="E164" s="33" t="inlineStr">
        <is>
          <t>UN</t>
        </is>
      </c>
      <c r="F164" s="35" t="n">
        <v>4</v>
      </c>
      <c r="G164" s="36" t="n">
        <v>109.4</v>
      </c>
      <c r="H164" s="36" t="n">
        <v>437.6</v>
      </c>
      <c r="I164" s="37" t="n">
        <v>0.05467300998520817</v>
      </c>
      <c r="J164" s="37" t="n">
        <v>97.38053937947858</v>
      </c>
      <c r="K164" s="33" t="inlineStr">
        <is>
          <t>C</t>
        </is>
      </c>
    </row>
    <row r="165" ht="15" customHeight="1">
      <c r="A165" s="33" t="inlineStr">
        <is>
          <t>11.14.40</t>
        </is>
      </c>
      <c r="B165" s="34" t="inlineStr">
        <is>
          <t>25X25X50CM C/ FUNDO DE BRITA E TAMPA DE CONCRETO</t>
        </is>
      </c>
      <c r="C165" s="33" t="inlineStr">
        <is>
          <t>SUDECAP</t>
        </is>
      </c>
      <c r="D165" s="33" t="inlineStr">
        <is>
          <t>Serviço</t>
        </is>
      </c>
      <c r="E165" s="33" t="inlineStr">
        <is>
          <t>UN</t>
        </is>
      </c>
      <c r="F165" s="35" t="n">
        <v>1</v>
      </c>
      <c r="G165" s="36" t="n">
        <v>435.96</v>
      </c>
      <c r="H165" s="36" t="n">
        <v>435.96</v>
      </c>
      <c r="I165" s="37" t="n">
        <v>0.05446811113608628</v>
      </c>
      <c r="J165" s="37" t="n">
        <v>97.43500749061465</v>
      </c>
      <c r="K165" s="33" t="inlineStr">
        <is>
          <t>C</t>
        </is>
      </c>
    </row>
    <row r="166" ht="15" customHeight="1">
      <c r="A166" s="33" t="inlineStr">
        <is>
          <t>21.34.05</t>
        </is>
      </c>
      <c r="B166" s="34" t="inlineStr">
        <is>
          <t>TUTORAMENTO E AMARRIO PARA ARVORES</t>
        </is>
      </c>
      <c r="C166" s="33" t="inlineStr">
        <is>
          <t>SUDECAP</t>
        </is>
      </c>
      <c r="D166" s="33" t="inlineStr">
        <is>
          <t>Serviço</t>
        </is>
      </c>
      <c r="E166" s="33" t="inlineStr">
        <is>
          <t>UN</t>
        </is>
      </c>
      <c r="F166" s="35" t="n">
        <v>4</v>
      </c>
      <c r="G166" s="36" t="n">
        <v>102.41</v>
      </c>
      <c r="H166" s="36" t="n">
        <v>409.64</v>
      </c>
      <c r="I166" s="37" t="n">
        <v>0.05117973448432513</v>
      </c>
      <c r="J166" s="37" t="n">
        <v>97.48618722509899</v>
      </c>
      <c r="K166" s="33" t="inlineStr">
        <is>
          <t>C</t>
        </is>
      </c>
    </row>
    <row r="167" ht="15" customHeight="1">
      <c r="A167" s="33" t="inlineStr">
        <is>
          <t>10.90.03</t>
        </is>
      </c>
      <c r="B167" s="34" t="inlineStr">
        <is>
          <t>EXTINTOR DE INCENDIO  TIPO PO QUIMICO - 6KG</t>
        </is>
      </c>
      <c r="C167" s="33" t="inlineStr">
        <is>
          <t>SUDECAP</t>
        </is>
      </c>
      <c r="D167" s="33" t="inlineStr">
        <is>
          <t>Serviço</t>
        </is>
      </c>
      <c r="E167" s="33" t="inlineStr">
        <is>
          <t>UN</t>
        </is>
      </c>
      <c r="F167" s="35" t="n">
        <v>2</v>
      </c>
      <c r="G167" s="36" t="n">
        <v>201.8</v>
      </c>
      <c r="H167" s="36" t="n">
        <v>403.6</v>
      </c>
      <c r="I167" s="37" t="n">
        <v>0.05042510701560791</v>
      </c>
      <c r="J167" s="37" t="n">
        <v>97.53661233211459</v>
      </c>
      <c r="K167" s="33" t="inlineStr">
        <is>
          <t>C</t>
        </is>
      </c>
    </row>
    <row r="168" ht="15" customHeight="1">
      <c r="A168" s="33" t="inlineStr">
        <is>
          <t>10.22.01</t>
        </is>
      </c>
      <c r="B168" s="34" t="inlineStr">
        <is>
          <t>REGISTRO GAVETA BRUTO 1510-B 1/2"FABRIMAR /EQUIVALENTE</t>
        </is>
      </c>
      <c r="C168" s="33" t="inlineStr">
        <is>
          <t>SUDECAP</t>
        </is>
      </c>
      <c r="D168" s="33" t="inlineStr">
        <is>
          <t>Serviço</t>
        </is>
      </c>
      <c r="E168" s="33" t="inlineStr">
        <is>
          <t>UN</t>
        </is>
      </c>
      <c r="F168" s="35" t="n">
        <v>5</v>
      </c>
      <c r="G168" s="36" t="n">
        <v>79.64</v>
      </c>
      <c r="H168" s="36" t="n">
        <v>398.2</v>
      </c>
      <c r="I168" s="37" t="n">
        <v>0.04975044007337728</v>
      </c>
      <c r="J168" s="37" t="n">
        <v>97.58636277218797</v>
      </c>
      <c r="K168" s="33" t="inlineStr">
        <is>
          <t>C</t>
        </is>
      </c>
    </row>
    <row r="169" ht="15" customHeight="1">
      <c r="A169" s="33" t="inlineStr">
        <is>
          <t>11.45.46</t>
        </is>
      </c>
      <c r="B169" s="34" t="inlineStr">
        <is>
          <t>TIPO TARTARUGA - LUMIFOR OU EQUIVALENTE</t>
        </is>
      </c>
      <c r="C169" s="33" t="inlineStr">
        <is>
          <t>SUDECAP</t>
        </is>
      </c>
      <c r="D169" s="33" t="inlineStr">
        <is>
          <t>Serviço</t>
        </is>
      </c>
      <c r="E169" s="33" t="inlineStr">
        <is>
          <t>UN</t>
        </is>
      </c>
      <c r="F169" s="35" t="n">
        <v>6</v>
      </c>
      <c r="G169" s="36" t="n">
        <v>65.01000000000001</v>
      </c>
      <c r="H169" s="36" t="n">
        <v>390.06</v>
      </c>
      <c r="I169" s="37" t="n">
        <v>0.04873344212712592</v>
      </c>
      <c r="J169" s="37" t="n">
        <v>97.6350962143151</v>
      </c>
      <c r="K169" s="33" t="inlineStr">
        <is>
          <t>C</t>
        </is>
      </c>
    </row>
    <row r="170" ht="20.1" customHeight="1">
      <c r="A170" s="33" t="inlineStr">
        <is>
          <t>CPU 11.82.96</t>
        </is>
      </c>
      <c r="B170" s="34" t="inlineStr">
        <is>
          <t>FORNECIMENTO E INSTALAÇÃO DE FITA ADESIVA P/ IDENTIF. DE CABO, REF. BRADY OUEQUIVALENTE</t>
        </is>
      </c>
      <c r="C170" s="33" t="inlineStr">
        <is>
          <t>Composições Próprias</t>
        </is>
      </c>
      <c r="D170" s="33" t="inlineStr">
        <is>
          <t>Serviço</t>
        </is>
      </c>
      <c r="E170" s="33" t="inlineStr">
        <is>
          <t>UN</t>
        </is>
      </c>
      <c r="F170" s="35" t="n">
        <v>1</v>
      </c>
      <c r="G170" s="36" t="n">
        <v>383.6</v>
      </c>
      <c r="H170" s="36" t="n">
        <v>383.6</v>
      </c>
      <c r="I170" s="37" t="n">
        <v>0.04792634056290186</v>
      </c>
      <c r="J170" s="37" t="n">
        <v>97.68302255487799</v>
      </c>
      <c r="K170" s="33" t="inlineStr">
        <is>
          <t>C</t>
        </is>
      </c>
    </row>
    <row r="171" ht="15" customHeight="1">
      <c r="A171" s="33" t="inlineStr">
        <is>
          <t>11.22.01</t>
        </is>
      </c>
      <c r="B171" s="34" t="inlineStr">
        <is>
          <t>RELE FOTOELETRICO 1200VA RM-10 - 120V OU EQUIVALENTE</t>
        </is>
      </c>
      <c r="C171" s="33" t="inlineStr">
        <is>
          <t>SUDECAP</t>
        </is>
      </c>
      <c r="D171" s="33" t="inlineStr">
        <is>
          <t>Serviço</t>
        </is>
      </c>
      <c r="E171" s="33" t="inlineStr">
        <is>
          <t>UN</t>
        </is>
      </c>
      <c r="F171" s="35" t="n">
        <v>6</v>
      </c>
      <c r="G171" s="36" t="n">
        <v>61.8</v>
      </c>
      <c r="H171" s="36" t="n">
        <v>370.8</v>
      </c>
      <c r="I171" s="37" t="n">
        <v>0.04632713003317</v>
      </c>
      <c r="J171" s="37" t="n">
        <v>97.72934968491117</v>
      </c>
      <c r="K171" s="33" t="inlineStr">
        <is>
          <t>C</t>
        </is>
      </c>
    </row>
    <row r="172" ht="15" customHeight="1">
      <c r="A172" s="33" t="inlineStr">
        <is>
          <t>19.70.03</t>
        </is>
      </c>
      <c r="B172" s="34" t="inlineStr">
        <is>
          <t>D= 100MM</t>
        </is>
      </c>
      <c r="C172" s="33" t="inlineStr">
        <is>
          <t>SUDECAP</t>
        </is>
      </c>
      <c r="D172" s="33" t="inlineStr">
        <is>
          <t>Serviço</t>
        </is>
      </c>
      <c r="E172" s="33" t="inlineStr">
        <is>
          <t>M</t>
        </is>
      </c>
      <c r="F172" s="35" t="n">
        <v>13.2</v>
      </c>
      <c r="G172" s="36" t="n">
        <v>28</v>
      </c>
      <c r="H172" s="36" t="n">
        <v>369.6</v>
      </c>
      <c r="I172" s="37" t="n">
        <v>0.04617720404600763</v>
      </c>
      <c r="J172" s="37" t="n">
        <v>97.77552688895717</v>
      </c>
      <c r="K172" s="33" t="inlineStr">
        <is>
          <t>C</t>
        </is>
      </c>
    </row>
    <row r="173" ht="15" customHeight="1">
      <c r="A173" s="33" t="inlineStr">
        <is>
          <t>01.09.16</t>
        </is>
      </c>
      <c r="B173" s="34" t="inlineStr">
        <is>
          <t>CAIXA DÁGUA DE 1000L PARA ABASTECIMENTO DE CONTAINERS</t>
        </is>
      </c>
      <c r="C173" s="33" t="inlineStr">
        <is>
          <t>SUDECAP</t>
        </is>
      </c>
      <c r="D173" s="33" t="inlineStr">
        <is>
          <t>Serviço</t>
        </is>
      </c>
      <c r="E173" s="33" t="inlineStr">
        <is>
          <t>UN</t>
        </is>
      </c>
      <c r="F173" s="35" t="n">
        <v>1</v>
      </c>
      <c r="G173" s="36" t="n">
        <v>369.34</v>
      </c>
      <c r="H173" s="36" t="n">
        <v>369.34</v>
      </c>
      <c r="I173" s="37" t="n">
        <v>0.04614472008212245</v>
      </c>
      <c r="J173" s="37" t="n">
        <v>97.8216716090393</v>
      </c>
      <c r="K173" s="33" t="inlineStr">
        <is>
          <t>C</t>
        </is>
      </c>
    </row>
    <row r="174" ht="15" customHeight="1">
      <c r="A174" s="33" t="inlineStr">
        <is>
          <t>01.09.14</t>
        </is>
      </c>
      <c r="B174" s="34" t="inlineStr">
        <is>
          <t>INSTALAÇÕES PARA CONTAINER REFEITORIO</t>
        </is>
      </c>
      <c r="C174" s="33" t="inlineStr">
        <is>
          <t>SUDECAP</t>
        </is>
      </c>
      <c r="D174" s="33" t="inlineStr">
        <is>
          <t>Serviço</t>
        </is>
      </c>
      <c r="E174" s="33" t="inlineStr">
        <is>
          <t>UN</t>
        </is>
      </c>
      <c r="F174" s="35" t="n">
        <v>1</v>
      </c>
      <c r="G174" s="36" t="n">
        <v>367.19</v>
      </c>
      <c r="H174" s="36" t="n">
        <v>367.19</v>
      </c>
      <c r="I174" s="37" t="n">
        <v>0.04587610268845656</v>
      </c>
      <c r="J174" s="37" t="n">
        <v>97.86754771172775</v>
      </c>
      <c r="K174" s="33" t="inlineStr">
        <is>
          <t>C</t>
        </is>
      </c>
    </row>
    <row r="175" ht="20.1" customHeight="1">
      <c r="A175" s="33" t="inlineStr">
        <is>
          <t>17.04.26</t>
        </is>
      </c>
      <c r="B175" s="34" t="inlineStr">
        <is>
          <t>PINTURA COM TINTA ACRÍLICA SEMI BRILHO EM TETOS DE ÁREAS INTERNAS, APLICAÇÃO MANUAL, DUAS DEMÃOS REF 88488</t>
        </is>
      </c>
      <c r="C175" s="33" t="inlineStr">
        <is>
          <t>SUDECAP</t>
        </is>
      </c>
      <c r="D175" s="33" t="inlineStr">
        <is>
          <t>Serviço</t>
        </is>
      </c>
      <c r="E175" s="33" t="inlineStr">
        <is>
          <t>M2</t>
        </is>
      </c>
      <c r="F175" s="35" t="n">
        <v>17.9</v>
      </c>
      <c r="G175" s="36" t="n">
        <v>20.45</v>
      </c>
      <c r="H175" s="36" t="n">
        <v>366.055</v>
      </c>
      <c r="I175" s="37" t="n">
        <v>0.04573429769226549</v>
      </c>
      <c r="J175" s="37" t="n">
        <v>97.91328263411164</v>
      </c>
      <c r="K175" s="33" t="inlineStr">
        <is>
          <t>C</t>
        </is>
      </c>
    </row>
    <row r="176" ht="15" customHeight="1">
      <c r="A176" s="33" t="inlineStr">
        <is>
          <t>10.45.03</t>
        </is>
      </c>
      <c r="B176" s="34" t="inlineStr">
        <is>
          <t>CUBA EM AÇO INOX Nº1 (46X30X15CM)C/VALVULA E SIFAO</t>
        </is>
      </c>
      <c r="C176" s="33" t="inlineStr">
        <is>
          <t>SUDECAP</t>
        </is>
      </c>
      <c r="D176" s="33" t="inlineStr">
        <is>
          <t>Serviço</t>
        </is>
      </c>
      <c r="E176" s="33" t="inlineStr">
        <is>
          <t>UN</t>
        </is>
      </c>
      <c r="F176" s="35" t="n">
        <v>1</v>
      </c>
      <c r="G176" s="36" t="n">
        <v>364.32</v>
      </c>
      <c r="H176" s="36" t="n">
        <v>364.32</v>
      </c>
      <c r="I176" s="37" t="n">
        <v>0.04551752970249324</v>
      </c>
      <c r="J176" s="37" t="n">
        <v>97.95880016381412</v>
      </c>
      <c r="K176" s="33" t="inlineStr">
        <is>
          <t>C</t>
        </is>
      </c>
    </row>
    <row r="177" ht="15" customHeight="1">
      <c r="A177" s="33" t="inlineStr">
        <is>
          <t>11.60.09</t>
        </is>
      </c>
      <c r="B177" s="34" t="inlineStr">
        <is>
          <t>LÂMPADA MILHO LED 24W 2200 LUMENS BASE E27</t>
        </is>
      </c>
      <c r="C177" s="33" t="inlineStr">
        <is>
          <t>SUDECAP</t>
        </is>
      </c>
      <c r="D177" s="33" t="inlineStr">
        <is>
          <t>Serviço</t>
        </is>
      </c>
      <c r="E177" s="33" t="inlineStr">
        <is>
          <t>UN</t>
        </is>
      </c>
      <c r="F177" s="35" t="n">
        <v>9</v>
      </c>
      <c r="G177" s="36" t="n">
        <v>39.32</v>
      </c>
      <c r="H177" s="36" t="n">
        <v>353.88</v>
      </c>
      <c r="I177" s="37" t="n">
        <v>0.04421317361418069</v>
      </c>
      <c r="J177" s="37" t="n">
        <v>98.0030133374283</v>
      </c>
      <c r="K177" s="33" t="inlineStr">
        <is>
          <t>C</t>
        </is>
      </c>
    </row>
    <row r="178" ht="15" customHeight="1">
      <c r="A178" s="33" t="inlineStr">
        <is>
          <t>10.35.50</t>
        </is>
      </c>
      <c r="B178" s="34" t="inlineStr">
        <is>
          <t>CAIXA D'AGUA POLIETILENO COM TAMPA 310 L</t>
        </is>
      </c>
      <c r="C178" s="33" t="inlineStr">
        <is>
          <t>SUDECAP</t>
        </is>
      </c>
      <c r="D178" s="33" t="inlineStr">
        <is>
          <t>Serviço</t>
        </is>
      </c>
      <c r="E178" s="33" t="inlineStr">
        <is>
          <t>UN</t>
        </is>
      </c>
      <c r="F178" s="35" t="n">
        <v>1</v>
      </c>
      <c r="G178" s="36" t="n">
        <v>351.41</v>
      </c>
      <c r="H178" s="36" t="n">
        <v>351.41</v>
      </c>
      <c r="I178" s="37" t="n">
        <v>0.04390457595727149</v>
      </c>
      <c r="J178" s="37" t="n">
        <v>98.04691791338557</v>
      </c>
      <c r="K178" s="33" t="inlineStr">
        <is>
          <t>C</t>
        </is>
      </c>
    </row>
    <row r="179" ht="20.1" customHeight="1">
      <c r="A179" s="33" t="inlineStr">
        <is>
          <t>17.04.22</t>
        </is>
      </c>
      <c r="B179" s="34" t="inlineStr">
        <is>
          <t>PINTURA COM TINTA ACRÍLICA FOSCA EM PAREDES INTERNAS, APLICAÇÃO MANUAL, DUAS DEMÃOS REF 88489</t>
        </is>
      </c>
      <c r="C179" s="33" t="inlineStr">
        <is>
          <t>SUDECAP</t>
        </is>
      </c>
      <c r="D179" s="33" t="inlineStr">
        <is>
          <t>Serviço</t>
        </is>
      </c>
      <c r="E179" s="33" t="inlineStr">
        <is>
          <t>M2</t>
        </is>
      </c>
      <c r="F179" s="35" t="n">
        <v>26.2</v>
      </c>
      <c r="G179" s="36" t="n">
        <v>13.17</v>
      </c>
      <c r="H179" s="36" t="n">
        <v>345.054</v>
      </c>
      <c r="I179" s="37" t="n">
        <v>0.0431104679786015</v>
      </c>
      <c r="J179" s="37" t="n">
        <v>98.09002788161089</v>
      </c>
      <c r="K179" s="33" t="inlineStr">
        <is>
          <t>C</t>
        </is>
      </c>
    </row>
    <row r="180" ht="20.1" customHeight="1">
      <c r="A180" s="33" t="inlineStr">
        <is>
          <t>CPU 13.70.52</t>
        </is>
      </c>
      <c r="B180" s="34" t="inlineStr">
        <is>
          <t>FORNECIMENTO E INSTALAÇÃO DE J2 - JANELA BASCULANTE DE FERRO - 0,8 x 0,7 M, CONFORME PROJETO.</t>
        </is>
      </c>
      <c r="C180" s="33" t="inlineStr">
        <is>
          <t>Composições Próprias</t>
        </is>
      </c>
      <c r="D180" s="33" t="inlineStr">
        <is>
          <t>Serviço</t>
        </is>
      </c>
      <c r="E180" s="33" t="inlineStr">
        <is>
          <t>UN</t>
        </is>
      </c>
      <c r="F180" s="35" t="n">
        <v>1</v>
      </c>
      <c r="G180" s="36" t="n">
        <v>338.17</v>
      </c>
      <c r="H180" s="36" t="n">
        <v>338.17</v>
      </c>
      <c r="I180" s="37" t="n">
        <v>0.04225039256558009</v>
      </c>
      <c r="J180" s="37" t="n">
        <v>98.13227827417647</v>
      </c>
      <c r="K180" s="33" t="inlineStr">
        <is>
          <t>C</t>
        </is>
      </c>
    </row>
    <row r="181" ht="15" customHeight="1">
      <c r="A181" s="33" t="inlineStr">
        <is>
          <t>13.55.01</t>
        </is>
      </c>
      <c r="B181" s="34" t="inlineStr">
        <is>
          <t>ALÇAPAO - 60X60 CM, CAIXILHO CHAPA 18</t>
        </is>
      </c>
      <c r="C181" s="33" t="inlineStr">
        <is>
          <t>SUDECAP</t>
        </is>
      </c>
      <c r="D181" s="33" t="inlineStr">
        <is>
          <t>Serviço</t>
        </is>
      </c>
      <c r="E181" s="33" t="inlineStr">
        <is>
          <t>UN</t>
        </is>
      </c>
      <c r="F181" s="35" t="n">
        <v>1</v>
      </c>
      <c r="G181" s="36" t="n">
        <v>335.24</v>
      </c>
      <c r="H181" s="36" t="n">
        <v>335.24</v>
      </c>
      <c r="I181" s="37" t="n">
        <v>0.04188432328025866</v>
      </c>
      <c r="J181" s="37" t="n">
        <v>98.17416259745673</v>
      </c>
      <c r="K181" s="33" t="inlineStr">
        <is>
          <t>C</t>
        </is>
      </c>
    </row>
    <row r="182" ht="15" customHeight="1">
      <c r="A182" s="33" t="inlineStr">
        <is>
          <t>11.82.59</t>
        </is>
      </c>
      <c r="B182" s="34" t="inlineStr">
        <is>
          <t>PATCH CORDS TIPO RJ45-CATEG.E-REF.K-PC5E-1,5M OU EQUIVALENTE</t>
        </is>
      </c>
      <c r="C182" s="33" t="inlineStr">
        <is>
          <t>SUDECAP</t>
        </is>
      </c>
      <c r="D182" s="33" t="inlineStr">
        <is>
          <t>Serviço</t>
        </is>
      </c>
      <c r="E182" s="33" t="inlineStr">
        <is>
          <t>UN</t>
        </is>
      </c>
      <c r="F182" s="35" t="n">
        <v>9</v>
      </c>
      <c r="G182" s="36" t="n">
        <v>36.32</v>
      </c>
      <c r="H182" s="36" t="n">
        <v>326.88</v>
      </c>
      <c r="I182" s="37" t="n">
        <v>0.04083983890302753</v>
      </c>
      <c r="J182" s="37" t="n">
        <v>98.21500243635975</v>
      </c>
      <c r="K182" s="33" t="inlineStr">
        <is>
          <t>C</t>
        </is>
      </c>
    </row>
    <row r="183" ht="15" customHeight="1">
      <c r="A183" s="33" t="inlineStr">
        <is>
          <t>10.35.69</t>
        </is>
      </c>
      <c r="B183" s="34" t="inlineStr">
        <is>
          <t>CX.DE GORDURA PRE-FABRICADA SIMPLES  D=400MMX635MM</t>
        </is>
      </c>
      <c r="C183" s="33" t="inlineStr">
        <is>
          <t>SUDECAP</t>
        </is>
      </c>
      <c r="D183" s="33" t="inlineStr">
        <is>
          <t>Serviço</t>
        </is>
      </c>
      <c r="E183" s="33" t="inlineStr">
        <is>
          <t>UN</t>
        </is>
      </c>
      <c r="F183" s="35" t="n">
        <v>1</v>
      </c>
      <c r="G183" s="36" t="n">
        <v>325.72</v>
      </c>
      <c r="H183" s="36" t="n">
        <v>325.72</v>
      </c>
      <c r="I183" s="37" t="n">
        <v>0.04069491044877058</v>
      </c>
      <c r="J183" s="37" t="n">
        <v>98.25569734680853</v>
      </c>
      <c r="K183" s="33" t="inlineStr">
        <is>
          <t>C</t>
        </is>
      </c>
    </row>
    <row r="184" ht="15" customHeight="1">
      <c r="A184" s="33" t="inlineStr">
        <is>
          <t>11.05.04</t>
        </is>
      </c>
      <c r="B184" s="34" t="inlineStr">
        <is>
          <t>D= 1 1/4"</t>
        </is>
      </c>
      <c r="C184" s="33" t="inlineStr">
        <is>
          <t>SUDECAP</t>
        </is>
      </c>
      <c r="D184" s="33" t="inlineStr">
        <is>
          <t>Serviço</t>
        </is>
      </c>
      <c r="E184" s="33" t="inlineStr">
        <is>
          <t>M</t>
        </is>
      </c>
      <c r="F184" s="35" t="n">
        <v>6</v>
      </c>
      <c r="G184" s="36" t="n">
        <v>52.13</v>
      </c>
      <c r="H184" s="36" t="n">
        <v>312.78</v>
      </c>
      <c r="I184" s="37" t="n">
        <v>0.03907820855386977</v>
      </c>
      <c r="J184" s="37" t="n">
        <v>98.29477555536239</v>
      </c>
      <c r="K184" s="33" t="inlineStr">
        <is>
          <t>C</t>
        </is>
      </c>
    </row>
    <row r="185" ht="20.1" customHeight="1">
      <c r="A185" s="33" t="inlineStr">
        <is>
          <t>CPU 11.14.91</t>
        </is>
      </c>
      <c r="B185" s="34" t="inlineStr">
        <is>
          <t>FORNECIMENTO E INSTALAÇÃO DE CURVA 90º EM AÇO GALVANIZADO 40 MM (1 1/4")</t>
        </is>
      </c>
      <c r="C185" s="33" t="inlineStr">
        <is>
          <t>Composições Próprias</t>
        </is>
      </c>
      <c r="D185" s="33" t="inlineStr">
        <is>
          <t>Serviço</t>
        </is>
      </c>
      <c r="E185" s="33" t="inlineStr">
        <is>
          <t>UN</t>
        </is>
      </c>
      <c r="F185" s="35" t="n">
        <v>4</v>
      </c>
      <c r="G185" s="36" t="n">
        <v>76.89</v>
      </c>
      <c r="H185" s="36" t="n">
        <v>307.56</v>
      </c>
      <c r="I185" s="37" t="n">
        <v>0.03842603050971349</v>
      </c>
      <c r="J185" s="37" t="n">
        <v>98.3332015858721</v>
      </c>
      <c r="K185" s="33" t="inlineStr">
        <is>
          <t>C</t>
        </is>
      </c>
    </row>
    <row r="186" ht="15" customHeight="1">
      <c r="A186" s="33" t="inlineStr">
        <is>
          <t>13.40.56</t>
        </is>
      </c>
      <c r="B186" s="34" t="inlineStr">
        <is>
          <t>BARRA DE APOIO EM AÇO INOX RETA D=32MM L=80CM E=1,5MM (ABNT NBR 9050:2020)</t>
        </is>
      </c>
      <c r="C186" s="33" t="inlineStr">
        <is>
          <t>SUDECAP</t>
        </is>
      </c>
      <c r="D186" s="33" t="inlineStr">
        <is>
          <t>Serviço</t>
        </is>
      </c>
      <c r="E186" s="33" t="inlineStr">
        <is>
          <t>UN</t>
        </is>
      </c>
      <c r="F186" s="35" t="n">
        <v>2</v>
      </c>
      <c r="G186" s="36" t="n">
        <v>152.53</v>
      </c>
      <c r="H186" s="36" t="n">
        <v>305.06</v>
      </c>
      <c r="I186" s="37" t="n">
        <v>0.03811368470312524</v>
      </c>
      <c r="J186" s="37" t="n">
        <v>98.37131527057524</v>
      </c>
      <c r="K186" s="33" t="inlineStr">
        <is>
          <t>C</t>
        </is>
      </c>
    </row>
    <row r="187" ht="15" customHeight="1">
      <c r="A187" s="33" t="inlineStr">
        <is>
          <t>13.40.65</t>
        </is>
      </c>
      <c r="B187" s="34" t="inlineStr">
        <is>
          <t>BARRA APOIO DEFICIENTE TUBO METAL.CROMADO D=1 1/2"</t>
        </is>
      </c>
      <c r="C187" s="33" t="inlineStr">
        <is>
          <t>SUDECAP</t>
        </is>
      </c>
      <c r="D187" s="33" t="inlineStr">
        <is>
          <t>Serviço</t>
        </is>
      </c>
      <c r="E187" s="33" t="inlineStr">
        <is>
          <t>M</t>
        </is>
      </c>
      <c r="F187" s="35" t="n">
        <v>2.6</v>
      </c>
      <c r="G187" s="36" t="n">
        <v>117.07</v>
      </c>
      <c r="H187" s="36" t="n">
        <v>304.382</v>
      </c>
      <c r="I187" s="37" t="n">
        <v>0.03802897652037851</v>
      </c>
      <c r="J187" s="37" t="n">
        <v>98.40934399721897</v>
      </c>
      <c r="K187" s="33" t="inlineStr">
        <is>
          <t>C</t>
        </is>
      </c>
    </row>
    <row r="188" ht="15" customHeight="1">
      <c r="A188" s="33" t="inlineStr">
        <is>
          <t>10.40.54</t>
        </is>
      </c>
      <c r="B188" s="34" t="inlineStr">
        <is>
          <t>LAVAT. CANTO LINHA IZY BRANCO REF.101 DECA/EQUIVALENTE</t>
        </is>
      </c>
      <c r="C188" s="33" t="inlineStr">
        <is>
          <t>SUDECAP</t>
        </is>
      </c>
      <c r="D188" s="33" t="inlineStr">
        <is>
          <t>Serviço</t>
        </is>
      </c>
      <c r="E188" s="33" t="inlineStr">
        <is>
          <t>UN</t>
        </is>
      </c>
      <c r="F188" s="35" t="n">
        <v>1</v>
      </c>
      <c r="G188" s="36" t="n">
        <v>304.31</v>
      </c>
      <c r="H188" s="36" t="n">
        <v>304.31</v>
      </c>
      <c r="I188" s="37" t="n">
        <v>0.03801998096114877</v>
      </c>
      <c r="J188" s="37" t="n">
        <v>98.44736397818012</v>
      </c>
      <c r="K188" s="33" t="inlineStr">
        <is>
          <t>C</t>
        </is>
      </c>
    </row>
    <row r="189" ht="15" customHeight="1">
      <c r="A189" s="33" t="inlineStr">
        <is>
          <t>10.18.08</t>
        </is>
      </c>
      <c r="B189" s="34" t="inlineStr">
        <is>
          <t>ADAPTADOR PVC ROSCA E FLANGE P/ CX D'AGUA D=2 1/2"</t>
        </is>
      </c>
      <c r="C189" s="33" t="inlineStr">
        <is>
          <t>SUDECAP</t>
        </is>
      </c>
      <c r="D189" s="33" t="inlineStr">
        <is>
          <t>Serviço</t>
        </is>
      </c>
      <c r="E189" s="33" t="inlineStr">
        <is>
          <t>UN</t>
        </is>
      </c>
      <c r="F189" s="35" t="n">
        <v>1</v>
      </c>
      <c r="G189" s="36" t="n">
        <v>301.25</v>
      </c>
      <c r="H189" s="36" t="n">
        <v>301.25</v>
      </c>
      <c r="I189" s="37" t="n">
        <v>0.03763766969388474</v>
      </c>
      <c r="J189" s="37" t="n">
        <v>98.485001647874</v>
      </c>
      <c r="K189" s="33" t="inlineStr">
        <is>
          <t>C</t>
        </is>
      </c>
    </row>
    <row r="190" ht="15" customHeight="1">
      <c r="A190" s="33" t="inlineStr">
        <is>
          <t>08.87.41</t>
        </is>
      </c>
      <c r="B190" s="34" t="inlineStr">
        <is>
          <t>Nº 24 GSG, DESENVOLVIMENTO =  15 CM</t>
        </is>
      </c>
      <c r="C190" s="33" t="inlineStr">
        <is>
          <t>SUDECAP</t>
        </is>
      </c>
      <c r="D190" s="33" t="inlineStr">
        <is>
          <t>Serviço</t>
        </is>
      </c>
      <c r="E190" s="33" t="inlineStr">
        <is>
          <t>M</t>
        </is>
      </c>
      <c r="F190" s="35" t="n">
        <v>7.4</v>
      </c>
      <c r="G190" s="36" t="n">
        <v>40.23</v>
      </c>
      <c r="H190" s="36" t="n">
        <v>297.702</v>
      </c>
      <c r="I190" s="37" t="n">
        <v>0.03719438852517469</v>
      </c>
      <c r="J190" s="37" t="n">
        <v>98.52219578652253</v>
      </c>
      <c r="K190" s="33" t="inlineStr">
        <is>
          <t>C</t>
        </is>
      </c>
    </row>
    <row r="191" ht="15" customHeight="1">
      <c r="A191" s="33" t="inlineStr">
        <is>
          <t>11.14.20</t>
        </is>
      </c>
      <c r="B191" s="34" t="inlineStr">
        <is>
          <t>CAIXA DE PASSAGEM EM PVC 4"X2" PRETA P/ELETRODUTO ROSCÁVEL/SOLDÁVEL</t>
        </is>
      </c>
      <c r="C191" s="33" t="inlineStr">
        <is>
          <t>SUDECAP</t>
        </is>
      </c>
      <c r="D191" s="33" t="inlineStr">
        <is>
          <t>Serviço</t>
        </is>
      </c>
      <c r="E191" s="33" t="inlineStr">
        <is>
          <t>UN</t>
        </is>
      </c>
      <c r="F191" s="35" t="n">
        <v>31</v>
      </c>
      <c r="G191" s="36" t="n">
        <v>9.51</v>
      </c>
      <c r="H191" s="36" t="n">
        <v>294.81</v>
      </c>
      <c r="I191" s="37" t="n">
        <v>0.0368330668961134</v>
      </c>
      <c r="J191" s="37" t="n">
        <v>98.55902885341864</v>
      </c>
      <c r="K191" s="33" t="inlineStr">
        <is>
          <t>C</t>
        </is>
      </c>
    </row>
    <row r="192" ht="15" customHeight="1">
      <c r="A192" s="33" t="inlineStr">
        <is>
          <t>10.27.15</t>
        </is>
      </c>
      <c r="B192" s="34" t="inlineStr">
        <is>
          <t>CHUVEIRO ELETRICO CROMADO  D= 1/2"  LORENZETTI/EQUIVALENTE</t>
        </is>
      </c>
      <c r="C192" s="33" t="inlineStr">
        <is>
          <t>SUDECAP</t>
        </is>
      </c>
      <c r="D192" s="33" t="inlineStr">
        <is>
          <t>Serviço</t>
        </is>
      </c>
      <c r="E192" s="33" t="inlineStr">
        <is>
          <t>UN</t>
        </is>
      </c>
      <c r="F192" s="35" t="n">
        <v>1</v>
      </c>
      <c r="G192" s="36" t="n">
        <v>294.59</v>
      </c>
      <c r="H192" s="36" t="n">
        <v>294.59</v>
      </c>
      <c r="I192" s="37" t="n">
        <v>0.03680558046513362</v>
      </c>
      <c r="J192" s="37" t="n">
        <v>98.59583443388378</v>
      </c>
      <c r="K192" s="33" t="inlineStr">
        <is>
          <t>C</t>
        </is>
      </c>
    </row>
    <row r="193" ht="20.1" customHeight="1">
      <c r="A193" s="33" t="inlineStr">
        <is>
          <t>17.04.27</t>
        </is>
      </c>
      <c r="B193" s="34" t="inlineStr">
        <is>
          <t>PINTURA COM TINTA ACRÍLICA SEMI BRILHO EM PAREDES INTERNAS, APLICAÇÃO MANUAL, DUAS DEMÃOS REF 88489</t>
        </is>
      </c>
      <c r="C193" s="33" t="inlineStr">
        <is>
          <t>SUDECAP</t>
        </is>
      </c>
      <c r="D193" s="33" t="inlineStr">
        <is>
          <t>Serviço</t>
        </is>
      </c>
      <c r="E193" s="33" t="inlineStr">
        <is>
          <t>M2</t>
        </is>
      </c>
      <c r="F193" s="35" t="n">
        <v>15.61</v>
      </c>
      <c r="G193" s="36" t="n">
        <v>18.51</v>
      </c>
      <c r="H193" s="36" t="n">
        <v>288.9411</v>
      </c>
      <c r="I193" s="37" t="n">
        <v>0.03609981637439907</v>
      </c>
      <c r="J193" s="37" t="n">
        <v>98.63193411282602</v>
      </c>
      <c r="K193" s="33" t="inlineStr">
        <is>
          <t>C</t>
        </is>
      </c>
    </row>
    <row r="194" ht="27.95" customHeight="1">
      <c r="A194" s="33" t="inlineStr">
        <is>
          <t>CPU 13.31.66</t>
        </is>
      </c>
      <c r="B194" s="34" t="inlineStr">
        <is>
          <t>FORNECIMENTO E INSTALAÇÃO DE MONTANTE EM TUBO GALVANIZADO PORTÃO EM TUBOGALVANIZADO Ø3" E Ø4" E TELA GALVANIZADA #2" FIO 10, ENTRE P1 E P2, VÃO 45cm. 45x250</t>
        </is>
      </c>
      <c r="C194" s="33" t="inlineStr">
        <is>
          <t>Composições Próprias</t>
        </is>
      </c>
      <c r="D194" s="33" t="inlineStr">
        <is>
          <t>Serviço</t>
        </is>
      </c>
      <c r="E194" s="33" t="inlineStr">
        <is>
          <t>UN</t>
        </is>
      </c>
      <c r="F194" s="35" t="n">
        <v>1</v>
      </c>
      <c r="G194" s="36" t="n">
        <v>287.5</v>
      </c>
      <c r="H194" s="36" t="n">
        <v>287.5</v>
      </c>
      <c r="I194" s="37" t="n">
        <v>0.03591976775764934</v>
      </c>
      <c r="J194" s="37" t="n">
        <v>98.66785388058366</v>
      </c>
      <c r="K194" s="33" t="inlineStr">
        <is>
          <t>C</t>
        </is>
      </c>
    </row>
    <row r="195" ht="20.1" customHeight="1">
      <c r="A195" s="33" t="inlineStr">
        <is>
          <t>CPU 15.58.52</t>
        </is>
      </c>
      <c r="B195" s="34" t="inlineStr">
        <is>
          <t>FORNECIMENTO E INSTALAÇÃO DE PEITORIL DE GRANITO CINZA CORUMBA E= 2 CM</t>
        </is>
      </c>
      <c r="C195" s="33" t="inlineStr">
        <is>
          <t>Composições Próprias</t>
        </is>
      </c>
      <c r="D195" s="33" t="inlineStr">
        <is>
          <t>Serviço</t>
        </is>
      </c>
      <c r="E195" s="33" t="inlineStr">
        <is>
          <t>M2</t>
        </is>
      </c>
      <c r="F195" s="35" t="n">
        <v>0.72</v>
      </c>
      <c r="G195" s="36" t="n">
        <v>396.85</v>
      </c>
      <c r="H195" s="36" t="n">
        <v>285.732</v>
      </c>
      <c r="I195" s="37" t="n">
        <v>0.03569887680323013</v>
      </c>
      <c r="J195" s="37" t="n">
        <v>98.70355250751025</v>
      </c>
      <c r="K195" s="33" t="inlineStr">
        <is>
          <t>C</t>
        </is>
      </c>
    </row>
    <row r="196" ht="15" customHeight="1">
      <c r="A196" s="33" t="inlineStr">
        <is>
          <t>13.40.58</t>
        </is>
      </c>
      <c r="B196" s="34" t="inlineStr">
        <is>
          <t>BARRA DE APOIO EM AÇO INOX EM "L" D=32MM 70X70CM E=1,5MM (ABNT NBR 9050:2020)</t>
        </is>
      </c>
      <c r="C196" s="33" t="inlineStr">
        <is>
          <t>SUDECAP</t>
        </is>
      </c>
      <c r="D196" s="33" t="inlineStr">
        <is>
          <t>Serviço</t>
        </is>
      </c>
      <c r="E196" s="33" t="inlineStr">
        <is>
          <t>UN</t>
        </is>
      </c>
      <c r="F196" s="35" t="n">
        <v>1</v>
      </c>
      <c r="G196" s="36" t="n">
        <v>282</v>
      </c>
      <c r="H196" s="36" t="n">
        <v>282</v>
      </c>
      <c r="I196" s="37" t="n">
        <v>0.03523260698315517</v>
      </c>
      <c r="J196" s="37" t="n">
        <v>98.73878511449341</v>
      </c>
      <c r="K196" s="33" t="inlineStr">
        <is>
          <t>C</t>
        </is>
      </c>
    </row>
    <row r="197" ht="15" customHeight="1">
      <c r="A197" s="33" t="inlineStr">
        <is>
          <t>10.03.05</t>
        </is>
      </c>
      <c r="B197" s="34" t="inlineStr">
        <is>
          <t>D=  50 MM (1 1/2")</t>
        </is>
      </c>
      <c r="C197" s="33" t="inlineStr">
        <is>
          <t>SUDECAP</t>
        </is>
      </c>
      <c r="D197" s="33" t="inlineStr">
        <is>
          <t>Serviço</t>
        </is>
      </c>
      <c r="E197" s="33" t="inlineStr">
        <is>
          <t>M</t>
        </is>
      </c>
      <c r="F197" s="35" t="n">
        <v>8.140000000000001</v>
      </c>
      <c r="G197" s="36" t="n">
        <v>34.08</v>
      </c>
      <c r="H197" s="36" t="n">
        <v>277.4112</v>
      </c>
      <c r="I197" s="37" t="n">
        <v>0.0346592900082463</v>
      </c>
      <c r="J197" s="37" t="n">
        <v>98.77344425457567</v>
      </c>
      <c r="K197" s="33" t="inlineStr">
        <is>
          <t>C</t>
        </is>
      </c>
    </row>
    <row r="198" ht="15" customHeight="1">
      <c r="A198" s="33" t="inlineStr">
        <is>
          <t>01.09.13</t>
        </is>
      </c>
      <c r="B198" s="34" t="inlineStr">
        <is>
          <t>INSTALAÇÕES PARA CONTAINER VESTIARIO COM BANCO E ARMÁRIO</t>
        </is>
      </c>
      <c r="C198" s="33" t="inlineStr">
        <is>
          <t>SUDECAP</t>
        </is>
      </c>
      <c r="D198" s="33" t="inlineStr">
        <is>
          <t>Serviço</t>
        </is>
      </c>
      <c r="E198" s="33" t="inlineStr">
        <is>
          <t>UN</t>
        </is>
      </c>
      <c r="F198" s="35" t="n">
        <v>1</v>
      </c>
      <c r="G198" s="36" t="n">
        <v>274.79</v>
      </c>
      <c r="H198" s="36" t="n">
        <v>274.79</v>
      </c>
      <c r="I198" s="37" t="n">
        <v>0.03433180167695465</v>
      </c>
      <c r="J198" s="37" t="n">
        <v>98.80777605625262</v>
      </c>
      <c r="K198" s="33" t="inlineStr">
        <is>
          <t>C</t>
        </is>
      </c>
    </row>
    <row r="199" ht="20.1" customHeight="1">
      <c r="A199" s="33" t="inlineStr">
        <is>
          <t>89353</t>
        </is>
      </c>
      <c r="B199" s="34" t="inlineStr">
        <is>
          <t>REGISTRO DE GAVETA BRUTO, LATÃO, ROSCÁVEL, 3/4" - FORNECIMENTO E INSTALAÇÃO. AF_08/2021</t>
        </is>
      </c>
      <c r="C199" s="33" t="inlineStr">
        <is>
          <t>SINAPI</t>
        </is>
      </c>
      <c r="D199" s="33" t="inlineStr">
        <is>
          <t>Serviço</t>
        </is>
      </c>
      <c r="E199" s="33" t="inlineStr">
        <is>
          <t>UN</t>
        </is>
      </c>
      <c r="F199" s="35" t="n">
        <v>4</v>
      </c>
      <c r="G199" s="36" t="n">
        <v>67.89</v>
      </c>
      <c r="H199" s="36" t="n">
        <v>271.56</v>
      </c>
      <c r="I199" s="37" t="n">
        <v>0.03392825089484262</v>
      </c>
      <c r="J199" s="37" t="n">
        <v>98.84170430714747</v>
      </c>
      <c r="K199" s="33" t="inlineStr">
        <is>
          <t>C</t>
        </is>
      </c>
    </row>
    <row r="200" ht="15" customHeight="1">
      <c r="A200" s="33" t="inlineStr">
        <is>
          <t>11.24.07</t>
        </is>
      </c>
      <c r="B200" s="34" t="inlineStr">
        <is>
          <t>#   6,0 MM2, ISOLAMENTO 750V</t>
        </is>
      </c>
      <c r="C200" s="33" t="inlineStr">
        <is>
          <t>SUDECAP</t>
        </is>
      </c>
      <c r="D200" s="33" t="inlineStr">
        <is>
          <t>Serviço</t>
        </is>
      </c>
      <c r="E200" s="33" t="inlineStr">
        <is>
          <t>M</t>
        </is>
      </c>
      <c r="F200" s="35" t="n">
        <v>35.1</v>
      </c>
      <c r="G200" s="36" t="n">
        <v>7.33</v>
      </c>
      <c r="H200" s="36" t="n">
        <v>257.283</v>
      </c>
      <c r="I200" s="37" t="n">
        <v>0.03214450646257842</v>
      </c>
      <c r="J200" s="37" t="n">
        <v>98.87384843879508</v>
      </c>
      <c r="K200" s="33" t="inlineStr">
        <is>
          <t>C</t>
        </is>
      </c>
    </row>
    <row r="201" ht="15" customHeight="1">
      <c r="A201" s="33" t="inlineStr">
        <is>
          <t>81.04.06</t>
        </is>
      </c>
      <c r="B201" s="34" t="inlineStr">
        <is>
          <t>VIDRO MARTELADO OU CANELADO, E=4 MM REF 10499</t>
        </is>
      </c>
      <c r="C201" s="33" t="inlineStr">
        <is>
          <t>SUDECAP</t>
        </is>
      </c>
      <c r="D201" s="33" t="inlineStr">
        <is>
          <t>Material</t>
        </is>
      </c>
      <c r="E201" s="33" t="inlineStr">
        <is>
          <t>M2</t>
        </is>
      </c>
      <c r="F201" s="35" t="n">
        <v>1.42</v>
      </c>
      <c r="G201" s="36" t="n">
        <v>180.98</v>
      </c>
      <c r="H201" s="36" t="n">
        <v>256.9916</v>
      </c>
      <c r="I201" s="37" t="n">
        <v>0.03210809943536249</v>
      </c>
      <c r="J201" s="37" t="n">
        <v>98.90595633832912</v>
      </c>
      <c r="K201" s="33" t="inlineStr">
        <is>
          <t>C</t>
        </is>
      </c>
    </row>
    <row r="202" ht="15" customHeight="1">
      <c r="A202" s="33" t="inlineStr">
        <is>
          <t>04.15.31</t>
        </is>
      </c>
      <c r="B202" s="34" t="inlineStr">
        <is>
          <t>AÇO CA-60 D = 4,2 MM, CORTE, DOBRA E COLOCAÇAO EM FUNDAÇÃO REF 96543</t>
        </is>
      </c>
      <c r="C202" s="33" t="inlineStr">
        <is>
          <t>SUDECAP</t>
        </is>
      </c>
      <c r="D202" s="33" t="inlineStr">
        <is>
          <t>Serviço</t>
        </is>
      </c>
      <c r="E202" s="33" t="inlineStr">
        <is>
          <t>KG</t>
        </is>
      </c>
      <c r="F202" s="35" t="n">
        <v>13.05</v>
      </c>
      <c r="G202" s="36" t="n">
        <v>19.56</v>
      </c>
      <c r="H202" s="36" t="n">
        <v>255.258</v>
      </c>
      <c r="I202" s="37" t="n">
        <v>0.03189150635924193</v>
      </c>
      <c r="J202" s="37" t="n">
        <v>98.93784809456501</v>
      </c>
      <c r="K202" s="33" t="inlineStr">
        <is>
          <t>C</t>
        </is>
      </c>
    </row>
    <row r="203" ht="15" customHeight="1">
      <c r="A203" s="33" t="inlineStr">
        <is>
          <t>10.10.02</t>
        </is>
      </c>
      <c r="B203" s="34" t="inlineStr">
        <is>
          <t>D=  50 MM</t>
        </is>
      </c>
      <c r="C203" s="33" t="inlineStr">
        <is>
          <t>SUDECAP</t>
        </is>
      </c>
      <c r="D203" s="33" t="inlineStr">
        <is>
          <t>Serviço</t>
        </is>
      </c>
      <c r="E203" s="33" t="inlineStr">
        <is>
          <t>M</t>
        </is>
      </c>
      <c r="F203" s="35" t="n">
        <v>8.199999999999999</v>
      </c>
      <c r="G203" s="36" t="n">
        <v>30.53</v>
      </c>
      <c r="H203" s="36" t="n">
        <v>250.346</v>
      </c>
      <c r="I203" s="37" t="n">
        <v>0.03127780931845733</v>
      </c>
      <c r="J203" s="37" t="n">
        <v>98.96912640363676</v>
      </c>
      <c r="K203" s="33" t="inlineStr">
        <is>
          <t>C</t>
        </is>
      </c>
    </row>
    <row r="204" ht="20.1" customHeight="1">
      <c r="A204" s="33" t="inlineStr">
        <is>
          <t>CPU 13.38.52</t>
        </is>
      </c>
      <c r="B204" s="34" t="inlineStr">
        <is>
          <t>FORNECIMENTO E INSTALAÇÃO DE GRADE DE FERRO 80 x 70 CM - CONFORME PROJETO</t>
        </is>
      </c>
      <c r="C204" s="33" t="inlineStr">
        <is>
          <t>Composições Próprias</t>
        </is>
      </c>
      <c r="D204" s="33" t="inlineStr">
        <is>
          <t>Serviço</t>
        </is>
      </c>
      <c r="E204" s="33" t="inlineStr">
        <is>
          <t>UN</t>
        </is>
      </c>
      <c r="F204" s="35" t="n">
        <v>1</v>
      </c>
      <c r="G204" s="36" t="n">
        <v>249.74</v>
      </c>
      <c r="H204" s="36" t="n">
        <v>249.74</v>
      </c>
      <c r="I204" s="37" t="n">
        <v>0.03120209669494033</v>
      </c>
      <c r="J204" s="37" t="n">
        <v>99.0003285003317</v>
      </c>
      <c r="K204" s="33" t="inlineStr">
        <is>
          <t>C</t>
        </is>
      </c>
    </row>
    <row r="205" ht="15" customHeight="1">
      <c r="A205" s="33" t="inlineStr">
        <is>
          <t>11.82.64</t>
        </is>
      </c>
      <c r="B205" s="34" t="inlineStr">
        <is>
          <t>ORGANIZADOR DE CABOS 1U ALLKONNECT OU EQUIVALENTE</t>
        </is>
      </c>
      <c r="C205" s="33" t="inlineStr">
        <is>
          <t>SUDECAP</t>
        </is>
      </c>
      <c r="D205" s="33" t="inlineStr">
        <is>
          <t>Serviço</t>
        </is>
      </c>
      <c r="E205" s="33" t="inlineStr">
        <is>
          <t>UN</t>
        </is>
      </c>
      <c r="F205" s="35" t="n">
        <v>3</v>
      </c>
      <c r="G205" s="36" t="n">
        <v>83.23999999999999</v>
      </c>
      <c r="H205" s="36" t="n">
        <v>249.72</v>
      </c>
      <c r="I205" s="37" t="n">
        <v>0.03119959792848763</v>
      </c>
      <c r="J205" s="37" t="n">
        <v>99.03152809826018</v>
      </c>
      <c r="K205" s="33" t="inlineStr">
        <is>
          <t>C</t>
        </is>
      </c>
    </row>
    <row r="206" ht="15" customHeight="1">
      <c r="A206" s="33" t="inlineStr">
        <is>
          <t>06.03.45</t>
        </is>
      </c>
      <c r="B206" s="34" t="inlineStr">
        <is>
          <t>AÇO CA-50    D = 16 MM (EXCETO LAJES)</t>
        </is>
      </c>
      <c r="C206" s="33" t="inlineStr">
        <is>
          <t>SUDECAP</t>
        </is>
      </c>
      <c r="D206" s="33" t="inlineStr">
        <is>
          <t>Serviço</t>
        </is>
      </c>
      <c r="E206" s="33" t="inlineStr">
        <is>
          <t>KG</t>
        </is>
      </c>
      <c r="F206" s="35" t="n">
        <v>20.52</v>
      </c>
      <c r="G206" s="36" t="n">
        <v>11.47</v>
      </c>
      <c r="H206" s="36" t="n">
        <v>235.3644</v>
      </c>
      <c r="I206" s="37" t="n">
        <v>0.02940603334406428</v>
      </c>
      <c r="J206" s="37" t="n">
        <v>99.06093358187563</v>
      </c>
      <c r="K206" s="33" t="inlineStr">
        <is>
          <t>C</t>
        </is>
      </c>
    </row>
    <row r="207" ht="15" customHeight="1">
      <c r="A207" s="33" t="inlineStr">
        <is>
          <t>18.08.97</t>
        </is>
      </c>
      <c r="B207" s="34" t="inlineStr">
        <is>
          <t>RODABANCA EM GRANITO CINZA CORUMBA E=2CM H=10CM</t>
        </is>
      </c>
      <c r="C207" s="33" t="inlineStr">
        <is>
          <t>SUDECAP</t>
        </is>
      </c>
      <c r="D207" s="33" t="inlineStr">
        <is>
          <t>Serviço</t>
        </is>
      </c>
      <c r="E207" s="33" t="inlineStr">
        <is>
          <t>M</t>
        </is>
      </c>
      <c r="F207" s="35" t="n">
        <v>4.3</v>
      </c>
      <c r="G207" s="36" t="n">
        <v>53.97</v>
      </c>
      <c r="H207" s="36" t="n">
        <v>232.071</v>
      </c>
      <c r="I207" s="37" t="n">
        <v>0.02899456147229718</v>
      </c>
      <c r="J207" s="37" t="n">
        <v>99.08992801840961</v>
      </c>
      <c r="K207" s="33" t="inlineStr">
        <is>
          <t>C</t>
        </is>
      </c>
    </row>
    <row r="208" ht="15" customHeight="1">
      <c r="A208" s="33" t="inlineStr">
        <is>
          <t>11.82.66</t>
        </is>
      </c>
      <c r="B208" s="34" t="inlineStr">
        <is>
          <t>PATCH PAINEL 24 PORTAS CATEG.5E MAXITELECOM/SIMIL. OU EQUIVALENTE</t>
        </is>
      </c>
      <c r="C208" s="33" t="inlineStr">
        <is>
          <t>SUDECAP</t>
        </is>
      </c>
      <c r="D208" s="33" t="inlineStr">
        <is>
          <t>Serviço</t>
        </is>
      </c>
      <c r="E208" s="33" t="inlineStr">
        <is>
          <t>UN</t>
        </is>
      </c>
      <c r="F208" s="35" t="n">
        <v>1</v>
      </c>
      <c r="G208" s="36" t="n">
        <v>226.2</v>
      </c>
      <c r="H208" s="36" t="n">
        <v>226.2</v>
      </c>
      <c r="I208" s="37" t="n">
        <v>0.02826104858010532</v>
      </c>
      <c r="J208" s="37" t="n">
        <v>99.11818906698971</v>
      </c>
      <c r="K208" s="33" t="inlineStr">
        <is>
          <t>C</t>
        </is>
      </c>
    </row>
    <row r="209" ht="27.95" customHeight="1">
      <c r="A209" s="33" t="inlineStr">
        <is>
          <t>CPU 13.31.65</t>
        </is>
      </c>
      <c r="B209" s="34" t="inlineStr">
        <is>
          <t>FORNECIMENTO E INSTALAÇÃO DE MONTANTE EM TUBO GALVANIZADO PORTÃO EM TUBOGALVANIZADO Ø3" E Ø4" COM  TELA GALVANIZADA #2" FIO 10, ENTRE P1 E P2, VÃO 30cm. 30x250</t>
        </is>
      </c>
      <c r="C209" s="33" t="inlineStr">
        <is>
          <t>Composições Próprias</t>
        </is>
      </c>
      <c r="D209" s="33" t="inlineStr">
        <is>
          <t>Serviço</t>
        </is>
      </c>
      <c r="E209" s="33" t="inlineStr">
        <is>
          <t>UN</t>
        </is>
      </c>
      <c r="F209" s="35" t="n">
        <v>1</v>
      </c>
      <c r="G209" s="36" t="n">
        <v>216.63</v>
      </c>
      <c r="H209" s="36" t="n">
        <v>216.63</v>
      </c>
      <c r="I209" s="37" t="n">
        <v>0.02706538883248548</v>
      </c>
      <c r="J209" s="37" t="n">
        <v>99.1452544558222</v>
      </c>
      <c r="K209" s="33" t="inlineStr">
        <is>
          <t>C</t>
        </is>
      </c>
    </row>
    <row r="210" ht="15" customHeight="1">
      <c r="A210" s="33" t="inlineStr">
        <is>
          <t>10.27.23</t>
        </is>
      </c>
      <c r="B210" s="34" t="inlineStr">
        <is>
          <t>DUCHINHA ACQUA-JET  C-2195 DL         FABRIMAR/EQUIVALENTE</t>
        </is>
      </c>
      <c r="C210" s="33" t="inlineStr">
        <is>
          <t>SUDECAP</t>
        </is>
      </c>
      <c r="D210" s="33" t="inlineStr">
        <is>
          <t>Serviço</t>
        </is>
      </c>
      <c r="E210" s="33" t="inlineStr">
        <is>
          <t>UN</t>
        </is>
      </c>
      <c r="F210" s="35" t="n">
        <v>1</v>
      </c>
      <c r="G210" s="36" t="n">
        <v>214.45</v>
      </c>
      <c r="H210" s="36" t="n">
        <v>214.45</v>
      </c>
      <c r="I210" s="37" t="n">
        <v>0.02679302328914052</v>
      </c>
      <c r="J210" s="37" t="n">
        <v>99.17204747911134</v>
      </c>
      <c r="K210" s="33" t="inlineStr">
        <is>
          <t>C</t>
        </is>
      </c>
    </row>
    <row r="211" ht="15" customHeight="1">
      <c r="A211" s="33" t="inlineStr">
        <is>
          <t>10.29.01</t>
        </is>
      </c>
      <c r="B211" s="34" t="inlineStr">
        <is>
          <t>KIT CAVALETE METAL COM REGISTRO 1/2" COPASA</t>
        </is>
      </c>
      <c r="C211" s="33" t="inlineStr">
        <is>
          <t>SUDECAP</t>
        </is>
      </c>
      <c r="D211" s="33" t="inlineStr">
        <is>
          <t>Serviço</t>
        </is>
      </c>
      <c r="E211" s="33" t="inlineStr">
        <is>
          <t>UN</t>
        </is>
      </c>
      <c r="F211" s="35" t="n">
        <v>1</v>
      </c>
      <c r="G211" s="36" t="n">
        <v>212.21</v>
      </c>
      <c r="H211" s="36" t="n">
        <v>212.21</v>
      </c>
      <c r="I211" s="37" t="n">
        <v>0.02651316144643745</v>
      </c>
      <c r="J211" s="37" t="n">
        <v>99.19856064055777</v>
      </c>
      <c r="K211" s="33" t="inlineStr">
        <is>
          <t>C</t>
        </is>
      </c>
    </row>
    <row r="212" ht="15" customHeight="1">
      <c r="A212" s="33" t="inlineStr">
        <is>
          <t>10.48.01</t>
        </is>
      </c>
      <c r="B212" s="34" t="inlineStr">
        <is>
          <t>PAPELEIRA LOUÇA BRANCA 602 CELITE/EQUIVALENTE</t>
        </is>
      </c>
      <c r="C212" s="33" t="inlineStr">
        <is>
          <t>SUDECAP</t>
        </is>
      </c>
      <c r="D212" s="33" t="inlineStr">
        <is>
          <t>Serviço</t>
        </is>
      </c>
      <c r="E212" s="33" t="inlineStr">
        <is>
          <t>UN</t>
        </is>
      </c>
      <c r="F212" s="35" t="n">
        <v>2</v>
      </c>
      <c r="G212" s="36" t="n">
        <v>102.63</v>
      </c>
      <c r="H212" s="36" t="n">
        <v>205.26</v>
      </c>
      <c r="I212" s="37" t="n">
        <v>0.0256448401041221</v>
      </c>
      <c r="J212" s="37" t="n">
        <v>99.22420548066189</v>
      </c>
      <c r="K212" s="33" t="inlineStr">
        <is>
          <t>C</t>
        </is>
      </c>
    </row>
    <row r="213" ht="15" customHeight="1">
      <c r="A213" s="33" t="inlineStr">
        <is>
          <t>10.27.63</t>
        </is>
      </c>
      <c r="B213" s="34" t="inlineStr">
        <is>
          <t>SIFAO PIA COPO REGULAVEL 1 1/2" X 1 1/2" SIGMA/EQUIVALENTE</t>
        </is>
      </c>
      <c r="C213" s="33" t="inlineStr">
        <is>
          <t>SUDECAP</t>
        </is>
      </c>
      <c r="D213" s="33" t="inlineStr">
        <is>
          <t>Serviço</t>
        </is>
      </c>
      <c r="E213" s="33" t="inlineStr">
        <is>
          <t>UN</t>
        </is>
      </c>
      <c r="F213" s="35" t="n">
        <v>1</v>
      </c>
      <c r="G213" s="36" t="n">
        <v>204.92</v>
      </c>
      <c r="H213" s="36" t="n">
        <v>204.92</v>
      </c>
      <c r="I213" s="37" t="n">
        <v>0.02560236107442609</v>
      </c>
      <c r="J213" s="37" t="n">
        <v>99.24980784173633</v>
      </c>
      <c r="K213" s="33" t="inlineStr">
        <is>
          <t>C</t>
        </is>
      </c>
    </row>
    <row r="214" ht="15" customHeight="1">
      <c r="A214" s="33" t="inlineStr">
        <is>
          <t>11.91.06</t>
        </is>
      </c>
      <c r="B214" s="34" t="inlineStr">
        <is>
          <t>CABO DE COBRE NU # 50 MM2</t>
        </is>
      </c>
      <c r="C214" s="33" t="inlineStr">
        <is>
          <t>SUDECAP</t>
        </is>
      </c>
      <c r="D214" s="33" t="inlineStr">
        <is>
          <t>Serviço</t>
        </is>
      </c>
      <c r="E214" s="33" t="inlineStr">
        <is>
          <t>M</t>
        </is>
      </c>
      <c r="F214" s="35" t="n">
        <v>4</v>
      </c>
      <c r="G214" s="36" t="n">
        <v>50.4</v>
      </c>
      <c r="H214" s="36" t="n">
        <v>201.6</v>
      </c>
      <c r="I214" s="37" t="n">
        <v>0.02518756584327689</v>
      </c>
      <c r="J214" s="37" t="n">
        <v>99.2749954075796</v>
      </c>
      <c r="K214" s="33" t="inlineStr">
        <is>
          <t>C</t>
        </is>
      </c>
    </row>
    <row r="215" ht="20.1" customHeight="1">
      <c r="A215" s="33" t="inlineStr">
        <is>
          <t>16.20.20</t>
        </is>
      </c>
      <c r="B215" s="34" t="inlineStr">
        <is>
          <t>ESPELHO CRISTAL, E = 4 MM, APARAFUSADO, ÁREA MENOR OU IGUAL A 1,0 M2, FORNECIMENTO E INSTALAÇÃO REF 102143</t>
        </is>
      </c>
      <c r="C215" s="33" t="inlineStr">
        <is>
          <t>SUDECAP</t>
        </is>
      </c>
      <c r="D215" s="33" t="inlineStr">
        <is>
          <t>Serviço</t>
        </is>
      </c>
      <c r="E215" s="33" t="inlineStr">
        <is>
          <t>M2</t>
        </is>
      </c>
      <c r="F215" s="35" t="n">
        <v>0.36</v>
      </c>
      <c r="G215" s="36" t="n">
        <v>535.27</v>
      </c>
      <c r="H215" s="36" t="n">
        <v>192.6972</v>
      </c>
      <c r="I215" s="37" t="n">
        <v>0.02407526494451933</v>
      </c>
      <c r="J215" s="37" t="n">
        <v>99.29907102235143</v>
      </c>
      <c r="K215" s="33" t="inlineStr">
        <is>
          <t>C</t>
        </is>
      </c>
    </row>
    <row r="216" ht="15" customHeight="1">
      <c r="A216" s="33" t="inlineStr">
        <is>
          <t>15.54.07</t>
        </is>
      </c>
      <c r="B216" s="34" t="inlineStr">
        <is>
          <t>SOLEIRA DE GRANITO CINZA CORUMBA E= 2 CM</t>
        </is>
      </c>
      <c r="C216" s="33" t="inlineStr">
        <is>
          <t>SUDECAP</t>
        </is>
      </c>
      <c r="D216" s="33" t="inlineStr">
        <is>
          <t>Serviço</t>
        </is>
      </c>
      <c r="E216" s="33" t="inlineStr">
        <is>
          <t>M2</t>
        </is>
      </c>
      <c r="F216" s="35" t="n">
        <v>0.48</v>
      </c>
      <c r="G216" s="36" t="n">
        <v>396.85</v>
      </c>
      <c r="H216" s="36" t="n">
        <v>190.488</v>
      </c>
      <c r="I216" s="37" t="n">
        <v>0.02379925120215342</v>
      </c>
      <c r="J216" s="37" t="n">
        <v>99.32287052343023</v>
      </c>
      <c r="K216" s="33" t="inlineStr">
        <is>
          <t>C</t>
        </is>
      </c>
    </row>
    <row r="217" ht="15" customHeight="1">
      <c r="A217" s="33" t="inlineStr">
        <is>
          <t>13.40.59</t>
        </is>
      </c>
      <c r="B217" s="34" t="inlineStr">
        <is>
          <t>BARRA DE APOIO EM AÇO INOX RETA D=32MM L=40CM E=1,5MM (ABNT NBR 9050:2020)</t>
        </is>
      </c>
      <c r="C217" s="33" t="inlineStr">
        <is>
          <t>SUDECAP</t>
        </is>
      </c>
      <c r="D217" s="33" t="inlineStr">
        <is>
          <t>Serviço</t>
        </is>
      </c>
      <c r="E217" s="33" t="inlineStr">
        <is>
          <t>UN</t>
        </is>
      </c>
      <c r="F217" s="35" t="n">
        <v>2</v>
      </c>
      <c r="G217" s="36" t="n">
        <v>94.34999999999999</v>
      </c>
      <c r="H217" s="36" t="n">
        <v>188.7</v>
      </c>
      <c r="I217" s="37" t="n">
        <v>0.02357586148128149</v>
      </c>
      <c r="J217" s="37" t="n">
        <v>99.3464463849115</v>
      </c>
      <c r="K217" s="33" t="inlineStr">
        <is>
          <t>C</t>
        </is>
      </c>
    </row>
    <row r="218" ht="15" customHeight="1">
      <c r="A218" s="33" t="inlineStr">
        <is>
          <t>10.03.07</t>
        </is>
      </c>
      <c r="B218" s="34" t="inlineStr">
        <is>
          <t>D=  75 MM (2 1/2")</t>
        </is>
      </c>
      <c r="C218" s="33" t="inlineStr">
        <is>
          <t>SUDECAP</t>
        </is>
      </c>
      <c r="D218" s="33" t="inlineStr">
        <is>
          <t>Serviço</t>
        </is>
      </c>
      <c r="E218" s="33" t="inlineStr">
        <is>
          <t>M</t>
        </is>
      </c>
      <c r="F218" s="35" t="n">
        <v>2</v>
      </c>
      <c r="G218" s="36" t="n">
        <v>92.84999999999999</v>
      </c>
      <c r="H218" s="36" t="n">
        <v>185.7</v>
      </c>
      <c r="I218" s="37" t="n">
        <v>0.02320104651337559</v>
      </c>
      <c r="J218" s="37" t="n">
        <v>99.36964743142488</v>
      </c>
      <c r="K218" s="33" t="inlineStr">
        <is>
          <t>C</t>
        </is>
      </c>
    </row>
    <row r="219" ht="15" customHeight="1">
      <c r="A219" s="33" t="inlineStr">
        <is>
          <t>10.24.21</t>
        </is>
      </c>
      <c r="B219" s="34" t="inlineStr">
        <is>
          <t>TONEIRA P/ LAVATORIO REF.1193 LINHA PERTUTTI DOCOL OU EQUIVALENTE</t>
        </is>
      </c>
      <c r="C219" s="33" t="inlineStr">
        <is>
          <t>SUDECAP</t>
        </is>
      </c>
      <c r="D219" s="33" t="inlineStr">
        <is>
          <t>Serviço</t>
        </is>
      </c>
      <c r="E219" s="33" t="inlineStr">
        <is>
          <t>UN</t>
        </is>
      </c>
      <c r="F219" s="35" t="n">
        <v>1</v>
      </c>
      <c r="G219" s="36" t="n">
        <v>178.26</v>
      </c>
      <c r="H219" s="36" t="n">
        <v>178.26</v>
      </c>
      <c r="I219" s="37" t="n">
        <v>0.02227150539296894</v>
      </c>
      <c r="J219" s="37" t="n">
        <v>99.39191893681785</v>
      </c>
      <c r="K219" s="33" t="inlineStr">
        <is>
          <t>C</t>
        </is>
      </c>
    </row>
    <row r="220" ht="15" customHeight="1">
      <c r="A220" s="33" t="inlineStr">
        <is>
          <t>10.22.05</t>
        </is>
      </c>
      <c r="B220" s="34" t="inlineStr">
        <is>
          <t>REGISTRO GAVETA BRUTO 1510-B 1 1/2" FABRIMAR/ EQUIVALENTE</t>
        </is>
      </c>
      <c r="C220" s="33" t="inlineStr">
        <is>
          <t>SUDECAP</t>
        </is>
      </c>
      <c r="D220" s="33" t="inlineStr">
        <is>
          <t>Serviço</t>
        </is>
      </c>
      <c r="E220" s="33" t="inlineStr">
        <is>
          <t>UN</t>
        </is>
      </c>
      <c r="F220" s="35" t="n">
        <v>1</v>
      </c>
      <c r="G220" s="36" t="n">
        <v>167.59</v>
      </c>
      <c r="H220" s="36" t="n">
        <v>167.59</v>
      </c>
      <c r="I220" s="37" t="n">
        <v>0.02093841349045027</v>
      </c>
      <c r="J220" s="37" t="n">
        <v>99.4128573503083</v>
      </c>
      <c r="K220" s="33" t="inlineStr">
        <is>
          <t>C</t>
        </is>
      </c>
    </row>
    <row r="221" ht="15" customHeight="1">
      <c r="A221" s="33" t="inlineStr">
        <is>
          <t>10.22.45</t>
        </is>
      </c>
      <c r="B221" s="34" t="inlineStr">
        <is>
          <t>COM CANOPLA C-1509 DL, D=1 1/2"FABRIMAR OU EQUIVALENTE</t>
        </is>
      </c>
      <c r="C221" s="33" t="inlineStr">
        <is>
          <t>SUDECAP</t>
        </is>
      </c>
      <c r="D221" s="33" t="inlineStr">
        <is>
          <t>Serviço</t>
        </is>
      </c>
      <c r="E221" s="33" t="inlineStr">
        <is>
          <t>UN</t>
        </is>
      </c>
      <c r="F221" s="35" t="n">
        <v>1</v>
      </c>
      <c r="G221" s="36" t="n">
        <v>166.5</v>
      </c>
      <c r="H221" s="36" t="n">
        <v>166.5</v>
      </c>
      <c r="I221" s="37" t="n">
        <v>0.02080223071877779</v>
      </c>
      <c r="J221" s="37" t="n">
        <v>99.43365958102707</v>
      </c>
      <c r="K221" s="33" t="inlineStr">
        <is>
          <t>C</t>
        </is>
      </c>
    </row>
    <row r="222" ht="15" customHeight="1">
      <c r="A222" s="33" t="inlineStr">
        <is>
          <t>11.83.01</t>
        </is>
      </c>
      <c r="B222" s="34" t="inlineStr">
        <is>
          <t>HASTE DE ATERRAMENTO DE AÇO COBREADO 15MM X 2400MM</t>
        </is>
      </c>
      <c r="C222" s="33" t="inlineStr">
        <is>
          <t>SUDECAP</t>
        </is>
      </c>
      <c r="D222" s="33" t="inlineStr">
        <is>
          <t>Serviço</t>
        </is>
      </c>
      <c r="E222" s="33" t="inlineStr">
        <is>
          <t>UN</t>
        </is>
      </c>
      <c r="F222" s="35" t="n">
        <v>1</v>
      </c>
      <c r="G222" s="36" t="n">
        <v>165.22</v>
      </c>
      <c r="H222" s="36" t="n">
        <v>165.22</v>
      </c>
      <c r="I222" s="37" t="n">
        <v>0.0206423096658046</v>
      </c>
      <c r="J222" s="37" t="n">
        <v>99.45430189069288</v>
      </c>
      <c r="K222" s="33" t="inlineStr">
        <is>
          <t>C</t>
        </is>
      </c>
    </row>
    <row r="223" ht="15" customHeight="1">
      <c r="A223" s="33" t="inlineStr">
        <is>
          <t>10.48.02</t>
        </is>
      </c>
      <c r="B223" s="34" t="inlineStr">
        <is>
          <t>PORTA TOALHA DE PAPEL CROMADO NOVOMOY OU EQUIVALENTE</t>
        </is>
      </c>
      <c r="C223" s="33" t="inlineStr">
        <is>
          <t>SUDECAP</t>
        </is>
      </c>
      <c r="D223" s="33" t="inlineStr">
        <is>
          <t>Serviço</t>
        </is>
      </c>
      <c r="E223" s="33" t="inlineStr">
        <is>
          <t>UN</t>
        </is>
      </c>
      <c r="F223" s="35" t="n">
        <v>1</v>
      </c>
      <c r="G223" s="36" t="n">
        <v>158.27</v>
      </c>
      <c r="H223" s="36" t="n">
        <v>158.27</v>
      </c>
      <c r="I223" s="37" t="n">
        <v>0.01977398832348926</v>
      </c>
      <c r="J223" s="37" t="n">
        <v>99.47407587901637</v>
      </c>
      <c r="K223" s="33" t="inlineStr">
        <is>
          <t>C</t>
        </is>
      </c>
    </row>
    <row r="224" ht="20.1" customHeight="1">
      <c r="A224" s="33" t="inlineStr">
        <is>
          <t>CPU 01.15.04</t>
        </is>
      </c>
      <c r="B224" s="34" t="inlineStr">
        <is>
          <t>FORNECIMENTO E INSTALAÇÃO DE PLACA C2-DIREÇÃO ROTA DE SAÍDA</t>
        </is>
      </c>
      <c r="C224" s="33" t="inlineStr">
        <is>
          <t>Composições Próprias</t>
        </is>
      </c>
      <c r="D224" s="33" t="inlineStr">
        <is>
          <t>Serviço</t>
        </is>
      </c>
      <c r="E224" s="33" t="inlineStr">
        <is>
          <t>UN</t>
        </is>
      </c>
      <c r="F224" s="35" t="n">
        <v>4</v>
      </c>
      <c r="G224" s="36" t="n">
        <v>38.88</v>
      </c>
      <c r="H224" s="36" t="n">
        <v>155.52</v>
      </c>
      <c r="I224" s="37" t="n">
        <v>0.01943040793624217</v>
      </c>
      <c r="J224" s="37" t="n">
        <v>99.49350628695261</v>
      </c>
      <c r="K224" s="33" t="inlineStr">
        <is>
          <t>C</t>
        </is>
      </c>
    </row>
    <row r="225" ht="20.1" customHeight="1">
      <c r="A225" s="33" t="inlineStr">
        <is>
          <t>CPU 01.15.05</t>
        </is>
      </c>
      <c r="B225" s="34" t="inlineStr">
        <is>
          <t>FORNECIMENTO E INSTALAÇÃO DE PLACA C3-DIREÇÃO ROTA DE SAÍDA</t>
        </is>
      </c>
      <c r="C225" s="33" t="inlineStr">
        <is>
          <t>Composições Próprias</t>
        </is>
      </c>
      <c r="D225" s="33" t="inlineStr">
        <is>
          <t>Serviço</t>
        </is>
      </c>
      <c r="E225" s="33" t="inlineStr">
        <is>
          <t>UN</t>
        </is>
      </c>
      <c r="F225" s="35" t="n">
        <v>4</v>
      </c>
      <c r="G225" s="36" t="n">
        <v>38.88</v>
      </c>
      <c r="H225" s="36" t="n">
        <v>155.52</v>
      </c>
      <c r="I225" s="37" t="n">
        <v>0.01943040793624217</v>
      </c>
      <c r="J225" s="37" t="n">
        <v>99.51293669488885</v>
      </c>
      <c r="K225" s="33" t="inlineStr">
        <is>
          <t>C</t>
        </is>
      </c>
    </row>
    <row r="226" ht="15" customHeight="1">
      <c r="A226" s="33" t="inlineStr">
        <is>
          <t>11.45.02</t>
        </is>
      </c>
      <c r="B226" s="34" t="inlineStr">
        <is>
          <t>ARAND. P/ LAMP. FLUOR.ELETRON. 20W REF.ITAIM EQUIV</t>
        </is>
      </c>
      <c r="C226" s="33" t="inlineStr">
        <is>
          <t>SUDECAP</t>
        </is>
      </c>
      <c r="D226" s="33" t="inlineStr">
        <is>
          <t>Serviço</t>
        </is>
      </c>
      <c r="E226" s="33" t="inlineStr">
        <is>
          <t>UN</t>
        </is>
      </c>
      <c r="F226" s="35" t="n">
        <v>3</v>
      </c>
      <c r="G226" s="36" t="n">
        <v>49.24</v>
      </c>
      <c r="H226" s="36" t="n">
        <v>147.72</v>
      </c>
      <c r="I226" s="37" t="n">
        <v>0.01845588901968682</v>
      </c>
      <c r="J226" s="37" t="n">
        <v>99.53139258390854</v>
      </c>
      <c r="K226" s="33" t="inlineStr">
        <is>
          <t>C</t>
        </is>
      </c>
    </row>
    <row r="227" ht="15" customHeight="1">
      <c r="A227" s="33" t="inlineStr">
        <is>
          <t>11.22.03</t>
        </is>
      </c>
      <c r="B227" s="34" t="inlineStr">
        <is>
          <t>BASE P/ RELE FOTOELETRICO</t>
        </is>
      </c>
      <c r="C227" s="33" t="inlineStr">
        <is>
          <t>SUDECAP</t>
        </is>
      </c>
      <c r="D227" s="33" t="inlineStr">
        <is>
          <t>Serviço</t>
        </is>
      </c>
      <c r="E227" s="33" t="inlineStr">
        <is>
          <t>UN</t>
        </is>
      </c>
      <c r="F227" s="35" t="n">
        <v>6</v>
      </c>
      <c r="G227" s="36" t="n">
        <v>23.06</v>
      </c>
      <c r="H227" s="36" t="n">
        <v>138.36</v>
      </c>
      <c r="I227" s="37" t="n">
        <v>0.01728646631982039</v>
      </c>
      <c r="J227" s="37" t="n">
        <v>99.54867905022836</v>
      </c>
      <c r="K227" s="33" t="inlineStr">
        <is>
          <t>C</t>
        </is>
      </c>
    </row>
    <row r="228" ht="20.1" customHeight="1">
      <c r="A228" s="33" t="inlineStr">
        <is>
          <t>CPU 21.33.80</t>
        </is>
      </c>
      <c r="B228" s="34" t="inlineStr">
        <is>
          <t>FORNECIMENTO E PLANTIO DE ÁRVORE UNHA-DE-VACA COM ALTURA MÉDIA DE 2,00M</t>
        </is>
      </c>
      <c r="C228" s="33" t="inlineStr">
        <is>
          <t>Composições Próprias</t>
        </is>
      </c>
      <c r="D228" s="33" t="inlineStr">
        <is>
          <t>Serviço</t>
        </is>
      </c>
      <c r="E228" s="33" t="inlineStr">
        <is>
          <t>UN</t>
        </is>
      </c>
      <c r="F228" s="35" t="n">
        <v>1</v>
      </c>
      <c r="G228" s="36" t="n">
        <v>124.01</v>
      </c>
      <c r="H228" s="36" t="n">
        <v>124.01</v>
      </c>
      <c r="I228" s="37" t="n">
        <v>0.01549360139000381</v>
      </c>
      <c r="J228" s="37" t="n">
        <v>99.56417265161836</v>
      </c>
      <c r="K228" s="33" t="inlineStr">
        <is>
          <t>C</t>
        </is>
      </c>
    </row>
    <row r="229" ht="15" customHeight="1">
      <c r="A229" s="33" t="inlineStr">
        <is>
          <t>10.48.09</t>
        </is>
      </c>
      <c r="B229" s="34" t="inlineStr">
        <is>
          <t>PORTA SABAO LIQUIDO REF. SG4001 COLUMBUS OU EQUIVALENTE</t>
        </is>
      </c>
      <c r="C229" s="33" t="inlineStr">
        <is>
          <t>SUDECAP</t>
        </is>
      </c>
      <c r="D229" s="33" t="inlineStr">
        <is>
          <t>Serviço</t>
        </is>
      </c>
      <c r="E229" s="33" t="inlineStr">
        <is>
          <t>UN</t>
        </is>
      </c>
      <c r="F229" s="35" t="n">
        <v>2</v>
      </c>
      <c r="G229" s="36" t="n">
        <v>61.2</v>
      </c>
      <c r="H229" s="36" t="n">
        <v>122.4</v>
      </c>
      <c r="I229" s="37" t="n">
        <v>0.01529245069056097</v>
      </c>
      <c r="J229" s="37" t="n">
        <v>99.57946510230893</v>
      </c>
      <c r="K229" s="33" t="inlineStr">
        <is>
          <t>C</t>
        </is>
      </c>
    </row>
    <row r="230" ht="20.1" customHeight="1">
      <c r="A230" s="33" t="inlineStr">
        <is>
          <t>CPU 11.82.94</t>
        </is>
      </c>
      <c r="B230" s="34" t="inlineStr">
        <is>
          <t>FORNECIMENTO E INSTALAÇÃO DE RACK - BANDEJA/PRATELEIRA 400mm FIXA 4 PONTOS RACK SERVIDOR 19"</t>
        </is>
      </c>
      <c r="C230" s="33" t="inlineStr">
        <is>
          <t>Composições Próprias</t>
        </is>
      </c>
      <c r="D230" s="33" t="inlineStr">
        <is>
          <t>Serviço</t>
        </is>
      </c>
      <c r="E230" s="33" t="inlineStr">
        <is>
          <t>UN</t>
        </is>
      </c>
      <c r="F230" s="35" t="n">
        <v>1</v>
      </c>
      <c r="G230" s="36" t="n">
        <v>120.34</v>
      </c>
      <c r="H230" s="36" t="n">
        <v>120.34</v>
      </c>
      <c r="I230" s="37" t="n">
        <v>0.01503507774593225</v>
      </c>
      <c r="J230" s="37" t="n">
        <v>99.59450018005485</v>
      </c>
      <c r="K230" s="33" t="inlineStr">
        <is>
          <t>C</t>
        </is>
      </c>
    </row>
    <row r="231" ht="15" customHeight="1">
      <c r="A231" s="33" t="inlineStr">
        <is>
          <t>06.03.44</t>
        </is>
      </c>
      <c r="B231" s="34" t="inlineStr">
        <is>
          <t>AÇO CA-50    D = 12,5 MM (EXCETO LAJES)</t>
        </is>
      </c>
      <c r="C231" s="33" t="inlineStr">
        <is>
          <t>SUDECAP</t>
        </is>
      </c>
      <c r="D231" s="33" t="inlineStr">
        <is>
          <t>Serviço</t>
        </is>
      </c>
      <c r="E231" s="33" t="inlineStr">
        <is>
          <t>KG</t>
        </is>
      </c>
      <c r="F231" s="35" t="n">
        <v>9.630000000000001</v>
      </c>
      <c r="G231" s="36" t="n">
        <v>12.29</v>
      </c>
      <c r="H231" s="36" t="n">
        <v>118.3527</v>
      </c>
      <c r="I231" s="37" t="n">
        <v>0.01478678781735911</v>
      </c>
      <c r="J231" s="37" t="n">
        <v>99.60928663053875</v>
      </c>
      <c r="K231" s="33" t="inlineStr">
        <is>
          <t>C</t>
        </is>
      </c>
    </row>
    <row r="232" ht="15" customHeight="1">
      <c r="A232" s="33" t="inlineStr">
        <is>
          <t>11.83.02</t>
        </is>
      </c>
      <c r="B232" s="34" t="inlineStr">
        <is>
          <t>CONECTOR CABO HASTE CHT-1 DE ATERRAMENTO P.TELEMAR</t>
        </is>
      </c>
      <c r="C232" s="33" t="inlineStr">
        <is>
          <t>SUDECAP</t>
        </is>
      </c>
      <c r="D232" s="33" t="inlineStr">
        <is>
          <t>Serviço</t>
        </is>
      </c>
      <c r="E232" s="33" t="inlineStr">
        <is>
          <t>UN</t>
        </is>
      </c>
      <c r="F232" s="35" t="n">
        <v>5</v>
      </c>
      <c r="G232" s="36" t="n">
        <v>23.64</v>
      </c>
      <c r="H232" s="36" t="n">
        <v>118.2</v>
      </c>
      <c r="I232" s="37" t="n">
        <v>0.0147677097354927</v>
      </c>
      <c r="J232" s="37" t="n">
        <v>99.62405434027424</v>
      </c>
      <c r="K232" s="33" t="inlineStr">
        <is>
          <t>C</t>
        </is>
      </c>
    </row>
    <row r="233" ht="15" customHeight="1">
      <c r="A233" s="33" t="inlineStr">
        <is>
          <t>11.82.50</t>
        </is>
      </c>
      <c r="B233" s="34" t="inlineStr">
        <is>
          <t>TOMADA RJ 45 S/ PLACA</t>
        </is>
      </c>
      <c r="C233" s="33" t="inlineStr">
        <is>
          <t>SUDECAP</t>
        </is>
      </c>
      <c r="D233" s="33" t="inlineStr">
        <is>
          <t>Serviço</t>
        </is>
      </c>
      <c r="E233" s="33" t="inlineStr">
        <is>
          <t>UN</t>
        </is>
      </c>
      <c r="F233" s="35" t="n">
        <v>2</v>
      </c>
      <c r="G233" s="36" t="n">
        <v>58.77</v>
      </c>
      <c r="H233" s="36" t="n">
        <v>117.54</v>
      </c>
      <c r="I233" s="37" t="n">
        <v>0.0146852504425534</v>
      </c>
      <c r="J233" s="37" t="n">
        <v>99.6387395907168</v>
      </c>
      <c r="K233" s="33" t="inlineStr">
        <is>
          <t>C</t>
        </is>
      </c>
    </row>
    <row r="234" ht="15" customHeight="1">
      <c r="A234" s="33" t="inlineStr">
        <is>
          <t>98307</t>
        </is>
      </c>
      <c r="B234" s="34" t="inlineStr">
        <is>
          <t>TOMADA DE REDE RJ45 - FORNECIMENTO E INSTALAÇÃO. AF_11/2019</t>
        </is>
      </c>
      <c r="C234" s="33" t="inlineStr">
        <is>
          <t>SINAPI</t>
        </is>
      </c>
      <c r="D234" s="33" t="inlineStr">
        <is>
          <t>Serviço</t>
        </is>
      </c>
      <c r="E234" s="33" t="inlineStr">
        <is>
          <t>UN</t>
        </is>
      </c>
      <c r="F234" s="35" t="n">
        <v>2</v>
      </c>
      <c r="G234" s="36" t="n">
        <v>58.66</v>
      </c>
      <c r="H234" s="36" t="n">
        <v>117.32</v>
      </c>
      <c r="I234" s="37" t="n">
        <v>0.01465776401157364</v>
      </c>
      <c r="J234" s="37" t="n">
        <v>99.65339735472837</v>
      </c>
      <c r="K234" s="33" t="inlineStr">
        <is>
          <t>C</t>
        </is>
      </c>
    </row>
    <row r="235" ht="15" customHeight="1">
      <c r="A235" s="33" t="inlineStr">
        <is>
          <t>11.30.51</t>
        </is>
      </c>
      <c r="B235" s="34" t="inlineStr">
        <is>
          <t>PLACA TERMOPLASTICA CINZA PARA CAIXA 2" X 4"</t>
        </is>
      </c>
      <c r="C235" s="33" t="inlineStr">
        <is>
          <t>SUDECAP</t>
        </is>
      </c>
      <c r="D235" s="33" t="inlineStr">
        <is>
          <t>Serviço</t>
        </is>
      </c>
      <c r="E235" s="33" t="inlineStr">
        <is>
          <t>UN</t>
        </is>
      </c>
      <c r="F235" s="35" t="n">
        <v>17</v>
      </c>
      <c r="G235" s="36" t="n">
        <v>6.89</v>
      </c>
      <c r="H235" s="36" t="n">
        <v>117.13</v>
      </c>
      <c r="I235" s="37" t="n">
        <v>0.01463402573027293</v>
      </c>
      <c r="J235" s="37" t="n">
        <v>99.66803138045864</v>
      </c>
      <c r="K235" s="33" t="inlineStr">
        <is>
          <t>C</t>
        </is>
      </c>
    </row>
    <row r="236" ht="20.1" customHeight="1">
      <c r="A236" s="33" t="inlineStr">
        <is>
          <t>CPU 22.12.01</t>
        </is>
      </c>
      <c r="B236" s="34" t="inlineStr">
        <is>
          <t>FORNECIMENTO E INSTALAÇÃO DE PLACA DE IDENTIFICAÇÃO DE RESÍDUOS - PGRCC, CONF.RESOLUÇÃO CONAMA, CONFECCIONADA EM LONA - FORNECIMENTO E INSTALAÇÃO</t>
        </is>
      </c>
      <c r="C236" s="33" t="inlineStr">
        <is>
          <t>Composições Próprias</t>
        </is>
      </c>
      <c r="D236" s="33" t="inlineStr">
        <is>
          <t>Serviço</t>
        </is>
      </c>
      <c r="E236" s="33" t="inlineStr">
        <is>
          <t>UN</t>
        </is>
      </c>
      <c r="F236" s="35" t="n">
        <v>2</v>
      </c>
      <c r="G236" s="36" t="n">
        <v>56.74</v>
      </c>
      <c r="H236" s="36" t="n">
        <v>113.48</v>
      </c>
      <c r="I236" s="37" t="n">
        <v>0.01417800085265408</v>
      </c>
      <c r="J236" s="37" t="n">
        <v>99.6822093813113</v>
      </c>
      <c r="K236" s="33" t="inlineStr">
        <is>
          <t>C</t>
        </is>
      </c>
    </row>
    <row r="237" ht="15" customHeight="1">
      <c r="A237" s="33" t="inlineStr">
        <is>
          <t>10.24.05</t>
        </is>
      </c>
      <c r="B237" s="34" t="inlineStr">
        <is>
          <t>P/PIA PAREDE SAIDA LATERAL 1168-DL FABRIMAR/EQUIVALENTE</t>
        </is>
      </c>
      <c r="C237" s="33" t="inlineStr">
        <is>
          <t>SUDECAP</t>
        </is>
      </c>
      <c r="D237" s="33" t="inlineStr">
        <is>
          <t>Serviço</t>
        </is>
      </c>
      <c r="E237" s="33" t="inlineStr">
        <is>
          <t>UN</t>
        </is>
      </c>
      <c r="F237" s="35" t="n">
        <v>1</v>
      </c>
      <c r="G237" s="36" t="n">
        <v>111.33</v>
      </c>
      <c r="H237" s="36" t="n">
        <v>111.33</v>
      </c>
      <c r="I237" s="37" t="n">
        <v>0.01390938345898818</v>
      </c>
      <c r="J237" s="37" t="n">
        <v>99.69611876477028</v>
      </c>
      <c r="K237" s="33" t="inlineStr">
        <is>
          <t>C</t>
        </is>
      </c>
    </row>
    <row r="238" ht="15" customHeight="1">
      <c r="A238" s="33" t="inlineStr">
        <is>
          <t>21.30.08</t>
        </is>
      </c>
      <c r="B238" s="34" t="inlineStr">
        <is>
          <t>GRAMA AMENDOIM - ARACHIS REPENS</t>
        </is>
      </c>
      <c r="C238" s="33" t="inlineStr">
        <is>
          <t>SUDECAP</t>
        </is>
      </c>
      <c r="D238" s="33" t="inlineStr">
        <is>
          <t>Serviço</t>
        </is>
      </c>
      <c r="E238" s="33" t="inlineStr">
        <is>
          <t>M2</t>
        </is>
      </c>
      <c r="F238" s="35" t="n">
        <v>4.2</v>
      </c>
      <c r="G238" s="36" t="n">
        <v>25.52</v>
      </c>
      <c r="H238" s="36" t="n">
        <v>107.184</v>
      </c>
      <c r="I238" s="37" t="n">
        <v>0.01339138917334221</v>
      </c>
      <c r="J238" s="37" t="n">
        <v>99.70950965419033</v>
      </c>
      <c r="K238" s="33" t="inlineStr">
        <is>
          <t>C</t>
        </is>
      </c>
    </row>
    <row r="239" ht="15" customHeight="1">
      <c r="A239" s="33" t="inlineStr">
        <is>
          <t>11.60.16</t>
        </is>
      </c>
      <c r="B239" s="34" t="inlineStr">
        <is>
          <t>LÂMPADA TUBULAR LED 18W 2100 LUMENS SOQUETE G13 120CM</t>
        </is>
      </c>
      <c r="C239" s="33" t="inlineStr">
        <is>
          <t>SUDECAP</t>
        </is>
      </c>
      <c r="D239" s="33" t="inlineStr">
        <is>
          <t>Serviço</t>
        </is>
      </c>
      <c r="E239" s="33" t="inlineStr">
        <is>
          <t>UN</t>
        </is>
      </c>
      <c r="F239" s="35" t="n">
        <v>4</v>
      </c>
      <c r="G239" s="36" t="n">
        <v>25.5</v>
      </c>
      <c r="H239" s="36" t="n">
        <v>102</v>
      </c>
      <c r="I239" s="37" t="n">
        <v>0.01274370890880081</v>
      </c>
      <c r="J239" s="37" t="n">
        <v>99.72225336309913</v>
      </c>
      <c r="K239" s="33" t="inlineStr">
        <is>
          <t>C</t>
        </is>
      </c>
    </row>
    <row r="240" ht="15" customHeight="1">
      <c r="A240" s="33" t="inlineStr">
        <is>
          <t>11.30.22</t>
        </is>
      </c>
      <c r="B240" s="34" t="inlineStr">
        <is>
          <t>TOMADA 2P+T 10A-250V, S/ PLACA REF.685044 P.LEGRAN OU EQUIVALENTE</t>
        </is>
      </c>
      <c r="C240" s="33" t="inlineStr">
        <is>
          <t>SUDECAP</t>
        </is>
      </c>
      <c r="D240" s="33" t="inlineStr">
        <is>
          <t>Serviço</t>
        </is>
      </c>
      <c r="E240" s="33" t="inlineStr">
        <is>
          <t>UN</t>
        </is>
      </c>
      <c r="F240" s="35" t="n">
        <v>6</v>
      </c>
      <c r="G240" s="36" t="n">
        <v>16.79</v>
      </c>
      <c r="H240" s="36" t="n">
        <v>100.74</v>
      </c>
      <c r="I240" s="37" t="n">
        <v>0.01258628662228033</v>
      </c>
      <c r="J240" s="37" t="n">
        <v>99.73483964972141</v>
      </c>
      <c r="K240" s="33" t="inlineStr">
        <is>
          <t>C</t>
        </is>
      </c>
    </row>
    <row r="241" ht="20.1" customHeight="1">
      <c r="A241" s="33" t="inlineStr">
        <is>
          <t>CPU 11.82.91</t>
        </is>
      </c>
      <c r="B241" s="34" t="inlineStr">
        <is>
          <t>FORNECIMENTO E INSTALAÇÃO DE MÓDULO DE PROTEÇÃO A GÁS PARA BLOCO COOK</t>
        </is>
      </c>
      <c r="C241" s="33" t="inlineStr">
        <is>
          <t>Composições Próprias</t>
        </is>
      </c>
      <c r="D241" s="33" t="inlineStr">
        <is>
          <t>Serviço</t>
        </is>
      </c>
      <c r="E241" s="33" t="inlineStr">
        <is>
          <t>UN</t>
        </is>
      </c>
      <c r="F241" s="35" t="n">
        <v>2</v>
      </c>
      <c r="G241" s="36" t="n">
        <v>48.54</v>
      </c>
      <c r="H241" s="36" t="n">
        <v>97.08</v>
      </c>
      <c r="I241" s="37" t="n">
        <v>0.01212901236143512</v>
      </c>
      <c r="J241" s="37" t="n">
        <v>99.74696866208285</v>
      </c>
      <c r="K241" s="33" t="inlineStr">
        <is>
          <t>C</t>
        </is>
      </c>
    </row>
    <row r="242" ht="15" customHeight="1">
      <c r="A242" s="33" t="inlineStr">
        <is>
          <t>11.82.56</t>
        </is>
      </c>
      <c r="B242" s="34" t="inlineStr">
        <is>
          <t>CALHA COM 8 TOMADAS 19"</t>
        </is>
      </c>
      <c r="C242" s="33" t="inlineStr">
        <is>
          <t>SUDECAP</t>
        </is>
      </c>
      <c r="D242" s="33" t="inlineStr">
        <is>
          <t>Serviço</t>
        </is>
      </c>
      <c r="E242" s="33" t="inlineStr">
        <is>
          <t>UN</t>
        </is>
      </c>
      <c r="F242" s="35" t="n">
        <v>1</v>
      </c>
      <c r="G242" s="36" t="n">
        <v>95.78</v>
      </c>
      <c r="H242" s="36" t="n">
        <v>95.78</v>
      </c>
      <c r="I242" s="37" t="n">
        <v>0.01196659254200923</v>
      </c>
      <c r="J242" s="37" t="n">
        <v>99.75893525462486</v>
      </c>
      <c r="K242" s="33" t="inlineStr">
        <is>
          <t>C</t>
        </is>
      </c>
    </row>
    <row r="243" ht="20.1" customHeight="1">
      <c r="A243" s="33" t="inlineStr">
        <is>
          <t>CPU 11.82.92</t>
        </is>
      </c>
      <c r="B243" s="34" t="inlineStr">
        <is>
          <t>FORNECIMENTO E INSTALAÇÃO DE RACK - KIT PORCA-GAIOLA M5 COM PARAFUSO CABECA PANELA (50 PECAS)</t>
        </is>
      </c>
      <c r="C243" s="33" t="inlineStr">
        <is>
          <t>Composições Próprias</t>
        </is>
      </c>
      <c r="D243" s="33" t="inlineStr">
        <is>
          <t>Serviço</t>
        </is>
      </c>
      <c r="E243" s="33" t="inlineStr">
        <is>
          <t>UN</t>
        </is>
      </c>
      <c r="F243" s="35" t="n">
        <v>1</v>
      </c>
      <c r="G243" s="36" t="n">
        <v>94.34</v>
      </c>
      <c r="H243" s="36" t="n">
        <v>94.34</v>
      </c>
      <c r="I243" s="37" t="n">
        <v>0.0117866813574144</v>
      </c>
      <c r="J243" s="37" t="n">
        <v>99.77072193598227</v>
      </c>
      <c r="K243" s="33" t="inlineStr">
        <is>
          <t>C</t>
        </is>
      </c>
    </row>
    <row r="244" ht="15" customHeight="1">
      <c r="A244" s="33" t="inlineStr">
        <is>
          <t>15.22.11</t>
        </is>
      </c>
      <c r="B244" s="34" t="inlineStr">
        <is>
          <t>20 X 20 CM, TATIL EM COR AMARELA/VERMELHA</t>
        </is>
      </c>
      <c r="C244" s="33" t="inlineStr">
        <is>
          <t>SUDECAP</t>
        </is>
      </c>
      <c r="D244" s="33" t="inlineStr">
        <is>
          <t>Serviço</t>
        </is>
      </c>
      <c r="E244" s="33" t="inlineStr">
        <is>
          <t>M2</t>
        </is>
      </c>
      <c r="F244" s="35" t="n">
        <v>0.6</v>
      </c>
      <c r="G244" s="36" t="n">
        <v>153.55</v>
      </c>
      <c r="H244" s="36" t="n">
        <v>92.13</v>
      </c>
      <c r="I244" s="37" t="n">
        <v>0.01151056766439038</v>
      </c>
      <c r="J244" s="37" t="n">
        <v>99.78223250364667</v>
      </c>
      <c r="K244" s="33" t="inlineStr">
        <is>
          <t>C</t>
        </is>
      </c>
    </row>
    <row r="245" ht="15" customHeight="1">
      <c r="A245" s="33" t="inlineStr">
        <is>
          <t>10.24.12</t>
        </is>
      </c>
      <c r="B245" s="34" t="inlineStr">
        <is>
          <t>P/TANQUE 1153-MY FABRIMAR/EQUIVALENTE</t>
        </is>
      </c>
      <c r="C245" s="33" t="inlineStr">
        <is>
          <t>SUDECAP</t>
        </is>
      </c>
      <c r="D245" s="33" t="inlineStr">
        <is>
          <t>Serviço</t>
        </is>
      </c>
      <c r="E245" s="33" t="inlineStr">
        <is>
          <t>UN</t>
        </is>
      </c>
      <c r="F245" s="35" t="n">
        <v>1</v>
      </c>
      <c r="G245" s="36" t="n">
        <v>88.59</v>
      </c>
      <c r="H245" s="36" t="n">
        <v>88.59</v>
      </c>
      <c r="I245" s="37" t="n">
        <v>0.01106828600226141</v>
      </c>
      <c r="J245" s="37" t="n">
        <v>99.79330078964892</v>
      </c>
      <c r="K245" s="33" t="inlineStr">
        <is>
          <t>C</t>
        </is>
      </c>
    </row>
    <row r="246" ht="20.1" customHeight="1">
      <c r="A246" s="33" t="inlineStr">
        <is>
          <t>ED-50206</t>
        </is>
      </c>
      <c r="B246" s="34" t="inlineStr">
        <is>
          <t>PLACA FOTOLUMINESCENTE PARA SINALIZAÇÃO DE EMERGÊNCIA, TIPO "A2", DIMENSÃO DA BASE 300MM, INCLUSIVE FIXAÇÃO</t>
        </is>
      </c>
      <c r="C246" s="33" t="inlineStr">
        <is>
          <t>SETOP</t>
        </is>
      </c>
      <c r="D246" s="33" t="inlineStr">
        <is>
          <t>Serviço</t>
        </is>
      </c>
      <c r="E246" s="33" t="inlineStr">
        <is>
          <t>un</t>
        </is>
      </c>
      <c r="F246" s="35" t="n">
        <v>4</v>
      </c>
      <c r="G246" s="36" t="n">
        <v>21.86</v>
      </c>
      <c r="H246" s="36" t="n">
        <v>87.44</v>
      </c>
      <c r="I246" s="37" t="n">
        <v>0.01092460693123081</v>
      </c>
      <c r="J246" s="37" t="n">
        <v>99.80422539658015</v>
      </c>
      <c r="K246" s="33" t="inlineStr">
        <is>
          <t>C</t>
        </is>
      </c>
    </row>
    <row r="247" ht="15" customHeight="1">
      <c r="A247" s="33" t="inlineStr">
        <is>
          <t>11.82.62</t>
        </is>
      </c>
      <c r="B247" s="34" t="inlineStr">
        <is>
          <t>PAINEL CEGO, REF. KN-BLIND DA PLP OU EQUIVALENTE</t>
        </is>
      </c>
      <c r="C247" s="33" t="inlineStr">
        <is>
          <t>SUDECAP</t>
        </is>
      </c>
      <c r="D247" s="33" t="inlineStr">
        <is>
          <t>Serviço</t>
        </is>
      </c>
      <c r="E247" s="33" t="inlineStr">
        <is>
          <t>UN</t>
        </is>
      </c>
      <c r="F247" s="35" t="n">
        <v>2</v>
      </c>
      <c r="G247" s="36" t="n">
        <v>42.98</v>
      </c>
      <c r="H247" s="36" t="n">
        <v>85.95999999999999</v>
      </c>
      <c r="I247" s="37" t="n">
        <v>0.01073969821373056</v>
      </c>
      <c r="J247" s="37" t="n">
        <v>99.81496509479389</v>
      </c>
      <c r="K247" s="33" t="inlineStr">
        <is>
          <t>C</t>
        </is>
      </c>
    </row>
    <row r="248" ht="15" customHeight="1">
      <c r="A248" s="33" t="inlineStr">
        <is>
          <t>10.12.01</t>
        </is>
      </c>
      <c r="B248" s="34" t="inlineStr">
        <is>
          <t>D=  40 MM</t>
        </is>
      </c>
      <c r="C248" s="33" t="inlineStr">
        <is>
          <t>SUDECAP</t>
        </is>
      </c>
      <c r="D248" s="33" t="inlineStr">
        <is>
          <t>Serviço</t>
        </is>
      </c>
      <c r="E248" s="33" t="inlineStr">
        <is>
          <t>M</t>
        </is>
      </c>
      <c r="F248" s="35" t="n">
        <v>5.36</v>
      </c>
      <c r="G248" s="36" t="n">
        <v>15.69</v>
      </c>
      <c r="H248" s="36" t="n">
        <v>84.0984</v>
      </c>
      <c r="I248" s="37" t="n">
        <v>0.01050711303231269</v>
      </c>
      <c r="J248" s="37" t="n">
        <v>99.82547240772752</v>
      </c>
      <c r="K248" s="33" t="inlineStr">
        <is>
          <t>C</t>
        </is>
      </c>
    </row>
    <row r="249" ht="15" customHeight="1">
      <c r="A249" s="33" t="inlineStr">
        <is>
          <t>17.04.06</t>
        </is>
      </c>
      <c r="B249" s="34" t="inlineStr">
        <is>
          <t>APLICAÇÃO MANUAL DE FUNDO SELADOR ACRÍLICO EM PAREDES INTERNAS REF 88485</t>
        </is>
      </c>
      <c r="C249" s="33" t="inlineStr">
        <is>
          <t>SUDECAP</t>
        </is>
      </c>
      <c r="D249" s="33" t="inlineStr">
        <is>
          <t>Serviço</t>
        </is>
      </c>
      <c r="E249" s="33" t="inlineStr">
        <is>
          <t>M2</t>
        </is>
      </c>
      <c r="F249" s="35" t="n">
        <v>26.2</v>
      </c>
      <c r="G249" s="36" t="n">
        <v>3.1</v>
      </c>
      <c r="H249" s="36" t="n">
        <v>81.22</v>
      </c>
      <c r="I249" s="37" t="n">
        <v>0.01014749056443923</v>
      </c>
      <c r="J249" s="37" t="n">
        <v>99.83561989829195</v>
      </c>
      <c r="K249" s="33" t="inlineStr">
        <is>
          <t>C</t>
        </is>
      </c>
    </row>
    <row r="250" ht="15" customHeight="1">
      <c r="A250" s="33" t="inlineStr">
        <is>
          <t>02.15.01</t>
        </is>
      </c>
      <c r="B250" s="34" t="inlineStr">
        <is>
          <t>PREMOLDADO DE CONCRETO</t>
        </is>
      </c>
      <c r="C250" s="33" t="inlineStr">
        <is>
          <t>SUDECAP</t>
        </is>
      </c>
      <c r="D250" s="33" t="inlineStr">
        <is>
          <t>Serviço</t>
        </is>
      </c>
      <c r="E250" s="33" t="inlineStr">
        <is>
          <t>M</t>
        </is>
      </c>
      <c r="F250" s="35" t="n">
        <v>8.4</v>
      </c>
      <c r="G250" s="36" t="n">
        <v>9.630000000000001</v>
      </c>
      <c r="H250" s="36" t="n">
        <v>80.892</v>
      </c>
      <c r="I250" s="37" t="n">
        <v>0.01010651079461485</v>
      </c>
      <c r="J250" s="37" t="n">
        <v>99.84572615920992</v>
      </c>
      <c r="K250" s="33" t="inlineStr">
        <is>
          <t>C</t>
        </is>
      </c>
    </row>
    <row r="251" ht="15" customHeight="1">
      <c r="A251" s="33" t="inlineStr">
        <is>
          <t>02.12.01</t>
        </is>
      </c>
      <c r="B251" s="34" t="inlineStr">
        <is>
          <t>CORTE MECAN. C/ SERRA CIRCULAR EM CONCRETO/ASFALTO</t>
        </is>
      </c>
      <c r="C251" s="33" t="inlineStr">
        <is>
          <t>SUDECAP</t>
        </is>
      </c>
      <c r="D251" s="33" t="inlineStr">
        <is>
          <t>Serviço</t>
        </is>
      </c>
      <c r="E251" s="33" t="inlineStr">
        <is>
          <t>M</t>
        </is>
      </c>
      <c r="F251" s="35" t="n">
        <v>32</v>
      </c>
      <c r="G251" s="36" t="n">
        <v>2.52</v>
      </c>
      <c r="H251" s="36" t="n">
        <v>80.64</v>
      </c>
      <c r="I251" s="37" t="n">
        <v>0.01007502633731076</v>
      </c>
      <c r="J251" s="37" t="n">
        <v>99.85580118554724</v>
      </c>
      <c r="K251" s="33" t="inlineStr">
        <is>
          <t>C</t>
        </is>
      </c>
    </row>
    <row r="252" ht="15" customHeight="1">
      <c r="A252" s="33" t="inlineStr">
        <is>
          <t>10.48.05</t>
        </is>
      </c>
      <c r="B252" s="34" t="inlineStr">
        <is>
          <t>SABONETEIRA LOUÇA BRANCA REF.604 CELITE/EQUIVALENTE</t>
        </is>
      </c>
      <c r="C252" s="33" t="inlineStr">
        <is>
          <t>SUDECAP</t>
        </is>
      </c>
      <c r="D252" s="33" t="inlineStr">
        <is>
          <t>Serviço</t>
        </is>
      </c>
      <c r="E252" s="33" t="inlineStr">
        <is>
          <t>UN</t>
        </is>
      </c>
      <c r="F252" s="35" t="n">
        <v>1</v>
      </c>
      <c r="G252" s="36" t="n">
        <v>76.08</v>
      </c>
      <c r="H252" s="36" t="n">
        <v>76.08</v>
      </c>
      <c r="I252" s="37" t="n">
        <v>0.009505307586093779</v>
      </c>
      <c r="J252" s="37" t="n">
        <v>99.86530649313333</v>
      </c>
      <c r="K252" s="33" t="inlineStr">
        <is>
          <t>C</t>
        </is>
      </c>
    </row>
    <row r="253" ht="15" customHeight="1">
      <c r="A253" s="33" t="inlineStr">
        <is>
          <t>21.31.07</t>
        </is>
      </c>
      <c r="B253" s="34" t="inlineStr">
        <is>
          <t>DE ARBUSTOS ORNAMENTAIS EM GERAL</t>
        </is>
      </c>
      <c r="C253" s="33" t="inlineStr">
        <is>
          <t>SUDECAP</t>
        </is>
      </c>
      <c r="D253" s="33" t="inlineStr">
        <is>
          <t>Serviço</t>
        </is>
      </c>
      <c r="E253" s="33" t="inlineStr">
        <is>
          <t>UN</t>
        </is>
      </c>
      <c r="F253" s="35" t="n">
        <v>7</v>
      </c>
      <c r="G253" s="36" t="n">
        <v>10.08</v>
      </c>
      <c r="H253" s="36" t="n">
        <v>70.56</v>
      </c>
      <c r="I253" s="37" t="n">
        <v>0.008815648045146913</v>
      </c>
      <c r="J253" s="37" t="n">
        <v>99.87412214117847</v>
      </c>
      <c r="K253" s="33" t="inlineStr">
        <is>
          <t>C</t>
        </is>
      </c>
    </row>
    <row r="254" ht="15" customHeight="1">
      <c r="A254" s="33" t="inlineStr">
        <is>
          <t>11.82.70</t>
        </is>
      </c>
      <c r="B254" s="34" t="inlineStr">
        <is>
          <t>IDENTIF. TESTE E CERTIFICACAO PONTOS REDE LOGICA OU EQUIVALENTE</t>
        </is>
      </c>
      <c r="C254" s="33" t="inlineStr">
        <is>
          <t>SUDECAP</t>
        </is>
      </c>
      <c r="D254" s="33" t="inlineStr">
        <is>
          <t>Serviço</t>
        </is>
      </c>
      <c r="E254" s="33" t="inlineStr">
        <is>
          <t>UN</t>
        </is>
      </c>
      <c r="F254" s="35" t="n">
        <v>2</v>
      </c>
      <c r="G254" s="36" t="n">
        <v>32.32</v>
      </c>
      <c r="H254" s="36" t="n">
        <v>64.64</v>
      </c>
      <c r="I254" s="37" t="n">
        <v>0.008076013175145924</v>
      </c>
      <c r="J254" s="37" t="n">
        <v>99.88219815435362</v>
      </c>
      <c r="K254" s="33" t="inlineStr">
        <is>
          <t>C</t>
        </is>
      </c>
    </row>
    <row r="255" ht="15" customHeight="1">
      <c r="A255" s="33" t="inlineStr">
        <is>
          <t>10.27.31</t>
        </is>
      </c>
      <c r="B255" s="34" t="inlineStr">
        <is>
          <t>LIGAÇAO FLEXIVEL 1/2"X0,40M 4607-40 MXF FABRIMAR OU EQUIVALENTE</t>
        </is>
      </c>
      <c r="C255" s="33" t="inlineStr">
        <is>
          <t>SUDECAP</t>
        </is>
      </c>
      <c r="D255" s="33" t="inlineStr">
        <is>
          <t>Serviço</t>
        </is>
      </c>
      <c r="E255" s="33" t="inlineStr">
        <is>
          <t>UN</t>
        </is>
      </c>
      <c r="F255" s="35" t="n">
        <v>1</v>
      </c>
      <c r="G255" s="36" t="n">
        <v>60.67</v>
      </c>
      <c r="H255" s="36" t="n">
        <v>60.67</v>
      </c>
      <c r="I255" s="37" t="n">
        <v>0.007580008034283775</v>
      </c>
      <c r="J255" s="37" t="n">
        <v>99.8897781623879</v>
      </c>
      <c r="K255" s="33" t="inlineStr">
        <is>
          <t>C</t>
        </is>
      </c>
    </row>
    <row r="256" ht="15" customHeight="1">
      <c r="A256" s="33" t="inlineStr">
        <is>
          <t>02.27.02</t>
        </is>
      </c>
      <c r="B256" s="34" t="inlineStr">
        <is>
          <t>MECANICA</t>
        </is>
      </c>
      <c r="C256" s="33" t="inlineStr">
        <is>
          <t>SUDECAP</t>
        </is>
      </c>
      <c r="D256" s="33" t="inlineStr">
        <is>
          <t>Serviço</t>
        </is>
      </c>
      <c r="E256" s="33" t="inlineStr">
        <is>
          <t>M3</t>
        </is>
      </c>
      <c r="F256" s="35" t="n">
        <v>17.04</v>
      </c>
      <c r="G256" s="36" t="n">
        <v>3.55</v>
      </c>
      <c r="H256" s="36" t="n">
        <v>60.492</v>
      </c>
      <c r="I256" s="37" t="n">
        <v>0.007557769012854691</v>
      </c>
      <c r="J256" s="37" t="n">
        <v>99.89733568152411</v>
      </c>
      <c r="K256" s="33" t="inlineStr">
        <is>
          <t>C</t>
        </is>
      </c>
    </row>
    <row r="257" ht="15" customHeight="1">
      <c r="A257" s="33" t="inlineStr">
        <is>
          <t>11.82.05</t>
        </is>
      </c>
      <c r="B257" s="34" t="inlineStr">
        <is>
          <t>ANEL GUIA AGS-5</t>
        </is>
      </c>
      <c r="C257" s="33" t="inlineStr">
        <is>
          <t>SUDECAP</t>
        </is>
      </c>
      <c r="D257" s="33" t="inlineStr">
        <is>
          <t>Serviço</t>
        </is>
      </c>
      <c r="E257" s="33" t="inlineStr">
        <is>
          <t>UN</t>
        </is>
      </c>
      <c r="F257" s="35" t="n">
        <v>10</v>
      </c>
      <c r="G257" s="36" t="n">
        <v>5.7</v>
      </c>
      <c r="H257" s="36" t="n">
        <v>57</v>
      </c>
      <c r="I257" s="37" t="n">
        <v>0.007121484390212217</v>
      </c>
      <c r="J257" s="37" t="n">
        <v>99.90445716591432</v>
      </c>
      <c r="K257" s="33" t="inlineStr">
        <is>
          <t>C</t>
        </is>
      </c>
    </row>
    <row r="258" ht="15" customHeight="1">
      <c r="A258" s="33" t="inlineStr">
        <is>
          <t>07.05.03</t>
        </is>
      </c>
      <c r="B258" s="34" t="inlineStr">
        <is>
          <t>E= 10 CM, A REVESTIR, VEDAÇAO</t>
        </is>
      </c>
      <c r="C258" s="33" t="inlineStr">
        <is>
          <t>SUDECAP</t>
        </is>
      </c>
      <c r="D258" s="33" t="inlineStr">
        <is>
          <t>Serviço</t>
        </is>
      </c>
      <c r="E258" s="33" t="inlineStr">
        <is>
          <t>M2</t>
        </is>
      </c>
      <c r="F258" s="35" t="n">
        <v>0.78</v>
      </c>
      <c r="G258" s="36" t="n">
        <v>71.45999999999999</v>
      </c>
      <c r="H258" s="36" t="n">
        <v>55.7388</v>
      </c>
      <c r="I258" s="37" t="n">
        <v>0.006963912177704573</v>
      </c>
      <c r="J258" s="37" t="n">
        <v>99.91142122801801</v>
      </c>
      <c r="K258" s="33" t="inlineStr">
        <is>
          <t>C</t>
        </is>
      </c>
    </row>
    <row r="259" ht="20.1" customHeight="1">
      <c r="A259" s="33" t="inlineStr">
        <is>
          <t>CPU 02.23.90</t>
        </is>
      </c>
      <c r="B259" s="34" t="inlineStr">
        <is>
          <t>REMOÇÃO DE CERCA EM MOURÃO DE CONCRETO, INCL. CARGA. [REF.:SIURB-17.60.05 (E)]</t>
        </is>
      </c>
      <c r="C259" s="33" t="inlineStr">
        <is>
          <t>Composições Próprias</t>
        </is>
      </c>
      <c r="D259" s="33" t="inlineStr">
        <is>
          <t>Serviço</t>
        </is>
      </c>
      <c r="E259" s="33" t="inlineStr">
        <is>
          <t>M</t>
        </is>
      </c>
      <c r="F259" s="35" t="n">
        <v>56.82</v>
      </c>
      <c r="G259" s="36" t="n">
        <v>0.97</v>
      </c>
      <c r="H259" s="36" t="n">
        <v>55.1154</v>
      </c>
      <c r="I259" s="37" t="n">
        <v>0.006886025627373726</v>
      </c>
      <c r="J259" s="37" t="n">
        <v>99.91830782836168</v>
      </c>
      <c r="K259" s="33" t="inlineStr">
        <is>
          <t>C</t>
        </is>
      </c>
    </row>
    <row r="260" ht="15" customHeight="1">
      <c r="A260" s="33" t="inlineStr">
        <is>
          <t>10.48.10</t>
        </is>
      </c>
      <c r="B260" s="34" t="inlineStr">
        <is>
          <t>CABIDE LOUÇA BRANCA 2 GANCHOS REF.610 CELITE/EQUIVALENTE</t>
        </is>
      </c>
      <c r="C260" s="33" t="inlineStr">
        <is>
          <t>SUDECAP</t>
        </is>
      </c>
      <c r="D260" s="33" t="inlineStr">
        <is>
          <t>Serviço</t>
        </is>
      </c>
      <c r="E260" s="33" t="inlineStr">
        <is>
          <t>UN</t>
        </is>
      </c>
      <c r="F260" s="35" t="n">
        <v>1</v>
      </c>
      <c r="G260" s="36" t="n">
        <v>52.02</v>
      </c>
      <c r="H260" s="36" t="n">
        <v>52.02</v>
      </c>
      <c r="I260" s="37" t="n">
        <v>0.006499291543488412</v>
      </c>
      <c r="J260" s="37" t="n">
        <v>99.92480711990517</v>
      </c>
      <c r="K260" s="33" t="inlineStr">
        <is>
          <t>C</t>
        </is>
      </c>
    </row>
    <row r="261" ht="15" customHeight="1">
      <c r="A261" s="33" t="inlineStr">
        <is>
          <t>07.03.11</t>
        </is>
      </c>
      <c r="B261" s="34" t="inlineStr">
        <is>
          <t>E= 30 CM, COM OS FUROS APARENTES, TIPO COBOGO</t>
        </is>
      </c>
      <c r="C261" s="33" t="inlineStr">
        <is>
          <t>SUDECAP</t>
        </is>
      </c>
      <c r="D261" s="33" t="inlineStr">
        <is>
          <t>Serviço</t>
        </is>
      </c>
      <c r="E261" s="33" t="inlineStr">
        <is>
          <t>M2</t>
        </is>
      </c>
      <c r="F261" s="35" t="n">
        <v>0.32</v>
      </c>
      <c r="G261" s="36" t="n">
        <v>154.76</v>
      </c>
      <c r="H261" s="36" t="n">
        <v>49.5232</v>
      </c>
      <c r="I261" s="37" t="n">
        <v>0.006187345539532591</v>
      </c>
      <c r="J261" s="37" t="n">
        <v>99.93099406564207</v>
      </c>
      <c r="K261" s="33" t="inlineStr">
        <is>
          <t>C</t>
        </is>
      </c>
    </row>
    <row r="262" ht="15" customHeight="1">
      <c r="A262" s="33" t="inlineStr">
        <is>
          <t>10.27.03</t>
        </is>
      </c>
      <c r="B262" s="34" t="inlineStr">
        <is>
          <t>BRACO P/ CHUVEIRO PVC 1/2" X 40 CM LORENZETTI/EQUIVALENTE</t>
        </is>
      </c>
      <c r="C262" s="33" t="inlineStr">
        <is>
          <t>SUDECAP</t>
        </is>
      </c>
      <c r="D262" s="33" t="inlineStr">
        <is>
          <t>Serviço</t>
        </is>
      </c>
      <c r="E262" s="33" t="inlineStr">
        <is>
          <t>UN</t>
        </is>
      </c>
      <c r="F262" s="35" t="n">
        <v>1</v>
      </c>
      <c r="G262" s="36" t="n">
        <v>46.41</v>
      </c>
      <c r="H262" s="36" t="n">
        <v>46.41</v>
      </c>
      <c r="I262" s="37" t="n">
        <v>0.005798387553504368</v>
      </c>
      <c r="J262" s="37" t="n">
        <v>99.93679245319557</v>
      </c>
      <c r="K262" s="33" t="inlineStr">
        <is>
          <t>C</t>
        </is>
      </c>
    </row>
    <row r="263" ht="15" customHeight="1">
      <c r="A263" s="33" t="inlineStr">
        <is>
          <t>01.29.04</t>
        </is>
      </c>
      <c r="B263" s="34" t="inlineStr">
        <is>
          <t>DESMONTAGEM DE ANDAIME FACHADEIRO</t>
        </is>
      </c>
      <c r="C263" s="33" t="inlineStr">
        <is>
          <t>SUDECAP</t>
        </is>
      </c>
      <c r="D263" s="33" t="inlineStr">
        <is>
          <t>Serviço</t>
        </is>
      </c>
      <c r="E263" s="33" t="inlineStr">
        <is>
          <t>M2</t>
        </is>
      </c>
      <c r="F263" s="35" t="n">
        <v>18.3</v>
      </c>
      <c r="G263" s="36" t="n">
        <v>2.47</v>
      </c>
      <c r="H263" s="36" t="n">
        <v>45.201</v>
      </c>
      <c r="I263" s="37" t="n">
        <v>0.005647337121438288</v>
      </c>
      <c r="J263" s="37" t="n">
        <v>99.94243966537869</v>
      </c>
      <c r="K263" s="33" t="inlineStr">
        <is>
          <t>C</t>
        </is>
      </c>
    </row>
    <row r="264" ht="15" customHeight="1">
      <c r="A264" s="33" t="inlineStr">
        <is>
          <t>01.29.03</t>
        </is>
      </c>
      <c r="B264" s="34" t="inlineStr">
        <is>
          <t>MONTAGEM DE ANDAIME FACHADEIRO</t>
        </is>
      </c>
      <c r="C264" s="33" t="inlineStr">
        <is>
          <t>SUDECAP</t>
        </is>
      </c>
      <c r="D264" s="33" t="inlineStr">
        <is>
          <t>Serviço</t>
        </is>
      </c>
      <c r="E264" s="33" t="inlineStr">
        <is>
          <t>M2</t>
        </is>
      </c>
      <c r="F264" s="35" t="n">
        <v>18.3</v>
      </c>
      <c r="G264" s="36" t="n">
        <v>2.47</v>
      </c>
      <c r="H264" s="36" t="n">
        <v>45.201</v>
      </c>
      <c r="I264" s="37" t="n">
        <v>0.005647337121438288</v>
      </c>
      <c r="J264" s="37" t="n">
        <v>99.94808687756181</v>
      </c>
      <c r="K264" s="33" t="inlineStr">
        <is>
          <t>C</t>
        </is>
      </c>
    </row>
    <row r="265" ht="20.1" customHeight="1">
      <c r="A265" s="33" t="inlineStr">
        <is>
          <t>ED-50199</t>
        </is>
      </c>
      <c r="B265" s="34" t="inlineStr">
        <is>
          <t>PLACA FOTOLUMINESCENTE PARA SINALIZAÇÃO DE EMERGÊNCIA, TIPO "E5", DIMENSÃO (300X300)MM, INCLUSIVE FIXAÇÃO</t>
        </is>
      </c>
      <c r="C265" s="33" t="inlineStr">
        <is>
          <t>SETOP</t>
        </is>
      </c>
      <c r="D265" s="33" t="inlineStr">
        <is>
          <t>Serviço</t>
        </is>
      </c>
      <c r="E265" s="33" t="inlineStr">
        <is>
          <t>un</t>
        </is>
      </c>
      <c r="F265" s="35" t="n">
        <v>2</v>
      </c>
      <c r="G265" s="36" t="n">
        <v>22.08</v>
      </c>
      <c r="H265" s="36" t="n">
        <v>44.16</v>
      </c>
      <c r="I265" s="37" t="n">
        <v>0.005517276327574938</v>
      </c>
      <c r="J265" s="37" t="n">
        <v>99.95360415388937</v>
      </c>
      <c r="K265" s="33" t="inlineStr">
        <is>
          <t>C</t>
        </is>
      </c>
    </row>
    <row r="266" ht="15" customHeight="1">
      <c r="A266" s="33" t="inlineStr">
        <is>
          <t>10.27.51</t>
        </is>
      </c>
      <c r="B266" s="34" t="inlineStr">
        <is>
          <t>TUBO LIGAÇAO AGUA-VASO METAL CROM. C/ SOBRECANOPLA</t>
        </is>
      </c>
      <c r="C266" s="33" t="inlineStr">
        <is>
          <t>SUDECAP</t>
        </is>
      </c>
      <c r="D266" s="33" t="inlineStr">
        <is>
          <t>Serviço</t>
        </is>
      </c>
      <c r="E266" s="33" t="inlineStr">
        <is>
          <t>UN</t>
        </is>
      </c>
      <c r="F266" s="35" t="n">
        <v>1</v>
      </c>
      <c r="G266" s="36" t="n">
        <v>43.29</v>
      </c>
      <c r="H266" s="36" t="n">
        <v>43.29</v>
      </c>
      <c r="I266" s="37" t="n">
        <v>0.005408579986882225</v>
      </c>
      <c r="J266" s="37" t="n">
        <v>99.95901273387625</v>
      </c>
      <c r="K266" s="33" t="inlineStr">
        <is>
          <t>C</t>
        </is>
      </c>
    </row>
    <row r="267" ht="15" customHeight="1">
      <c r="A267" s="33" t="inlineStr">
        <is>
          <t>11.30.44</t>
        </is>
      </c>
      <c r="B267" s="34" t="inlineStr">
        <is>
          <t>CONJUNTO 3 INTERRUPTORES SIMPLES SEM PLACA R.3000 OU EQUIVALENTE</t>
        </is>
      </c>
      <c r="C267" s="33" t="inlineStr">
        <is>
          <t>SUDECAP</t>
        </is>
      </c>
      <c r="D267" s="33" t="inlineStr">
        <is>
          <t>Serviço</t>
        </is>
      </c>
      <c r="E267" s="33" t="inlineStr">
        <is>
          <t>UN</t>
        </is>
      </c>
      <c r="F267" s="35" t="n">
        <v>1</v>
      </c>
      <c r="G267" s="36" t="n">
        <v>39.01</v>
      </c>
      <c r="H267" s="36" t="n">
        <v>39.01</v>
      </c>
      <c r="I267" s="37" t="n">
        <v>0.004873843966003133</v>
      </c>
      <c r="J267" s="37" t="n">
        <v>99.96388657784226</v>
      </c>
      <c r="K267" s="33" t="inlineStr">
        <is>
          <t>C</t>
        </is>
      </c>
    </row>
    <row r="268" ht="15" customHeight="1">
      <c r="A268" s="33" t="inlineStr">
        <is>
          <t>11.82.16</t>
        </is>
      </c>
      <c r="B268" s="34" t="inlineStr">
        <is>
          <t>ABRAÇADEIRA BC-2</t>
        </is>
      </c>
      <c r="C268" s="33" t="inlineStr">
        <is>
          <t>SUDECAP</t>
        </is>
      </c>
      <c r="D268" s="33" t="inlineStr">
        <is>
          <t>Serviço</t>
        </is>
      </c>
      <c r="E268" s="33" t="inlineStr">
        <is>
          <t>UN</t>
        </is>
      </c>
      <c r="F268" s="35" t="n">
        <v>15</v>
      </c>
      <c r="G268" s="36" t="n">
        <v>2.49</v>
      </c>
      <c r="H268" s="36" t="n">
        <v>37.35</v>
      </c>
      <c r="I268" s="37" t="n">
        <v>0.004666446350428531</v>
      </c>
      <c r="J268" s="37" t="n">
        <v>99.96855302419269</v>
      </c>
      <c r="K268" s="33" t="inlineStr">
        <is>
          <t>C</t>
        </is>
      </c>
    </row>
    <row r="269" ht="15" customHeight="1">
      <c r="A269" s="33" t="inlineStr">
        <is>
          <t>11.30.13</t>
        </is>
      </c>
      <c r="B269" s="34" t="inlineStr">
        <is>
          <t>INTERRUPTOR SIMPLES  10A/250V R.1000 SEM PLACA OU EQUIVALENTE</t>
        </is>
      </c>
      <c r="C269" s="33" t="inlineStr">
        <is>
          <t>SUDECAP</t>
        </is>
      </c>
      <c r="D269" s="33" t="inlineStr">
        <is>
          <t>Serviço</t>
        </is>
      </c>
      <c r="E269" s="33" t="inlineStr">
        <is>
          <t>UN</t>
        </is>
      </c>
      <c r="F269" s="35" t="n">
        <v>2</v>
      </c>
      <c r="G269" s="36" t="n">
        <v>16.93</v>
      </c>
      <c r="H269" s="36" t="n">
        <v>33.86</v>
      </c>
      <c r="I269" s="37" t="n">
        <v>0.004230411604431327</v>
      </c>
      <c r="J269" s="37" t="n">
        <v>99.97278343579713</v>
      </c>
      <c r="K269" s="33" t="inlineStr">
        <is>
          <t>C</t>
        </is>
      </c>
    </row>
    <row r="270" ht="20.1" customHeight="1">
      <c r="A270" s="33" t="inlineStr">
        <is>
          <t>15.35.34</t>
        </is>
      </c>
      <c r="B270" s="34" t="inlineStr">
        <is>
          <t>APLICAÇÃO DE LONA PLÁSTICA (150 MICRA) PARA EXECUÇÃO DE PAVIMENTOS DE CONCRETO REF 97113</t>
        </is>
      </c>
      <c r="C270" s="33" t="inlineStr">
        <is>
          <t>SUDECAP</t>
        </is>
      </c>
      <c r="D270" s="33" t="inlineStr">
        <is>
          <t>Serviço</t>
        </is>
      </c>
      <c r="E270" s="33" t="inlineStr">
        <is>
          <t>M2</t>
        </is>
      </c>
      <c r="F270" s="35" t="n">
        <v>12.19</v>
      </c>
      <c r="G270" s="36" t="n">
        <v>2.28</v>
      </c>
      <c r="H270" s="36" t="n">
        <v>27.7932</v>
      </c>
      <c r="I270" s="37" t="n">
        <v>0.003472435788667476</v>
      </c>
      <c r="J270" s="37" t="n">
        <v>99.97625547178315</v>
      </c>
      <c r="K270" s="33" t="inlineStr">
        <is>
          <t>C</t>
        </is>
      </c>
    </row>
    <row r="271" ht="20.1" customHeight="1">
      <c r="A271" s="33" t="inlineStr">
        <is>
          <t>CPU 10.48.50</t>
        </is>
      </c>
      <c r="B271" s="34" t="inlineStr">
        <is>
          <t>FORNECIMENTO E INSTALAÇÃO DE ENGATE RÁPIDO PARA MANGUEIRA DE 1/2"</t>
        </is>
      </c>
      <c r="C271" s="33" t="inlineStr">
        <is>
          <t>Composições Próprias</t>
        </is>
      </c>
      <c r="D271" s="33" t="inlineStr">
        <is>
          <t>Serviço</t>
        </is>
      </c>
      <c r="E271" s="33" t="inlineStr">
        <is>
          <t>UN</t>
        </is>
      </c>
      <c r="F271" s="35" t="n">
        <v>4</v>
      </c>
      <c r="G271" s="36" t="n">
        <v>6.64</v>
      </c>
      <c r="H271" s="36" t="n">
        <v>26.56</v>
      </c>
      <c r="I271" s="37" t="n">
        <v>0.003318361849193622</v>
      </c>
      <c r="J271" s="37" t="n">
        <v>99.97957383363234</v>
      </c>
      <c r="K271" s="33" t="inlineStr">
        <is>
          <t>C</t>
        </is>
      </c>
    </row>
    <row r="272" ht="20.1" customHeight="1">
      <c r="A272" s="33" t="inlineStr">
        <is>
          <t>ED-50205</t>
        </is>
      </c>
      <c r="B272" s="34" t="inlineStr">
        <is>
          <t>PLACA FOTOLUMINESCENTE PARA SINALIZAÇÃO DE EMERGÊNCIA, TIPO "S12", DIMENSÃO (380X190)MM, INCLUSIVE FIXAÇÃO</t>
        </is>
      </c>
      <c r="C272" s="33" t="inlineStr">
        <is>
          <t>SETOP</t>
        </is>
      </c>
      <c r="D272" s="33" t="inlineStr">
        <is>
          <t>Serviço</t>
        </is>
      </c>
      <c r="E272" s="33" t="inlineStr">
        <is>
          <t>un</t>
        </is>
      </c>
      <c r="F272" s="35" t="n">
        <v>1</v>
      </c>
      <c r="G272" s="36" t="n">
        <v>25.93</v>
      </c>
      <c r="H272" s="36" t="n">
        <v>25.93</v>
      </c>
      <c r="I272" s="37" t="n">
        <v>0.003239650705933382</v>
      </c>
      <c r="J272" s="37" t="n">
        <v>99.98281348433828</v>
      </c>
      <c r="K272" s="33" t="inlineStr">
        <is>
          <t>C</t>
        </is>
      </c>
    </row>
    <row r="273" ht="15" customHeight="1">
      <c r="A273" s="33" t="inlineStr">
        <is>
          <t>10.18.01</t>
        </is>
      </c>
      <c r="B273" s="34" t="inlineStr">
        <is>
          <t>ADAPTADOR PVC ROSCA E FLANGE P/ CX.D'AGUA D= 1/2"</t>
        </is>
      </c>
      <c r="C273" s="33" t="inlineStr">
        <is>
          <t>SUDECAP</t>
        </is>
      </c>
      <c r="D273" s="33" t="inlineStr">
        <is>
          <t>Serviço</t>
        </is>
      </c>
      <c r="E273" s="33" t="inlineStr">
        <is>
          <t>UN</t>
        </is>
      </c>
      <c r="F273" s="35" t="n">
        <v>1</v>
      </c>
      <c r="G273" s="36" t="n">
        <v>23.85</v>
      </c>
      <c r="H273" s="36" t="n">
        <v>23.85</v>
      </c>
      <c r="I273" s="37" t="n">
        <v>0.002979778994851954</v>
      </c>
      <c r="J273" s="37" t="n">
        <v>99.98579326333314</v>
      </c>
      <c r="K273" s="33" t="inlineStr">
        <is>
          <t>C</t>
        </is>
      </c>
    </row>
    <row r="274" ht="20.1" customHeight="1">
      <c r="A274" s="33" t="inlineStr">
        <is>
          <t>17.04.05</t>
        </is>
      </c>
      <c r="B274" s="34" t="inlineStr">
        <is>
          <t>APLICAÇÃO MANUAL DE FUNDO SELADOR ACRÍLICO EM TETOS DE ÁREAS INTERNAS REF 88484</t>
        </is>
      </c>
      <c r="C274" s="33" t="inlineStr">
        <is>
          <t>SUDECAP</t>
        </is>
      </c>
      <c r="D274" s="33" t="inlineStr">
        <is>
          <t>Serviço</t>
        </is>
      </c>
      <c r="E274" s="33" t="inlineStr">
        <is>
          <t>M2</t>
        </is>
      </c>
      <c r="F274" s="35" t="n">
        <v>6.5</v>
      </c>
      <c r="G274" s="36" t="n">
        <v>3.53</v>
      </c>
      <c r="H274" s="36" t="n">
        <v>22.945</v>
      </c>
      <c r="I274" s="37" t="n">
        <v>0.002866709812867005</v>
      </c>
      <c r="J274" s="37" t="n">
        <v>99.98866059783761</v>
      </c>
      <c r="K274" s="33" t="inlineStr">
        <is>
          <t>C</t>
        </is>
      </c>
    </row>
    <row r="275" ht="15" customHeight="1">
      <c r="A275" s="33" t="inlineStr">
        <is>
          <t>10.30.01</t>
        </is>
      </c>
      <c r="B275" s="34" t="inlineStr">
        <is>
          <t>PARAFUSO CASTELO COM BUCHA N.8 E ARRUELA</t>
        </is>
      </c>
      <c r="C275" s="33" t="inlineStr">
        <is>
          <t>SUDECAP</t>
        </is>
      </c>
      <c r="D275" s="33" t="inlineStr">
        <is>
          <t>Serviço</t>
        </is>
      </c>
      <c r="E275" s="33" t="inlineStr">
        <is>
          <t>UN</t>
        </is>
      </c>
      <c r="F275" s="35" t="n">
        <v>2</v>
      </c>
      <c r="G275" s="36" t="n">
        <v>10.99</v>
      </c>
      <c r="H275" s="36" t="n">
        <v>21.98</v>
      </c>
      <c r="I275" s="37" t="n">
        <v>0.002746144331523939</v>
      </c>
      <c r="J275" s="37" t="n">
        <v>99.99140674216913</v>
      </c>
      <c r="K275" s="33" t="inlineStr">
        <is>
          <t>C</t>
        </is>
      </c>
    </row>
    <row r="276" ht="15" customHeight="1">
      <c r="A276" s="33" t="inlineStr">
        <is>
          <t>10.27.55</t>
        </is>
      </c>
      <c r="B276" s="34" t="inlineStr">
        <is>
          <t>BOLSA DE BORRACHA 340  D= 1 1/2"</t>
        </is>
      </c>
      <c r="C276" s="33" t="inlineStr">
        <is>
          <t>SUDECAP</t>
        </is>
      </c>
      <c r="D276" s="33" t="inlineStr">
        <is>
          <t>Serviço</t>
        </is>
      </c>
      <c r="E276" s="33" t="inlineStr">
        <is>
          <t>UN</t>
        </is>
      </c>
      <c r="F276" s="35" t="n">
        <v>1</v>
      </c>
      <c r="G276" s="36" t="n">
        <v>16.93</v>
      </c>
      <c r="H276" s="36" t="n">
        <v>16.93</v>
      </c>
      <c r="I276" s="37" t="n">
        <v>0.002115205802215663</v>
      </c>
      <c r="J276" s="37" t="n">
        <v>99.99352194797136</v>
      </c>
      <c r="K276" s="33" t="inlineStr">
        <is>
          <t>C</t>
        </is>
      </c>
    </row>
    <row r="277" ht="15" customHeight="1">
      <c r="A277" s="33" t="inlineStr">
        <is>
          <t>11.82.21</t>
        </is>
      </c>
      <c r="B277" s="34" t="inlineStr">
        <is>
          <t>BLOCO DE LIGAÇAO INTERNA TIPO BLI-10 P. TELEBRAS</t>
        </is>
      </c>
      <c r="C277" s="33" t="inlineStr">
        <is>
          <t>SUDECAP</t>
        </is>
      </c>
      <c r="D277" s="33" t="inlineStr">
        <is>
          <t>Serviço</t>
        </is>
      </c>
      <c r="E277" s="33" t="inlineStr">
        <is>
          <t>UN</t>
        </is>
      </c>
      <c r="F277" s="35" t="n">
        <v>1</v>
      </c>
      <c r="G277" s="36" t="n">
        <v>16.87</v>
      </c>
      <c r="H277" s="36" t="n">
        <v>16.87</v>
      </c>
      <c r="I277" s="37" t="n">
        <v>0.002107709502857545</v>
      </c>
      <c r="J277" s="37" t="n">
        <v>99.99562965747421</v>
      </c>
      <c r="K277" s="33" t="inlineStr">
        <is>
          <t>C</t>
        </is>
      </c>
    </row>
    <row r="278" ht="20.1" customHeight="1">
      <c r="A278" s="33" t="inlineStr">
        <is>
          <t>CPU 11.14.90</t>
        </is>
      </c>
      <c r="B278" s="34" t="inlineStr">
        <is>
          <t>CABEÇOTE DE ALUMÍNIO PARA POSTE, DIÂMETRO 1.1/ 4", EXCLUSIVE ELETRODUTO, INCLUSIVE INSTALAÇÃO [REF: SETOP-ED49064]</t>
        </is>
      </c>
      <c r="C278" s="33" t="inlineStr">
        <is>
          <t>Composições Próprias</t>
        </is>
      </c>
      <c r="D278" s="33" t="inlineStr">
        <is>
          <t>Serviço</t>
        </is>
      </c>
      <c r="E278" s="33" t="inlineStr">
        <is>
          <t>UN</t>
        </is>
      </c>
      <c r="F278" s="35" t="n">
        <v>2</v>
      </c>
      <c r="G278" s="36" t="n">
        <v>6.85</v>
      </c>
      <c r="H278" s="36" t="n">
        <v>13.7</v>
      </c>
      <c r="I278" s="37" t="n">
        <v>0.001711655020103638</v>
      </c>
      <c r="J278" s="37" t="n">
        <v>99.99734131249431</v>
      </c>
      <c r="K278" s="33" t="inlineStr">
        <is>
          <t>C</t>
        </is>
      </c>
    </row>
    <row r="279" ht="15" customHeight="1">
      <c r="A279" s="33" t="inlineStr">
        <is>
          <t>11.30.50</t>
        </is>
      </c>
      <c r="B279" s="34" t="inlineStr">
        <is>
          <t>PLACA TERMOPLASTICA 2X4" COM FURO CENTRAL PIAL/SIM OU EQUIVALENTE</t>
        </is>
      </c>
      <c r="C279" s="33" t="inlineStr">
        <is>
          <t>SUDECAP</t>
        </is>
      </c>
      <c r="D279" s="33" t="inlineStr">
        <is>
          <t>Serviço</t>
        </is>
      </c>
      <c r="E279" s="33" t="inlineStr">
        <is>
          <t>UN</t>
        </is>
      </c>
      <c r="F279" s="35" t="n">
        <v>1</v>
      </c>
      <c r="G279" s="36" t="n">
        <v>10.76</v>
      </c>
      <c r="H279" s="36" t="n">
        <v>10.76</v>
      </c>
      <c r="I279" s="37" t="n">
        <v>0.00134433635155585</v>
      </c>
      <c r="J279" s="37" t="n">
        <v>99.99868564884586</v>
      </c>
      <c r="K279" s="33" t="inlineStr">
        <is>
          <t>C</t>
        </is>
      </c>
    </row>
    <row r="280" ht="15" customHeight="1">
      <c r="A280" s="33" t="inlineStr">
        <is>
          <t>11.31.13</t>
        </is>
      </c>
      <c r="B280" s="34" t="inlineStr">
        <is>
          <t>SUPORTE P/ CX 2X4"(ATE 3 MOD) R.6121 22 PIAL/EQUIVALENTE</t>
        </is>
      </c>
      <c r="C280" s="33" t="inlineStr">
        <is>
          <t>SUDECAP</t>
        </is>
      </c>
      <c r="D280" s="33" t="inlineStr">
        <is>
          <t>Serviço</t>
        </is>
      </c>
      <c r="E280" s="33" t="inlineStr">
        <is>
          <t>UN</t>
        </is>
      </c>
      <c r="F280" s="35" t="n">
        <v>1</v>
      </c>
      <c r="G280" s="36" t="n">
        <v>5.97</v>
      </c>
      <c r="H280" s="36" t="n">
        <v>5.97</v>
      </c>
      <c r="I280" s="37" t="n">
        <v>0.0007458817861327532</v>
      </c>
      <c r="J280" s="37" t="n">
        <v>99.99943153063201</v>
      </c>
      <c r="K280" s="33" t="inlineStr">
        <is>
          <t>C</t>
        </is>
      </c>
    </row>
    <row r="281" ht="15" customHeight="1">
      <c r="A281" s="33" t="inlineStr">
        <is>
          <t>21.32.05</t>
        </is>
      </c>
      <c r="B281" s="34" t="inlineStr">
        <is>
          <t>CALCAREO DOLOMITICO (ACIMA DE 1T)</t>
        </is>
      </c>
      <c r="C281" s="33" t="inlineStr">
        <is>
          <t>SUDECAP</t>
        </is>
      </c>
      <c r="D281" s="33" t="inlineStr">
        <is>
          <t>Serviço</t>
        </is>
      </c>
      <c r="E281" s="33" t="inlineStr">
        <is>
          <t>KG</t>
        </is>
      </c>
      <c r="F281" s="35" t="n">
        <v>28.41</v>
      </c>
      <c r="G281" s="36" t="n">
        <v>0.16</v>
      </c>
      <c r="H281" s="36" t="n">
        <v>4.5456</v>
      </c>
      <c r="I281" s="37" t="n">
        <v>0.0005679196393710291</v>
      </c>
      <c r="J281" s="37" t="n">
        <v>100</v>
      </c>
      <c r="K281" s="33" t="inlineStr">
        <is>
          <t>C</t>
        </is>
      </c>
    </row>
    <row r="282" ht="27.95" customHeight="1">
      <c r="A282" s="33" t="inlineStr">
        <is>
          <t>03.13.91</t>
        </is>
      </c>
      <c r="B282" s="34" t="inlineStr">
        <is>
          <t>FORNECIMENTO DE MATERIAL DE EMPRÉSTIMO - INCLUI FORNECIMENTO, ESCAVAÇÃO, CARGA E TRANSPORTE [DONA DORA - VESPASIANO - R. Flor de Liz - Jequitibá, Vespasiano - MG, 33200-000]</t>
        </is>
      </c>
      <c r="C282" s="33" t="inlineStr">
        <is>
          <t>Composições Próprias</t>
        </is>
      </c>
      <c r="D282" s="33" t="inlineStr">
        <is>
          <t>Serviço</t>
        </is>
      </c>
      <c r="E282" s="33" t="inlineStr">
        <is>
          <t>M3</t>
        </is>
      </c>
      <c r="F282" s="35" t="n">
        <v>374.23</v>
      </c>
      <c r="G282" s="36" t="n">
        <v>0</v>
      </c>
      <c r="H282" s="36" t="n">
        <v>0</v>
      </c>
      <c r="I282" s="37" t="n">
        <v>0</v>
      </c>
      <c r="J282" s="37" t="n">
        <v>100</v>
      </c>
      <c r="K282" s="33" t="inlineStr">
        <is>
          <t>C</t>
        </is>
      </c>
    </row>
    <row r="283" ht="20.1" customHeight="1">
      <c r="A283" s="2" t="n"/>
      <c r="B283" s="2" t="n"/>
      <c r="C283" s="59" t="inlineStr">
        <is>
          <t>
                </t>
        </is>
      </c>
      <c r="G283" s="2" t="n"/>
      <c r="H283" s="2" t="n"/>
      <c r="I283" s="2" t="n"/>
      <c r="J283" s="2" t="n"/>
      <c r="K283" s="2" t="n"/>
    </row>
    <row r="284" ht="18" customHeight="1">
      <c r="A284" s="2" t="n"/>
      <c r="B284" s="2" t="n"/>
      <c r="C284" s="2" t="n"/>
      <c r="D284" s="2" t="n"/>
      <c r="E284" s="2" t="n"/>
      <c r="F284" s="2" t="n"/>
      <c r="G284" s="59" t="inlineStr">
        <is>
          <t>Subtotal até 100,00%</t>
        </is>
      </c>
      <c r="I284" s="83" t="n">
        <v>800394.9300000001</v>
      </c>
    </row>
    <row r="285" ht="18" customHeight="1">
      <c r="A285" s="2" t="n"/>
      <c r="B285" s="2" t="n"/>
      <c r="C285" s="2" t="n"/>
      <c r="D285" s="2" t="n"/>
      <c r="E285" s="2" t="n"/>
      <c r="F285" s="2" t="n"/>
      <c r="G285" s="59" t="inlineStr">
        <is>
          <t>Outros:</t>
        </is>
      </c>
      <c r="I285" s="83" t="n">
        <v>0</v>
      </c>
    </row>
    <row r="286" ht="18" customHeight="1">
      <c r="A286" s="2" t="n"/>
      <c r="B286" s="2" t="n"/>
      <c r="C286" s="2" t="n"/>
      <c r="D286" s="2" t="n"/>
      <c r="E286" s="2" t="n"/>
      <c r="F286" s="2" t="n"/>
      <c r="G286" s="59" t="inlineStr">
        <is>
          <t>Valor total do Orçamento:</t>
        </is>
      </c>
      <c r="I286" s="83" t="n">
        <v>800394.9300000001</v>
      </c>
    </row>
  </sheetData>
  <mergeCells count="9">
    <mergeCell ref="G285:H285"/>
    <mergeCell ref="B2:C2"/>
    <mergeCell ref="I284:K284"/>
    <mergeCell ref="G284:H284"/>
    <mergeCell ref="I285:K285"/>
    <mergeCell ref="I286:K286"/>
    <mergeCell ref="G286:H286"/>
    <mergeCell ref="C283:F283"/>
    <mergeCell ref="A1:K1"/>
  </mergeCells>
  <pageMargins left="0" right="0" top="0" bottom="0" header="0" footer="0"/>
  <pageSetup orientation="landscape" scale="85"/>
</worksheet>
</file>

<file path=xl/worksheets/sheet8.xml><?xml version="1.0" encoding="utf-8"?>
<worksheet xmlns="http://schemas.openxmlformats.org/spreadsheetml/2006/main">
  <sheetPr>
    <outlinePr summaryBelow="0"/>
    <pageSetUpPr/>
  </sheetPr>
  <dimension ref="A1:K442"/>
  <sheetViews>
    <sheetView workbookViewId="0">
      <selection activeCell="A1" sqref="A1:K1"/>
    </sheetView>
  </sheetViews>
  <sheetFormatPr baseColWidth="8" defaultRowHeight="15"/>
  <cols>
    <col width="9.28515625" customWidth="1" min="1" max="1"/>
    <col width="68.7109375" customWidth="1" min="2" max="2"/>
    <col width="9.28515625" customWidth="1" min="3" max="3"/>
    <col width="10.28515625" customWidth="1" min="4" max="4"/>
    <col width="9.28515625" customWidth="1" min="5" max="5"/>
    <col width="12.42578125" customWidth="1" min="6" max="8"/>
    <col width="8.7109375" customWidth="1" min="9" max="10"/>
    <col width="4.7109375" customWidth="1" min="11" max="11"/>
  </cols>
  <sheetData>
    <row r="1" ht="13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</row>
    <row r="2" ht="9.949999999999999" customHeight="1">
      <c r="A2" s="2" t="n"/>
      <c r="B2" s="59" t="inlineStr">
        <is>
          <t>
</t>
        </is>
      </c>
      <c r="D2" s="2" t="n"/>
      <c r="E2" s="2" t="n"/>
      <c r="F2" s="2" t="n"/>
      <c r="G2" s="2" t="n"/>
      <c r="H2" s="2" t="n"/>
      <c r="I2" s="2" t="n"/>
      <c r="J2" s="2" t="n"/>
      <c r="K2" s="2" t="n"/>
    </row>
    <row r="3" ht="21.95" customHeight="1">
      <c r="A3" s="31" t="inlineStr">
        <is>
          <t>CÓDIGO</t>
        </is>
      </c>
      <c r="B3" s="32" t="inlineStr">
        <is>
          <t>DESCRIÇÃO</t>
        </is>
      </c>
      <c r="C3" s="31" t="inlineStr">
        <is>
          <t>FONTE</t>
        </is>
      </c>
      <c r="D3" s="31" t="inlineStr">
        <is>
          <t>TIPO</t>
        </is>
      </c>
      <c r="E3" s="31" t="inlineStr">
        <is>
          <t>UNIDADE</t>
        </is>
      </c>
      <c r="F3" s="31" t="inlineStr">
        <is>
          <t>QUANTIDADE</t>
        </is>
      </c>
      <c r="G3" s="31" t="inlineStr">
        <is>
          <t>PREÇO UNITÁRIO</t>
        </is>
      </c>
      <c r="H3" s="31" t="inlineStr">
        <is>
          <t>PREÇO TOTAL</t>
        </is>
      </c>
      <c r="I3" s="31" t="inlineStr">
        <is>
          <t>%</t>
        </is>
      </c>
      <c r="J3" s="31" t="inlineStr">
        <is>
          <t>ACUMUL. %</t>
        </is>
      </c>
      <c r="K3" s="31" t="inlineStr">
        <is>
          <t>CL</t>
        </is>
      </c>
    </row>
    <row r="4" ht="15" customHeight="1">
      <c r="A4" s="33" t="inlineStr">
        <is>
          <t>55.10.95</t>
        </is>
      </c>
      <c r="B4" s="34" t="inlineStr">
        <is>
          <t>VIGIA DIURNO</t>
        </is>
      </c>
      <c r="C4" s="33" t="inlineStr">
        <is>
          <t>SUDECAP</t>
        </is>
      </c>
      <c r="D4" s="33" t="inlineStr">
        <is>
          <t>Mão de Obra</t>
        </is>
      </c>
      <c r="E4" s="33" t="inlineStr">
        <is>
          <t>H</t>
        </is>
      </c>
      <c r="F4" s="35" t="n">
        <v>3104.625</v>
      </c>
      <c r="G4" s="36" t="n">
        <v>15.28</v>
      </c>
      <c r="H4" s="36" t="n">
        <v>47438.67</v>
      </c>
      <c r="I4" s="37" t="n">
        <v>7.661881447440402</v>
      </c>
      <c r="J4" s="37" t="n">
        <v>5.926907857849624</v>
      </c>
      <c r="K4" s="33" t="inlineStr">
        <is>
          <t>A</t>
        </is>
      </c>
    </row>
    <row r="5" ht="15" customHeight="1">
      <c r="A5" s="33" t="inlineStr">
        <is>
          <t>55.10.33</t>
        </is>
      </c>
      <c r="B5" s="34" t="inlineStr">
        <is>
          <t>ENCARREGADO GERAL DE OBRA</t>
        </is>
      </c>
      <c r="C5" s="33" t="inlineStr">
        <is>
          <t>SUDECAP</t>
        </is>
      </c>
      <c r="D5" s="33" t="inlineStr">
        <is>
          <t>Mão de Obra</t>
        </is>
      </c>
      <c r="E5" s="33" t="inlineStr">
        <is>
          <t>H</t>
        </is>
      </c>
      <c r="F5" s="35" t="n">
        <v>1110</v>
      </c>
      <c r="G5" s="36" t="n">
        <v>36.27</v>
      </c>
      <c r="H5" s="36" t="n">
        <v>40259.7</v>
      </c>
      <c r="I5" s="37" t="n">
        <v>6.50239664201202</v>
      </c>
      <c r="J5" s="37" t="n">
        <v>10.95688724565009</v>
      </c>
      <c r="K5" s="33" t="inlineStr">
        <is>
          <t>A</t>
        </is>
      </c>
    </row>
    <row r="6" ht="15" customHeight="1">
      <c r="A6" s="33" t="inlineStr">
        <is>
          <t>55.10.88</t>
        </is>
      </c>
      <c r="B6" s="34" t="inlineStr">
        <is>
          <t>SERVENTE</t>
        </is>
      </c>
      <c r="C6" s="33" t="inlineStr">
        <is>
          <t>SUDECAP</t>
        </is>
      </c>
      <c r="D6" s="33" t="inlineStr">
        <is>
          <t>Mão de Obra</t>
        </is>
      </c>
      <c r="E6" s="33" t="inlineStr">
        <is>
          <t>H</t>
        </is>
      </c>
      <c r="F6" s="35" t="n">
        <v>2542.335568198</v>
      </c>
      <c r="G6" s="36" t="n">
        <v>14.9</v>
      </c>
      <c r="H6" s="36" t="n">
        <v>37880.7999661502</v>
      </c>
      <c r="I6" s="37" t="n">
        <v>6.118177395674189</v>
      </c>
      <c r="J6" s="37" t="n">
        <v>15.68965085773344</v>
      </c>
      <c r="K6" s="33" t="inlineStr">
        <is>
          <t>A</t>
        </is>
      </c>
    </row>
    <row r="7" ht="15" customHeight="1">
      <c r="A7" s="33" t="inlineStr">
        <is>
          <t>55.20.03</t>
        </is>
      </c>
      <c r="B7" s="34" t="inlineStr">
        <is>
          <t>ENGENHEIRO DE OBRA JUNIOR</t>
        </is>
      </c>
      <c r="C7" s="33" t="inlineStr">
        <is>
          <t>SUDECAP</t>
        </is>
      </c>
      <c r="D7" s="33" t="inlineStr">
        <is>
          <t>Mão de Obra</t>
        </is>
      </c>
      <c r="E7" s="33" t="inlineStr">
        <is>
          <t>MES</t>
        </is>
      </c>
      <c r="F7" s="35" t="n">
        <v>1.5</v>
      </c>
      <c r="G7" s="36" t="n">
        <v>16552.91</v>
      </c>
      <c r="H7" s="36" t="n">
        <v>24829.365</v>
      </c>
      <c r="I7" s="37" t="n">
        <v>4.010223116399048</v>
      </c>
      <c r="J7" s="37" t="n">
        <v>18.79179069762473</v>
      </c>
      <c r="K7" s="33" t="inlineStr">
        <is>
          <t>A</t>
        </is>
      </c>
    </row>
    <row r="8" ht="15" customHeight="1">
      <c r="A8" s="33" t="inlineStr">
        <is>
          <t>55.10.96</t>
        </is>
      </c>
      <c r="B8" s="34" t="inlineStr">
        <is>
          <t>VIGIA NOTURNO</t>
        </is>
      </c>
      <c r="C8" s="33" t="inlineStr">
        <is>
          <t>SUDECAP</t>
        </is>
      </c>
      <c r="D8" s="33" t="inlineStr">
        <is>
          <t>Mão de Obra</t>
        </is>
      </c>
      <c r="E8" s="33" t="inlineStr">
        <is>
          <t>H</t>
        </is>
      </c>
      <c r="F8" s="35" t="n">
        <v>1278.375</v>
      </c>
      <c r="G8" s="36" t="n">
        <v>18.87</v>
      </c>
      <c r="H8" s="36" t="n">
        <v>24122.93625</v>
      </c>
      <c r="I8" s="37" t="n">
        <v>3.896126887867273</v>
      </c>
      <c r="J8" s="37" t="n">
        <v>21.80567035825677</v>
      </c>
      <c r="K8" s="33" t="inlineStr">
        <is>
          <t>A</t>
        </is>
      </c>
    </row>
    <row r="9" ht="15" customHeight="1">
      <c r="A9" s="33" t="inlineStr">
        <is>
          <t>55.10.75</t>
        </is>
      </c>
      <c r="B9" s="34" t="inlineStr">
        <is>
          <t>PEDREIRO</t>
        </is>
      </c>
      <c r="C9" s="33" t="inlineStr">
        <is>
          <t>SUDECAP</t>
        </is>
      </c>
      <c r="D9" s="33" t="inlineStr">
        <is>
          <t>Mão de Obra</t>
        </is>
      </c>
      <c r="E9" s="33" t="inlineStr">
        <is>
          <t>H</t>
        </is>
      </c>
      <c r="F9" s="35" t="n">
        <v>1011.009941311</v>
      </c>
      <c r="G9" s="36" t="n">
        <v>21.08</v>
      </c>
      <c r="H9" s="36" t="n">
        <v>21312.08956283588</v>
      </c>
      <c r="I9" s="37" t="n">
        <v>3.442143374333228</v>
      </c>
      <c r="J9" s="37" t="n">
        <v>24.46836713470936</v>
      </c>
      <c r="K9" s="33" t="inlineStr">
        <is>
          <t>A</t>
        </is>
      </c>
    </row>
    <row r="10" ht="15" customHeight="1">
      <c r="A10" s="33" t="inlineStr">
        <is>
          <t>62.01.05</t>
        </is>
      </c>
      <c r="B10" s="34" t="inlineStr">
        <is>
          <t>CIMENTO PORTLAND COMUM    ( CPIII-40 )  SC 50KG</t>
        </is>
      </c>
      <c r="C10" s="33" t="inlineStr">
        <is>
          <t>SUDECAP</t>
        </is>
      </c>
      <c r="D10" s="33" t="inlineStr">
        <is>
          <t>Material</t>
        </is>
      </c>
      <c r="E10" s="33" t="inlineStr">
        <is>
          <t>KG</t>
        </is>
      </c>
      <c r="F10" s="35" t="n">
        <v>29396.8893037967</v>
      </c>
      <c r="G10" s="36" t="n">
        <v>0.7</v>
      </c>
      <c r="H10" s="36" t="n">
        <v>20577.82251265769</v>
      </c>
      <c r="I10" s="37" t="n">
        <v>3.323550945641044</v>
      </c>
      <c r="J10" s="37" t="n">
        <v>27.03932544900053</v>
      </c>
      <c r="K10" s="33" t="inlineStr">
        <is>
          <t>A</t>
        </is>
      </c>
    </row>
    <row r="11" ht="15" customHeight="1">
      <c r="A11" s="33" t="inlineStr">
        <is>
          <t>54.40.06</t>
        </is>
      </c>
      <c r="B11" s="34" t="inlineStr">
        <is>
          <t>LOCAÇÃO VEÍCULO POPULAR MOTOR 1.0 C/ AR E SEGURO</t>
        </is>
      </c>
      <c r="C11" s="33" t="inlineStr">
        <is>
          <t>SUDECAP</t>
        </is>
      </c>
      <c r="D11" s="33" t="inlineStr">
        <is>
          <t>Equipamento</t>
        </is>
      </c>
      <c r="E11" s="33" t="inlineStr">
        <is>
          <t>MES</t>
        </is>
      </c>
      <c r="F11" s="35" t="n">
        <v>8</v>
      </c>
      <c r="G11" s="36" t="n">
        <v>2108.23</v>
      </c>
      <c r="H11" s="36" t="n">
        <v>16865.84</v>
      </c>
      <c r="I11" s="37" t="n">
        <v>2.724023809931818</v>
      </c>
      <c r="J11" s="37" t="n">
        <v>29.14651520843591</v>
      </c>
      <c r="K11" s="33" t="inlineStr">
        <is>
          <t>A</t>
        </is>
      </c>
    </row>
    <row r="12" ht="15" customHeight="1">
      <c r="A12" s="33" t="inlineStr">
        <is>
          <t>63.05.05</t>
        </is>
      </c>
      <c r="B12" s="34" t="inlineStr">
        <is>
          <t>AREIA LAVADA COM FRETE</t>
        </is>
      </c>
      <c r="C12" s="33" t="inlineStr">
        <is>
          <t>SUDECAP</t>
        </is>
      </c>
      <c r="D12" s="33" t="inlineStr">
        <is>
          <t>Material</t>
        </is>
      </c>
      <c r="E12" s="33" t="inlineStr">
        <is>
          <t>M3</t>
        </is>
      </c>
      <c r="F12" s="35" t="n">
        <v>75.25350781425</v>
      </c>
      <c r="G12" s="36" t="n">
        <v>183.12</v>
      </c>
      <c r="H12" s="36" t="n">
        <v>13780.42235094546</v>
      </c>
      <c r="I12" s="37" t="n">
        <v>2.22569398232712</v>
      </c>
      <c r="J12" s="37" t="n">
        <v>30.86821776844588</v>
      </c>
      <c r="K12" s="33" t="inlineStr">
        <is>
          <t>A</t>
        </is>
      </c>
    </row>
    <row r="13" ht="15" customHeight="1">
      <c r="A13" s="33" t="inlineStr">
        <is>
          <t>55.10.05</t>
        </is>
      </c>
      <c r="B13" s="34" t="inlineStr">
        <is>
          <t>AJUDANTE</t>
        </is>
      </c>
      <c r="C13" s="33" t="inlineStr">
        <is>
          <t>SUDECAP</t>
        </is>
      </c>
      <c r="D13" s="33" t="inlineStr">
        <is>
          <t>Mão de Obra</t>
        </is>
      </c>
      <c r="E13" s="33" t="inlineStr">
        <is>
          <t>H</t>
        </is>
      </c>
      <c r="F13" s="35" t="n">
        <v>873.485496</v>
      </c>
      <c r="G13" s="36" t="n">
        <v>14.89</v>
      </c>
      <c r="H13" s="36" t="n">
        <v>13006.19903544</v>
      </c>
      <c r="I13" s="37" t="n">
        <v>2.100648165122568</v>
      </c>
      <c r="J13" s="37" t="n">
        <v>32.49319058030515</v>
      </c>
      <c r="K13" s="33" t="inlineStr">
        <is>
          <t>A</t>
        </is>
      </c>
    </row>
    <row r="14" ht="15" customHeight="1">
      <c r="A14" s="33" t="inlineStr">
        <is>
          <t>55.10.50</t>
        </is>
      </c>
      <c r="B14" s="34" t="inlineStr">
        <is>
          <t>CARPINTEIRO</t>
        </is>
      </c>
      <c r="C14" s="33" t="inlineStr">
        <is>
          <t>SUDECAP</t>
        </is>
      </c>
      <c r="D14" s="33" t="inlineStr">
        <is>
          <t>Mão de Obra</t>
        </is>
      </c>
      <c r="E14" s="33" t="inlineStr">
        <is>
          <t>H</t>
        </is>
      </c>
      <c r="F14" s="35" t="n">
        <v>615.8946979999999</v>
      </c>
      <c r="G14" s="36" t="n">
        <v>21.08</v>
      </c>
      <c r="H14" s="36" t="n">
        <v>12983.06023384</v>
      </c>
      <c r="I14" s="37" t="n">
        <v>2.096910987105244</v>
      </c>
      <c r="J14" s="37" t="n">
        <v>34.11527231937863</v>
      </c>
      <c r="K14" s="33" t="inlineStr">
        <is>
          <t>A</t>
        </is>
      </c>
    </row>
    <row r="15" ht="15" customHeight="1">
      <c r="A15" s="33" t="inlineStr">
        <is>
          <t>63.01.03</t>
        </is>
      </c>
      <c r="B15" s="34" t="inlineStr">
        <is>
          <t>BRITAS 1, 2 OU 3, CALCÁRIA COM FRETE</t>
        </is>
      </c>
      <c r="C15" s="33" t="inlineStr">
        <is>
          <t>SUDECAP</t>
        </is>
      </c>
      <c r="D15" s="33" t="inlineStr">
        <is>
          <t>Material</t>
        </is>
      </c>
      <c r="E15" s="33" t="inlineStr">
        <is>
          <t>M3</t>
        </is>
      </c>
      <c r="F15" s="35" t="n">
        <v>74.22373211990001</v>
      </c>
      <c r="G15" s="36" t="n">
        <v>173.18</v>
      </c>
      <c r="H15" s="36" t="n">
        <v>12854.06592852428</v>
      </c>
      <c r="I15" s="37" t="n">
        <v>2.076076948656781</v>
      </c>
      <c r="J15" s="37" t="n">
        <v>35.72123826421539</v>
      </c>
      <c r="K15" s="33" t="inlineStr">
        <is>
          <t>A</t>
        </is>
      </c>
    </row>
    <row r="16" ht="15" customHeight="1">
      <c r="A16" s="33" t="inlineStr">
        <is>
          <t>55.10.94</t>
        </is>
      </c>
      <c r="B16" s="34" t="inlineStr">
        <is>
          <t>TOPOGRAFO INTERMEDIARIO</t>
        </is>
      </c>
      <c r="C16" s="33" t="inlineStr">
        <is>
          <t>SUDECAP</t>
        </is>
      </c>
      <c r="D16" s="33" t="inlineStr">
        <is>
          <t>Mão de Obra</t>
        </is>
      </c>
      <c r="E16" s="33" t="inlineStr">
        <is>
          <t>H</t>
        </is>
      </c>
      <c r="F16" s="35" t="n">
        <v>370</v>
      </c>
      <c r="G16" s="36" t="n">
        <v>33.8</v>
      </c>
      <c r="H16" s="36" t="n">
        <v>12506</v>
      </c>
      <c r="I16" s="37" t="n">
        <v>2.019860366694295</v>
      </c>
      <c r="J16" s="37" t="n">
        <v>37.28371692709248</v>
      </c>
      <c r="K16" s="33" t="inlineStr">
        <is>
          <t>A</t>
        </is>
      </c>
    </row>
    <row r="17" ht="15" customHeight="1">
      <c r="A17" s="33" t="inlineStr">
        <is>
          <t>89.50.06</t>
        </is>
      </c>
      <c r="B17" s="34" t="inlineStr">
        <is>
          <t>CONT.6,0X2,30X2,82 VEST. 4CHUV.3SANIT.1LAVAT.1MICT</t>
        </is>
      </c>
      <c r="C17" s="33" t="inlineStr">
        <is>
          <t>SUDECAP</t>
        </is>
      </c>
      <c r="D17" s="33" t="inlineStr">
        <is>
          <t>Material</t>
        </is>
      </c>
      <c r="E17" s="33" t="inlineStr">
        <is>
          <t>MES</t>
        </is>
      </c>
      <c r="F17" s="35" t="n">
        <v>6</v>
      </c>
      <c r="G17" s="36" t="n">
        <v>1700</v>
      </c>
      <c r="H17" s="36" t="n">
        <v>10200</v>
      </c>
      <c r="I17" s="37" t="n">
        <v>1.647415299878603</v>
      </c>
      <c r="J17" s="37" t="n">
        <v>38.55808781797256</v>
      </c>
      <c r="K17" s="33" t="inlineStr">
        <is>
          <t>A</t>
        </is>
      </c>
    </row>
    <row r="18" ht="27.95" customHeight="1">
      <c r="A18" s="33" t="inlineStr">
        <is>
          <t>90.89.51*</t>
        </is>
      </c>
      <c r="B18" s="34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18" s="33" t="inlineStr">
        <is>
          <t>Composições Próprias</t>
        </is>
      </c>
      <c r="D18" s="33" t="inlineStr">
        <is>
          <t>Material</t>
        </is>
      </c>
      <c r="E18" s="33" t="inlineStr">
        <is>
          <t>M</t>
        </is>
      </c>
      <c r="F18" s="35" t="n">
        <v>34.52</v>
      </c>
      <c r="G18" s="36" t="n">
        <v>291.26</v>
      </c>
      <c r="H18" s="36" t="n">
        <v>10054.2952</v>
      </c>
      <c r="I18" s="37" t="n">
        <v>1.623882327644706</v>
      </c>
      <c r="J18" s="37" t="n">
        <v>39.81425519524468</v>
      </c>
      <c r="K18" s="33" t="inlineStr">
        <is>
          <t>A</t>
        </is>
      </c>
    </row>
    <row r="19" ht="15" customHeight="1">
      <c r="A19" s="33" t="inlineStr">
        <is>
          <t>57.21.05</t>
        </is>
      </c>
      <c r="B19" s="34" t="inlineStr">
        <is>
          <t>ENGENHEIRO JUNIOR - SUPERVISAO</t>
        </is>
      </c>
      <c r="C19" s="33" t="inlineStr">
        <is>
          <t>SUDECAP</t>
        </is>
      </c>
      <c r="D19" s="33" t="inlineStr">
        <is>
          <t>Mão de Obra</t>
        </is>
      </c>
      <c r="E19" s="33" t="inlineStr">
        <is>
          <t>H</t>
        </is>
      </c>
      <c r="F19" s="35" t="n">
        <v>92.5</v>
      </c>
      <c r="G19" s="36" t="n">
        <v>101.38</v>
      </c>
      <c r="H19" s="36" t="n">
        <v>9377.65</v>
      </c>
      <c r="I19" s="37" t="n">
        <v>1.514596479108489</v>
      </c>
      <c r="J19" s="37" t="n">
        <v>40.98588305650561</v>
      </c>
      <c r="K19" s="33" t="inlineStr">
        <is>
          <t>A</t>
        </is>
      </c>
    </row>
    <row r="20" ht="15" customHeight="1">
      <c r="A20" s="33" t="inlineStr">
        <is>
          <t>60.05.29</t>
        </is>
      </c>
      <c r="B20" s="34" t="inlineStr">
        <is>
          <t>ACO CA-50, 10,0 MM, VERGALHAO REF 34</t>
        </is>
      </c>
      <c r="C20" s="33" t="inlineStr">
        <is>
          <t>SUDECAP</t>
        </is>
      </c>
      <c r="D20" s="33" t="inlineStr">
        <is>
          <t>Material</t>
        </is>
      </c>
      <c r="E20" s="33" t="inlineStr">
        <is>
          <t>KG</t>
        </is>
      </c>
      <c r="F20" s="35" t="n">
        <v>1266.64531</v>
      </c>
      <c r="G20" s="36" t="n">
        <v>6.74</v>
      </c>
      <c r="H20" s="36" t="n">
        <v>8537.1893894</v>
      </c>
      <c r="I20" s="37" t="n">
        <v>1.378852590005768</v>
      </c>
      <c r="J20" s="37" t="n">
        <v>42.05250525512449</v>
      </c>
      <c r="K20" s="33" t="inlineStr">
        <is>
          <t>A</t>
        </is>
      </c>
    </row>
    <row r="21" ht="15" customHeight="1">
      <c r="A21" s="33" t="inlineStr">
        <is>
          <t>89.50.08</t>
        </is>
      </c>
      <c r="B21" s="34" t="inlineStr">
        <is>
          <t>CONTAINER 6,0X2,30X2,82M COM LAVATORIO</t>
        </is>
      </c>
      <c r="C21" s="33" t="inlineStr">
        <is>
          <t>SUDECAP</t>
        </is>
      </c>
      <c r="D21" s="33" t="inlineStr">
        <is>
          <t>Material</t>
        </is>
      </c>
      <c r="E21" s="33" t="inlineStr">
        <is>
          <t>MES</t>
        </is>
      </c>
      <c r="F21" s="35" t="n">
        <v>6</v>
      </c>
      <c r="G21" s="36" t="n">
        <v>1400</v>
      </c>
      <c r="H21" s="36" t="n">
        <v>8400</v>
      </c>
      <c r="I21" s="37" t="n">
        <v>1.356694952841203</v>
      </c>
      <c r="J21" s="37" t="n">
        <v>43.10198716526103</v>
      </c>
      <c r="K21" s="33" t="inlineStr">
        <is>
          <t>A</t>
        </is>
      </c>
    </row>
    <row r="22" ht="15" customHeight="1">
      <c r="A22" s="33" t="inlineStr">
        <is>
          <t>68.01.25</t>
        </is>
      </c>
      <c r="B22" s="34" t="inlineStr">
        <is>
          <t>GASOLINA COMUM</t>
        </is>
      </c>
      <c r="C22" s="33" t="inlineStr">
        <is>
          <t>SUDECAP</t>
        </is>
      </c>
      <c r="D22" s="33" t="inlineStr">
        <is>
          <t>Material</t>
        </is>
      </c>
      <c r="E22" s="33" t="inlineStr">
        <is>
          <t>L</t>
        </is>
      </c>
      <c r="F22" s="35" t="n">
        <v>1589.2</v>
      </c>
      <c r="G22" s="36" t="n">
        <v>5.2</v>
      </c>
      <c r="H22" s="36" t="n">
        <v>8263.84</v>
      </c>
      <c r="I22" s="37" t="n">
        <v>1.334703573700863</v>
      </c>
      <c r="J22" s="37" t="n">
        <v>44.13445747338754</v>
      </c>
      <c r="K22" s="33" t="inlineStr">
        <is>
          <t>A</t>
        </is>
      </c>
    </row>
    <row r="23" ht="15" customHeight="1">
      <c r="A23" s="33" t="inlineStr">
        <is>
          <t>55.10.35</t>
        </is>
      </c>
      <c r="B23" s="34" t="inlineStr">
        <is>
          <t>ARMADOR</t>
        </is>
      </c>
      <c r="C23" s="33" t="inlineStr">
        <is>
          <t>SUDECAP</t>
        </is>
      </c>
      <c r="D23" s="33" t="inlineStr">
        <is>
          <t>Mão de Obra</t>
        </is>
      </c>
      <c r="E23" s="33" t="inlineStr">
        <is>
          <t>H</t>
        </is>
      </c>
      <c r="F23" s="35" t="n">
        <v>385.749371</v>
      </c>
      <c r="G23" s="36" t="n">
        <v>21.08</v>
      </c>
      <c r="H23" s="36" t="n">
        <v>8131.59674068</v>
      </c>
      <c r="I23" s="37" t="n">
        <v>1.313344792454825</v>
      </c>
      <c r="J23" s="37" t="n">
        <v>45.15040593772876</v>
      </c>
      <c r="K23" s="33" t="inlineStr">
        <is>
          <t>A</t>
        </is>
      </c>
    </row>
    <row r="24" ht="15" customHeight="1">
      <c r="A24" s="33" t="inlineStr">
        <is>
          <t>55.10.81</t>
        </is>
      </c>
      <c r="B24" s="34" t="inlineStr">
        <is>
          <t>PINTOR</t>
        </is>
      </c>
      <c r="C24" s="33" t="inlineStr">
        <is>
          <t>SUDECAP</t>
        </is>
      </c>
      <c r="D24" s="33" t="inlineStr">
        <is>
          <t>Mão de Obra</t>
        </is>
      </c>
      <c r="E24" s="33" t="inlineStr">
        <is>
          <t>H</t>
        </is>
      </c>
      <c r="F24" s="35" t="n">
        <v>380.7278895</v>
      </c>
      <c r="G24" s="36" t="n">
        <v>21.08</v>
      </c>
      <c r="H24" s="36" t="n">
        <v>8025.74391066</v>
      </c>
      <c r="I24" s="37" t="n">
        <v>1.296248363855767</v>
      </c>
      <c r="J24" s="37" t="n">
        <v>46.15312843123581</v>
      </c>
      <c r="K24" s="33" t="inlineStr">
        <is>
          <t>A</t>
        </is>
      </c>
    </row>
    <row r="25" ht="15" customHeight="1">
      <c r="A25" s="33" t="inlineStr">
        <is>
          <t>74.46.11</t>
        </is>
      </c>
      <c r="B25" s="34" t="inlineStr">
        <is>
          <t>POSTE ESCALONADO RETO ENGASTADO GALVANIZADO HT=8m HL=7m,B=115/80mm</t>
        </is>
      </c>
      <c r="C25" s="33" t="inlineStr">
        <is>
          <t>SUDECAP</t>
        </is>
      </c>
      <c r="D25" s="33" t="inlineStr">
        <is>
          <t>Material</t>
        </is>
      </c>
      <c r="E25" s="33" t="inlineStr">
        <is>
          <t>UN</t>
        </is>
      </c>
      <c r="F25" s="35" t="n">
        <v>6</v>
      </c>
      <c r="G25" s="36" t="n">
        <v>1320</v>
      </c>
      <c r="H25" s="36" t="n">
        <v>7920</v>
      </c>
      <c r="I25" s="37" t="n">
        <v>1.279169526964563</v>
      </c>
      <c r="J25" s="37" t="n">
        <v>47.1426399465074</v>
      </c>
      <c r="K25" s="33" t="inlineStr">
        <is>
          <t>A</t>
        </is>
      </c>
    </row>
    <row r="26" ht="15" customHeight="1">
      <c r="A26" s="33" t="inlineStr">
        <is>
          <t>73.03.10</t>
        </is>
      </c>
      <c r="B26" s="34" t="inlineStr">
        <is>
          <t>TUBO ACO GALV. DIN 2440 (NBR 5580) E= 4,00MM DN  3" C/COSTURA REF 7694</t>
        </is>
      </c>
      <c r="C26" s="33" t="inlineStr">
        <is>
          <t>SUDECAP</t>
        </is>
      </c>
      <c r="D26" s="33" t="inlineStr">
        <is>
          <t>Material</t>
        </is>
      </c>
      <c r="E26" s="33" t="inlineStr">
        <is>
          <t>M</t>
        </is>
      </c>
      <c r="F26" s="35" t="n">
        <v>57.2</v>
      </c>
      <c r="G26" s="36" t="n">
        <v>108.43</v>
      </c>
      <c r="H26" s="36" t="n">
        <v>6202.196</v>
      </c>
      <c r="I26" s="37" t="n">
        <v>1.001724763063321</v>
      </c>
      <c r="J26" s="37" t="n">
        <v>47.91753241115607</v>
      </c>
      <c r="K26" s="33" t="inlineStr">
        <is>
          <t>A</t>
        </is>
      </c>
    </row>
    <row r="27" ht="15" customHeight="1">
      <c r="A27" s="33" t="inlineStr">
        <is>
          <t>60.05.31</t>
        </is>
      </c>
      <c r="B27" s="34" t="inlineStr">
        <is>
          <t>ACO CA-50, 16,0 MM, VERGALHAO REF 43055</t>
        </is>
      </c>
      <c r="C27" s="33" t="inlineStr">
        <is>
          <t>SUDECAP</t>
        </is>
      </c>
      <c r="D27" s="33" t="inlineStr">
        <is>
          <t>Material</t>
        </is>
      </c>
      <c r="E27" s="33" t="inlineStr">
        <is>
          <t>KG</t>
        </is>
      </c>
      <c r="F27" s="35" t="n">
        <v>891.0414</v>
      </c>
      <c r="G27" s="36" t="n">
        <v>6.5</v>
      </c>
      <c r="H27" s="36" t="n">
        <v>5791.7691</v>
      </c>
      <c r="I27" s="37" t="n">
        <v>0.9354361792847186</v>
      </c>
      <c r="J27" s="37" t="n">
        <v>48.64114644004554</v>
      </c>
      <c r="K27" s="33" t="inlineStr">
        <is>
          <t>A</t>
        </is>
      </c>
    </row>
    <row r="28" ht="15" customHeight="1">
      <c r="A28" s="33" t="inlineStr">
        <is>
          <t>79.10.05</t>
        </is>
      </c>
      <c r="B28" s="34" t="inlineStr">
        <is>
          <t>BLOCO CONCRETO VAZADO 19X19X39 C/ FRETE 4,5MPA</t>
        </is>
      </c>
      <c r="C28" s="33" t="inlineStr">
        <is>
          <t>SUDECAP</t>
        </is>
      </c>
      <c r="D28" s="33" t="inlineStr">
        <is>
          <t>Material</t>
        </is>
      </c>
      <c r="E28" s="33" t="inlineStr">
        <is>
          <t>UN</t>
        </is>
      </c>
      <c r="F28" s="35" t="n">
        <v>1398.20625</v>
      </c>
      <c r="G28" s="36" t="n">
        <v>3.53</v>
      </c>
      <c r="H28" s="36" t="n">
        <v>4935.6680625</v>
      </c>
      <c r="I28" s="37" t="n">
        <v>0.7971661844396747</v>
      </c>
      <c r="J28" s="37" t="n">
        <v>49.25780077092692</v>
      </c>
      <c r="K28" s="33" t="inlineStr">
        <is>
          <t>A</t>
        </is>
      </c>
    </row>
    <row r="29" ht="15" customHeight="1">
      <c r="A29" s="33" t="inlineStr">
        <is>
          <t>89.50.21</t>
        </is>
      </c>
      <c r="B29" s="34" t="inlineStr">
        <is>
          <t>DESMOBILIZAÇÃO DE CONTAINER</t>
        </is>
      </c>
      <c r="C29" s="33" t="inlineStr">
        <is>
          <t>SUDECAP</t>
        </is>
      </c>
      <c r="D29" s="33" t="inlineStr">
        <is>
          <t>Material</t>
        </is>
      </c>
      <c r="E29" s="33" t="inlineStr">
        <is>
          <t>UN</t>
        </is>
      </c>
      <c r="F29" s="35" t="n">
        <v>4</v>
      </c>
      <c r="G29" s="36" t="n">
        <v>1200</v>
      </c>
      <c r="H29" s="36" t="n">
        <v>4800</v>
      </c>
      <c r="I29" s="37" t="n">
        <v>0.7752542587664015</v>
      </c>
      <c r="J29" s="37" t="n">
        <v>49.85750471957637</v>
      </c>
      <c r="K29" s="33" t="inlineStr">
        <is>
          <t>A</t>
        </is>
      </c>
    </row>
    <row r="30" ht="15" customHeight="1">
      <c r="A30" s="33" t="inlineStr">
        <is>
          <t>89.50.20</t>
        </is>
      </c>
      <c r="B30" s="34" t="inlineStr">
        <is>
          <t>MOBILIZAÇAO DE CONTAINER</t>
        </is>
      </c>
      <c r="C30" s="33" t="inlineStr">
        <is>
          <t>SUDECAP</t>
        </is>
      </c>
      <c r="D30" s="33" t="inlineStr">
        <is>
          <t>Material</t>
        </is>
      </c>
      <c r="E30" s="33" t="inlineStr">
        <is>
          <t>UN</t>
        </is>
      </c>
      <c r="F30" s="35" t="n">
        <v>4</v>
      </c>
      <c r="G30" s="36" t="n">
        <v>1200</v>
      </c>
      <c r="H30" s="36" t="n">
        <v>4800</v>
      </c>
      <c r="I30" s="37" t="n">
        <v>0.7752542587664015</v>
      </c>
      <c r="J30" s="37" t="n">
        <v>50.45720866822582</v>
      </c>
      <c r="K30" s="33" t="inlineStr">
        <is>
          <t>B</t>
        </is>
      </c>
    </row>
    <row r="31" ht="15" customHeight="1">
      <c r="A31" s="33" t="inlineStr">
        <is>
          <t>83.30.20</t>
        </is>
      </c>
      <c r="B31" s="34" t="inlineStr">
        <is>
          <t>TRANSPORTE EM CAÇAMBA (5m³)</t>
        </is>
      </c>
      <c r="C31" s="33" t="inlineStr">
        <is>
          <t>SUDECAP</t>
        </is>
      </c>
      <c r="D31" s="33" t="inlineStr">
        <is>
          <t>Material</t>
        </is>
      </c>
      <c r="E31" s="33" t="inlineStr">
        <is>
          <t>UN</t>
        </is>
      </c>
      <c r="F31" s="35" t="n">
        <v>17</v>
      </c>
      <c r="G31" s="36" t="n">
        <v>280</v>
      </c>
      <c r="H31" s="36" t="n">
        <v>4760</v>
      </c>
      <c r="I31" s="37" t="n">
        <v>0.768793806610015</v>
      </c>
      <c r="J31" s="37" t="n">
        <v>51.05191508396986</v>
      </c>
      <c r="K31" s="33" t="inlineStr">
        <is>
          <t>B</t>
        </is>
      </c>
    </row>
    <row r="32" ht="15" customHeight="1">
      <c r="A32" s="33" t="inlineStr">
        <is>
          <t>55.20.05</t>
        </is>
      </c>
      <c r="B32" s="34" t="inlineStr">
        <is>
          <t>ENGENHEIRO DE OBRA INTERMEDIARIO</t>
        </is>
      </c>
      <c r="C32" s="33" t="inlineStr">
        <is>
          <t>SUDECAP</t>
        </is>
      </c>
      <c r="D32" s="33" t="inlineStr">
        <is>
          <t>Mão de Obra</t>
        </is>
      </c>
      <c r="E32" s="33" t="inlineStr">
        <is>
          <t>MES</t>
        </is>
      </c>
      <c r="F32" s="35" t="n">
        <v>0.25</v>
      </c>
      <c r="G32" s="36" t="n">
        <v>19035.85</v>
      </c>
      <c r="H32" s="36" t="n">
        <v>4758.9625</v>
      </c>
      <c r="I32" s="37" t="n">
        <v>0.7686262386322086</v>
      </c>
      <c r="J32" s="37" t="n">
        <v>51.64649156385835</v>
      </c>
      <c r="K32" s="33" t="inlineStr">
        <is>
          <t>B</t>
        </is>
      </c>
    </row>
    <row r="33" ht="15" customHeight="1">
      <c r="A33" s="33" t="inlineStr">
        <is>
          <t>89.50.03</t>
        </is>
      </c>
      <c r="B33" s="34" t="inlineStr">
        <is>
          <t>CONTAINER 6,0X2,30X2,82M E SANITÁRIO C/ ISOLAMENTO TÉRMICO</t>
        </is>
      </c>
      <c r="C33" s="33" t="inlineStr">
        <is>
          <t>SUDECAP</t>
        </is>
      </c>
      <c r="D33" s="33" t="inlineStr">
        <is>
          <t>Material</t>
        </is>
      </c>
      <c r="E33" s="33" t="inlineStr">
        <is>
          <t>MES</t>
        </is>
      </c>
      <c r="F33" s="35" t="n">
        <v>6</v>
      </c>
      <c r="G33" s="36" t="n">
        <v>790</v>
      </c>
      <c r="H33" s="36" t="n">
        <v>4740</v>
      </c>
      <c r="I33" s="37" t="n">
        <v>0.7655635805318216</v>
      </c>
      <c r="J33" s="37" t="n">
        <v>52.23869921314969</v>
      </c>
      <c r="K33" s="33" t="inlineStr">
        <is>
          <t>B</t>
        </is>
      </c>
    </row>
    <row r="34" ht="15" customHeight="1">
      <c r="A34" s="33" t="inlineStr">
        <is>
          <t>89.06.28</t>
        </is>
      </c>
      <c r="B34" s="34" t="inlineStr">
        <is>
          <t>CONCRETO USINADO FCK&gt;=25 MPA - BRITA 0 E 1 - SLUMP 10+-2 REF 34493</t>
        </is>
      </c>
      <c r="C34" s="33" t="inlineStr">
        <is>
          <t>SUDECAP</t>
        </is>
      </c>
      <c r="D34" s="33" t="inlineStr">
        <is>
          <t>Material</t>
        </is>
      </c>
      <c r="E34" s="33" t="inlineStr">
        <is>
          <t>M3</t>
        </is>
      </c>
      <c r="F34" s="35" t="n">
        <v>8.228</v>
      </c>
      <c r="G34" s="36" t="n">
        <v>565.5</v>
      </c>
      <c r="H34" s="36" t="n">
        <v>4652.934</v>
      </c>
      <c r="I34" s="37" t="n">
        <v>0.7515014373456226</v>
      </c>
      <c r="J34" s="37" t="n">
        <v>52.82002848268916</v>
      </c>
      <c r="K34" s="33" t="inlineStr">
        <is>
          <t>B</t>
        </is>
      </c>
    </row>
    <row r="35" ht="20.1" customHeight="1">
      <c r="A35" s="33" t="inlineStr">
        <is>
          <t>71.01.05</t>
        </is>
      </c>
      <c r="B35" s="34" t="inlineStr">
        <is>
          <t>TABUA DE MADEIRA APARELHADA *2,5 X 25* CM, MACARANDUBA, ANGELIM OU EQUIVALENTE DA REGIAO</t>
        </is>
      </c>
      <c r="C35" s="33" t="inlineStr">
        <is>
          <t>SUDECAP</t>
        </is>
      </c>
      <c r="D35" s="33" t="inlineStr">
        <is>
          <t>Material</t>
        </is>
      </c>
      <c r="E35" s="33" t="inlineStr">
        <is>
          <t>M2</t>
        </is>
      </c>
      <c r="F35" s="35" t="n">
        <v>31.1068</v>
      </c>
      <c r="G35" s="36" t="n">
        <v>138.43</v>
      </c>
      <c r="H35" s="36" t="n">
        <v>4306.114324</v>
      </c>
      <c r="I35" s="37" t="n">
        <v>0.6954861392533342</v>
      </c>
      <c r="J35" s="37" t="n">
        <v>53.35802664317226</v>
      </c>
      <c r="K35" s="33" t="inlineStr">
        <is>
          <t>B</t>
        </is>
      </c>
    </row>
    <row r="36" ht="20.1" customHeight="1">
      <c r="A36" s="33" t="inlineStr">
        <is>
          <t>MOED-20154</t>
        </is>
      </c>
      <c r="B36" s="34" t="inlineStr">
        <is>
          <t>SERVENTE</t>
        </is>
      </c>
      <c r="C36" s="33" t="inlineStr">
        <is>
          <t>SETOP</t>
        </is>
      </c>
      <c r="D36" s="33" t="inlineStr">
        <is>
          <t>Mão de Obra</t>
        </is>
      </c>
      <c r="E36" s="33" t="inlineStr">
        <is>
          <t>h</t>
        </is>
      </c>
      <c r="F36" s="35" t="n">
        <v>285.105050467236</v>
      </c>
      <c r="G36" s="36" t="n">
        <v>14.9</v>
      </c>
      <c r="H36" s="36" t="n">
        <v>4248.065251961817</v>
      </c>
      <c r="I36" s="37" t="n">
        <v>0.6861105579377011</v>
      </c>
      <c r="J36" s="37" t="n">
        <v>53.88877338340961</v>
      </c>
      <c r="K36" s="33" t="inlineStr">
        <is>
          <t>B</t>
        </is>
      </c>
    </row>
    <row r="37" ht="20.1" customHeight="1">
      <c r="A37" s="33" t="inlineStr">
        <is>
          <t>00042247</t>
        </is>
      </c>
      <c r="B37" s="34" t="inlineStr">
        <is>
          <t>LUMINARIA DE LED PARA ILUMINACAO PUBLICA, DE 138 W ATE 180 W, INVOLUCRO EM ALUMINIO OU ACO INOX</t>
        </is>
      </c>
      <c r="C37" s="33" t="inlineStr">
        <is>
          <t>SINAPI</t>
        </is>
      </c>
      <c r="D37" s="33" t="inlineStr">
        <is>
          <t>Material</t>
        </is>
      </c>
      <c r="E37" s="33" t="inlineStr">
        <is>
          <t>UN</t>
        </is>
      </c>
      <c r="F37" s="35" t="n">
        <v>6</v>
      </c>
      <c r="G37" s="36" t="n">
        <v>673.98</v>
      </c>
      <c r="H37" s="36" t="n">
        <v>4043.88</v>
      </c>
      <c r="I37" s="37" t="n">
        <v>0.6531323316542241</v>
      </c>
      <c r="J37" s="37" t="n">
        <v>54.39400896754805</v>
      </c>
      <c r="K37" s="33" t="inlineStr">
        <is>
          <t>B</t>
        </is>
      </c>
    </row>
    <row r="38" ht="15" customHeight="1">
      <c r="A38" s="33" t="inlineStr">
        <is>
          <t>55.10.10</t>
        </is>
      </c>
      <c r="B38" s="34" t="inlineStr">
        <is>
          <t>AUXILIAR BOMBEIRO/ELETRICISTA</t>
        </is>
      </c>
      <c r="C38" s="33" t="inlineStr">
        <is>
          <t>SUDECAP</t>
        </is>
      </c>
      <c r="D38" s="33" t="inlineStr">
        <is>
          <t>Mão de Obra</t>
        </is>
      </c>
      <c r="E38" s="33" t="inlineStr">
        <is>
          <t>H</t>
        </is>
      </c>
      <c r="F38" s="35" t="n">
        <v>271.022973</v>
      </c>
      <c r="G38" s="36" t="n">
        <v>14.9</v>
      </c>
      <c r="H38" s="36" t="n">
        <v>4038.2422977</v>
      </c>
      <c r="I38" s="37" t="n">
        <v>0.6522217790046967</v>
      </c>
      <c r="J38" s="37" t="n">
        <v>54.89853989954683</v>
      </c>
      <c r="K38" s="33" t="inlineStr">
        <is>
          <t>B</t>
        </is>
      </c>
    </row>
    <row r="39" ht="15" customHeight="1">
      <c r="A39" s="33" t="inlineStr">
        <is>
          <t>83.40.12</t>
        </is>
      </c>
      <c r="B39" s="34" t="inlineStr">
        <is>
          <t>CESTO COLETOR DE RESÍDUO LEVE MQD</t>
        </is>
      </c>
      <c r="C39" s="33" t="inlineStr">
        <is>
          <t>SUDECAP</t>
        </is>
      </c>
      <c r="D39" s="33" t="inlineStr">
        <is>
          <t>Material</t>
        </is>
      </c>
      <c r="E39" s="33" t="inlineStr">
        <is>
          <t>UN</t>
        </is>
      </c>
      <c r="F39" s="35" t="n">
        <v>4</v>
      </c>
      <c r="G39" s="36" t="n">
        <v>995</v>
      </c>
      <c r="H39" s="36" t="n">
        <v>3980</v>
      </c>
      <c r="I39" s="37" t="n">
        <v>0.6428149895604747</v>
      </c>
      <c r="J39" s="37" t="n">
        <v>55.39579442363534</v>
      </c>
      <c r="K39" s="33" t="inlineStr">
        <is>
          <t>B</t>
        </is>
      </c>
    </row>
    <row r="40" ht="15" customHeight="1">
      <c r="A40" s="33" t="inlineStr">
        <is>
          <t>55.10.55</t>
        </is>
      </c>
      <c r="B40" s="34" t="inlineStr">
        <is>
          <t>ELETRICISTA</t>
        </is>
      </c>
      <c r="C40" s="33" t="inlineStr">
        <is>
          <t>SUDECAP</t>
        </is>
      </c>
      <c r="D40" s="33" t="inlineStr">
        <is>
          <t>Mão de Obra</t>
        </is>
      </c>
      <c r="E40" s="33" t="inlineStr">
        <is>
          <t>H</t>
        </is>
      </c>
      <c r="F40" s="35" t="n">
        <v>186.555797</v>
      </c>
      <c r="G40" s="36" t="n">
        <v>21.08</v>
      </c>
      <c r="H40" s="36" t="n">
        <v>3932.59620076</v>
      </c>
      <c r="I40" s="37" t="n">
        <v>0.6351587401349501</v>
      </c>
      <c r="J40" s="37" t="n">
        <v>55.88712687123093</v>
      </c>
      <c r="K40" s="33" t="inlineStr">
        <is>
          <t>B</t>
        </is>
      </c>
    </row>
    <row r="41" ht="15" customHeight="1">
      <c r="A41" s="33" t="inlineStr">
        <is>
          <t>89.50.07</t>
        </is>
      </c>
      <c r="B41" s="34" t="inlineStr">
        <is>
          <t>CONTAINER 6,0X2,30X2,82 CM COM ISOLAMENTO TERMICO</t>
        </is>
      </c>
      <c r="C41" s="33" t="inlineStr">
        <is>
          <t>SUDECAP</t>
        </is>
      </c>
      <c r="D41" s="33" t="inlineStr">
        <is>
          <t>Material</t>
        </is>
      </c>
      <c r="E41" s="33" t="inlineStr">
        <is>
          <t>MES</t>
        </is>
      </c>
      <c r="F41" s="35" t="n">
        <v>6</v>
      </c>
      <c r="G41" s="36" t="n">
        <v>650</v>
      </c>
      <c r="H41" s="36" t="n">
        <v>3900</v>
      </c>
      <c r="I41" s="37" t="n">
        <v>0.6298940852477013</v>
      </c>
      <c r="J41" s="37" t="n">
        <v>56.3743863295086</v>
      </c>
      <c r="K41" s="33" t="inlineStr">
        <is>
          <t>B</t>
        </is>
      </c>
    </row>
    <row r="42" ht="27.95" customHeight="1">
      <c r="A42" s="33" t="inlineStr">
        <is>
          <t>54.10.10</t>
        </is>
      </c>
      <c r="B42" s="34" t="inlineStr">
        <is>
          <t>CAMINHAO TOCO, PESO BRUTO TOTAL 10000 KG, CARGA UTIL MAXIMA 7200 KG, DISTANCIA ENTRE EIXOS 4,50 M, POTENCIA 190 CV (INCLUI CABINE E CHASSI, NAO INCLUI CARROCERIA) OU EQUIVALENTE</t>
        </is>
      </c>
      <c r="C42" s="33" t="inlineStr">
        <is>
          <t>SUDECAP</t>
        </is>
      </c>
      <c r="D42" s="33" t="inlineStr">
        <is>
          <t>Equipamento</t>
        </is>
      </c>
      <c r="E42" s="33" t="inlineStr">
        <is>
          <t>UN</t>
        </is>
      </c>
      <c r="F42" s="38" t="n">
        <v>0.00898167115</v>
      </c>
      <c r="G42" s="36" t="n">
        <v>429394.8</v>
      </c>
      <c r="H42" s="36" t="n">
        <v>3856.68288712002</v>
      </c>
      <c r="I42" s="37" t="n">
        <v>0.6228978818648535</v>
      </c>
      <c r="J42" s="37" t="n">
        <v>56.85623345964972</v>
      </c>
      <c r="K42" s="33" t="inlineStr">
        <is>
          <t>B</t>
        </is>
      </c>
    </row>
    <row r="43" ht="15" customHeight="1">
      <c r="A43" s="33" t="inlineStr">
        <is>
          <t>67.04.03</t>
        </is>
      </c>
      <c r="B43" s="34" t="inlineStr">
        <is>
          <t>TELHA DE ACO ZINCADO TRAPEZOIDAL, A = *40* MM, E = 0,5 MM, SEM PINTURA</t>
        </is>
      </c>
      <c r="C43" s="33" t="inlineStr">
        <is>
          <t>SUDECAP</t>
        </is>
      </c>
      <c r="D43" s="33" t="inlineStr">
        <is>
          <t>Material</t>
        </is>
      </c>
      <c r="E43" s="33" t="inlineStr">
        <is>
          <t>M2</t>
        </is>
      </c>
      <c r="F43" s="35" t="n">
        <v>87.36</v>
      </c>
      <c r="G43" s="36" t="n">
        <v>43.2</v>
      </c>
      <c r="H43" s="36" t="n">
        <v>3773.952</v>
      </c>
      <c r="I43" s="37" t="n">
        <v>0.6095359084124956</v>
      </c>
      <c r="J43" s="37" t="n">
        <v>57.32774444235922</v>
      </c>
      <c r="K43" s="33" t="inlineStr">
        <is>
          <t>B</t>
        </is>
      </c>
    </row>
    <row r="44" ht="15" customHeight="1">
      <c r="A44" s="33" t="inlineStr">
        <is>
          <t>71.04.09</t>
        </is>
      </c>
      <c r="B44" s="34" t="inlineStr">
        <is>
          <t>PEÇA DE MADEIRA DE REFLORESTAMENTO 7,5X7,5 CM</t>
        </is>
      </c>
      <c r="C44" s="33" t="inlineStr">
        <is>
          <t>SUDECAP</t>
        </is>
      </c>
      <c r="D44" s="33" t="inlineStr">
        <is>
          <t>Material</t>
        </is>
      </c>
      <c r="E44" s="33" t="inlineStr">
        <is>
          <t>M</t>
        </is>
      </c>
      <c r="F44" s="35" t="n">
        <v>436.106115</v>
      </c>
      <c r="G44" s="36" t="n">
        <v>8.52</v>
      </c>
      <c r="H44" s="36" t="n">
        <v>3715.6240998</v>
      </c>
      <c r="I44" s="37" t="n">
        <v>0.6001152931968806</v>
      </c>
      <c r="J44" s="37" t="n">
        <v>57.7919677727094</v>
      </c>
      <c r="K44" s="33" t="inlineStr">
        <is>
          <t>B</t>
        </is>
      </c>
    </row>
    <row r="45" ht="15" customHeight="1">
      <c r="A45" s="33" t="inlineStr">
        <is>
          <t>73.03.11</t>
        </is>
      </c>
      <c r="B45" s="34" t="inlineStr">
        <is>
          <t>TUBO ACO GALV. DIN 2440 (NBR 5580) E= 4,50MM DN   4" C/ COSTURA</t>
        </is>
      </c>
      <c r="C45" s="33" t="inlineStr">
        <is>
          <t>SUDECAP</t>
        </is>
      </c>
      <c r="D45" s="33" t="inlineStr">
        <is>
          <t>Material</t>
        </is>
      </c>
      <c r="E45" s="33" t="inlineStr">
        <is>
          <t>M</t>
        </is>
      </c>
      <c r="F45" s="35" t="n">
        <v>23.2</v>
      </c>
      <c r="G45" s="36" t="n">
        <v>156.93</v>
      </c>
      <c r="H45" s="36" t="n">
        <v>3640.776</v>
      </c>
      <c r="I45" s="37" t="n">
        <v>0.5880264790030217</v>
      </c>
      <c r="J45" s="37" t="n">
        <v>58.24684071899355</v>
      </c>
      <c r="K45" s="33" t="inlineStr">
        <is>
          <t>B</t>
        </is>
      </c>
    </row>
    <row r="46" ht="20.1" customHeight="1">
      <c r="A46" s="33" t="inlineStr">
        <is>
          <t>60.30.35</t>
        </is>
      </c>
      <c r="B46" s="34" t="inlineStr">
        <is>
          <t>TELA DE ARAME GALV QUADRANGULAR / LOSANGULAR,  FIO 2,77 MM (12 BWG), MALHA  5 X 5 CM, H = 2 M REF 7164</t>
        </is>
      </c>
      <c r="C46" s="33" t="inlineStr">
        <is>
          <t>SUDECAP</t>
        </is>
      </c>
      <c r="D46" s="33" t="inlineStr">
        <is>
          <t>Material</t>
        </is>
      </c>
      <c r="E46" s="33" t="inlineStr">
        <is>
          <t>M2</t>
        </is>
      </c>
      <c r="F46" s="35" t="n">
        <v>83.07599999999999</v>
      </c>
      <c r="G46" s="36" t="n">
        <v>42.62</v>
      </c>
      <c r="H46" s="36" t="n">
        <v>3540.69912</v>
      </c>
      <c r="I46" s="37" t="n">
        <v>0.5718629316230105</v>
      </c>
      <c r="J46" s="37" t="n">
        <v>58.68920983794837</v>
      </c>
      <c r="K46" s="33" t="inlineStr">
        <is>
          <t>B</t>
        </is>
      </c>
    </row>
    <row r="47" ht="15" customHeight="1">
      <c r="A47" s="33" t="inlineStr">
        <is>
          <t>89.18.01</t>
        </is>
      </c>
      <c r="B47" s="34" t="inlineStr">
        <is>
          <t>MOBILIZAÇAO E DESMOB.DE TRADO P/ESTACA ESC.MECANIC</t>
        </is>
      </c>
      <c r="C47" s="33" t="inlineStr">
        <is>
          <t>SUDECAP</t>
        </is>
      </c>
      <c r="D47" s="33" t="inlineStr">
        <is>
          <t>Material</t>
        </is>
      </c>
      <c r="E47" s="33" t="inlineStr">
        <is>
          <t>UN</t>
        </is>
      </c>
      <c r="F47" s="35" t="n">
        <v>1</v>
      </c>
      <c r="G47" s="36" t="n">
        <v>3500</v>
      </c>
      <c r="H47" s="36" t="n">
        <v>3500</v>
      </c>
      <c r="I47" s="37" t="n">
        <v>0.5652895636838345</v>
      </c>
      <c r="J47" s="37" t="n">
        <v>59.12649396717192</v>
      </c>
      <c r="K47" s="33" t="inlineStr">
        <is>
          <t>B</t>
        </is>
      </c>
    </row>
    <row r="48" ht="20.1" customHeight="1">
      <c r="A48" s="33" t="inlineStr">
        <is>
          <t>90.83.03*</t>
        </is>
      </c>
      <c r="B48" s="34" t="inlineStr">
        <is>
          <t>TARIFA ÁGUA COPASA - CATEGORIA PÚBLICA - FIXA [ARSAE-MG]</t>
        </is>
      </c>
      <c r="C48" s="33" t="inlineStr">
        <is>
          <t>Composições Próprias</t>
        </is>
      </c>
      <c r="D48" s="33" t="inlineStr">
        <is>
          <t>Material</t>
        </is>
      </c>
      <c r="E48" s="33" t="inlineStr">
        <is>
          <t>M3</t>
        </is>
      </c>
      <c r="F48" s="35" t="n">
        <v>120</v>
      </c>
      <c r="G48" s="36" t="n">
        <v>28.04</v>
      </c>
      <c r="H48" s="36" t="n">
        <v>3364.8</v>
      </c>
      <c r="I48" s="37" t="n">
        <v>0.5434532353952475</v>
      </c>
      <c r="J48" s="37" t="n">
        <v>59.54688643517519</v>
      </c>
      <c r="K48" s="33" t="inlineStr">
        <is>
          <t>B</t>
        </is>
      </c>
    </row>
    <row r="49" ht="20.1" customHeight="1">
      <c r="A49" s="33" t="inlineStr">
        <is>
          <t>71.14.08</t>
        </is>
      </c>
      <c r="B49" s="34" t="inlineStr">
        <is>
          <t>CHAPA DE MADEIRA COMPENSADA RESINADA PARA FORMA DE CONCRETO, DE *2,2 X 1,1* M, E = 12 MM</t>
        </is>
      </c>
      <c r="C49" s="33" t="inlineStr">
        <is>
          <t>SUDECAP</t>
        </is>
      </c>
      <c r="D49" s="33" t="inlineStr">
        <is>
          <t>Material</t>
        </is>
      </c>
      <c r="E49" s="33" t="inlineStr">
        <is>
          <t>M2</t>
        </is>
      </c>
      <c r="F49" s="35" t="n">
        <v>118.166183</v>
      </c>
      <c r="G49" s="36" t="n">
        <v>27.88</v>
      </c>
      <c r="H49" s="36" t="n">
        <v>3294.47318204</v>
      </c>
      <c r="I49" s="37" t="n">
        <v>0.5320946593267102</v>
      </c>
      <c r="J49" s="37" t="n">
        <v>59.95849199094751</v>
      </c>
      <c r="K49" s="33" t="inlineStr">
        <is>
          <t>B</t>
        </is>
      </c>
    </row>
    <row r="50" ht="15" customHeight="1">
      <c r="A50" s="33" t="inlineStr">
        <is>
          <t>89.34.30</t>
        </is>
      </c>
      <c r="B50" s="34" t="inlineStr">
        <is>
          <t>TERRA VEGETAL (GRANEL) REF 7253</t>
        </is>
      </c>
      <c r="C50" s="33" t="inlineStr">
        <is>
          <t>SUDECAP</t>
        </is>
      </c>
      <c r="D50" s="33" t="inlineStr">
        <is>
          <t>Material</t>
        </is>
      </c>
      <c r="E50" s="33" t="inlineStr">
        <is>
          <t>M3</t>
        </is>
      </c>
      <c r="F50" s="35" t="n">
        <v>41.394</v>
      </c>
      <c r="G50" s="36" t="n">
        <v>78</v>
      </c>
      <c r="H50" s="36" t="n">
        <v>3228.732</v>
      </c>
      <c r="I50" s="37" t="n">
        <v>0.5214767152948669</v>
      </c>
      <c r="J50" s="37" t="n">
        <v>60.36188410138979</v>
      </c>
      <c r="K50" s="33" t="inlineStr">
        <is>
          <t>B</t>
        </is>
      </c>
    </row>
    <row r="51" ht="15" customHeight="1">
      <c r="A51" s="33" t="inlineStr">
        <is>
          <t>68.01.30</t>
        </is>
      </c>
      <c r="B51" s="34" t="inlineStr">
        <is>
          <t>OLEO DIESEL COMBUSTIVEL COMUM</t>
        </is>
      </c>
      <c r="C51" s="33" t="inlineStr">
        <is>
          <t>SUDECAP</t>
        </is>
      </c>
      <c r="D51" s="33" t="inlineStr">
        <is>
          <t>Material</t>
        </is>
      </c>
      <c r="E51" s="33" t="inlineStr">
        <is>
          <t>L</t>
        </is>
      </c>
      <c r="F51" s="35" t="n">
        <v>701.875243298</v>
      </c>
      <c r="G51" s="36" t="n">
        <v>4.57</v>
      </c>
      <c r="H51" s="36" t="n">
        <v>3207.56986187186</v>
      </c>
      <c r="I51" s="37" t="n">
        <v>0.5180587907722746</v>
      </c>
      <c r="J51" s="37" t="n">
        <v>60.76263251692511</v>
      </c>
      <c r="K51" s="33" t="inlineStr">
        <is>
          <t>B</t>
        </is>
      </c>
    </row>
    <row r="52" ht="15" customHeight="1">
      <c r="A52" s="33" t="inlineStr">
        <is>
          <t>60.05.27</t>
        </is>
      </c>
      <c r="B52" s="34" t="inlineStr">
        <is>
          <t>ACO CA-50, 6,3 MM, VERGALHAO REF 32</t>
        </is>
      </c>
      <c r="C52" s="33" t="inlineStr">
        <is>
          <t>SUDECAP</t>
        </is>
      </c>
      <c r="D52" s="33" t="inlineStr">
        <is>
          <t>Material</t>
        </is>
      </c>
      <c r="E52" s="33" t="inlineStr">
        <is>
          <t>KG</t>
        </is>
      </c>
      <c r="F52" s="35" t="n">
        <v>402.9834</v>
      </c>
      <c r="G52" s="36" t="n">
        <v>7.17</v>
      </c>
      <c r="H52" s="36" t="n">
        <v>2889.390978</v>
      </c>
      <c r="I52" s="37" t="n">
        <v>0.4666693043616079</v>
      </c>
      <c r="J52" s="37" t="n">
        <v>61.12362805696433</v>
      </c>
      <c r="K52" s="33" t="inlineStr">
        <is>
          <t>B</t>
        </is>
      </c>
    </row>
    <row r="53" ht="15" customHeight="1">
      <c r="A53" s="33" t="inlineStr">
        <is>
          <t>79.10.07</t>
        </is>
      </c>
      <c r="B53" s="34" t="inlineStr">
        <is>
          <t>BLOCO DE CONCRETO VAZADO 3,0MPA DE VEDAÇÃO 14X19X39 CM  C/ FRETE</t>
        </is>
      </c>
      <c r="C53" s="33" t="inlineStr">
        <is>
          <t>SUDECAP</t>
        </is>
      </c>
      <c r="D53" s="33" t="inlineStr">
        <is>
          <t>Material</t>
        </is>
      </c>
      <c r="E53" s="33" t="inlineStr">
        <is>
          <t>UN</t>
        </is>
      </c>
      <c r="F53" s="35" t="n">
        <v>1035.5625</v>
      </c>
      <c r="G53" s="36" t="n">
        <v>2.76</v>
      </c>
      <c r="H53" s="36" t="n">
        <v>2858.1525</v>
      </c>
      <c r="I53" s="37" t="n">
        <v>0.4616239370476745</v>
      </c>
      <c r="J53" s="37" t="n">
        <v>61.48072052380441</v>
      </c>
      <c r="K53" s="33" t="inlineStr">
        <is>
          <t>B</t>
        </is>
      </c>
    </row>
    <row r="54" ht="15" customHeight="1">
      <c r="A54" s="33" t="inlineStr">
        <is>
          <t>75.01.12</t>
        </is>
      </c>
      <c r="B54" s="34" t="inlineStr">
        <is>
          <t>TINTA ACRÍLICA PREMIUM, COR BRANCO SEMI BRILHO</t>
        </is>
      </c>
      <c r="C54" s="33" t="inlineStr">
        <is>
          <t>SUDECAP</t>
        </is>
      </c>
      <c r="D54" s="33" t="inlineStr">
        <is>
          <t>Material</t>
        </is>
      </c>
      <c r="E54" s="33" t="inlineStr">
        <is>
          <t>L</t>
        </is>
      </c>
      <c r="F54" s="35" t="n">
        <v>93.51430000000001</v>
      </c>
      <c r="G54" s="36" t="n">
        <v>28.33</v>
      </c>
      <c r="H54" s="36" t="n">
        <v>2649.260119</v>
      </c>
      <c r="I54" s="37" t="n">
        <v>0.4278854562155695</v>
      </c>
      <c r="J54" s="37" t="n">
        <v>61.81171462442921</v>
      </c>
      <c r="K54" s="33" t="inlineStr">
        <is>
          <t>B</t>
        </is>
      </c>
    </row>
    <row r="55" ht="15" customHeight="1">
      <c r="A55" s="33" t="inlineStr">
        <is>
          <t>60.05.28</t>
        </is>
      </c>
      <c r="B55" s="34" t="inlineStr">
        <is>
          <t>ACO CA-50, 8,0 MM, VERGALHAO REF 33</t>
        </is>
      </c>
      <c r="C55" s="33" t="inlineStr">
        <is>
          <t>SUDECAP</t>
        </is>
      </c>
      <c r="D55" s="33" t="inlineStr">
        <is>
          <t>Material</t>
        </is>
      </c>
      <c r="E55" s="33" t="inlineStr">
        <is>
          <t>KG</t>
        </is>
      </c>
      <c r="F55" s="35" t="n">
        <v>377.7441</v>
      </c>
      <c r="G55" s="36" t="n">
        <v>7.01</v>
      </c>
      <c r="H55" s="36" t="n">
        <v>2647.986141</v>
      </c>
      <c r="I55" s="37" t="n">
        <v>0.4276796943676373</v>
      </c>
      <c r="J55" s="37" t="n">
        <v>62.14255005338427</v>
      </c>
      <c r="K55" s="33" t="inlineStr">
        <is>
          <t>B</t>
        </is>
      </c>
    </row>
    <row r="56" ht="15" customHeight="1">
      <c r="A56" s="33" t="inlineStr">
        <is>
          <t>79.10.08</t>
        </is>
      </c>
      <c r="B56" s="34" t="inlineStr">
        <is>
          <t>BLOCO DE CONCRETO VAZADO 3,0MPA DE VEDAÇÃO 19X19X39 CM  C/ FRETE</t>
        </is>
      </c>
      <c r="C56" s="33" t="inlineStr">
        <is>
          <t>SUDECAP</t>
        </is>
      </c>
      <c r="D56" s="33" t="inlineStr">
        <is>
          <t>Material</t>
        </is>
      </c>
      <c r="E56" s="33" t="inlineStr">
        <is>
          <t>UN</t>
        </is>
      </c>
      <c r="F56" s="35" t="n">
        <v>739.725</v>
      </c>
      <c r="G56" s="36" t="n">
        <v>3.43</v>
      </c>
      <c r="H56" s="36" t="n">
        <v>2537.25675</v>
      </c>
      <c r="I56" s="37" t="n">
        <v>0.409795646046104</v>
      </c>
      <c r="J56" s="37" t="n">
        <v>62.45955106187392</v>
      </c>
      <c r="K56" s="33" t="inlineStr">
        <is>
          <t>B</t>
        </is>
      </c>
    </row>
    <row r="57" ht="15" customHeight="1">
      <c r="A57" s="33" t="inlineStr">
        <is>
          <t>60.05.50</t>
        </is>
      </c>
      <c r="B57" s="34" t="inlineStr">
        <is>
          <t>ACO CA-60, 5,0 MM, VERGALHAO REF 43059</t>
        </is>
      </c>
      <c r="C57" s="33" t="inlineStr">
        <is>
          <t>SUDECAP</t>
        </is>
      </c>
      <c r="D57" s="33" t="inlineStr">
        <is>
          <t>Material</t>
        </is>
      </c>
      <c r="E57" s="33" t="inlineStr">
        <is>
          <t>KG</t>
        </is>
      </c>
      <c r="F57" s="35" t="n">
        <v>324.5771</v>
      </c>
      <c r="G57" s="36" t="n">
        <v>7.39</v>
      </c>
      <c r="H57" s="36" t="n">
        <v>2398.624769</v>
      </c>
      <c r="I57" s="37" t="n">
        <v>0.3874050140312138</v>
      </c>
      <c r="J57" s="37" t="n">
        <v>62.7592306213134</v>
      </c>
      <c r="K57" s="33" t="inlineStr">
        <is>
          <t>B</t>
        </is>
      </c>
    </row>
    <row r="58" ht="15" customHeight="1">
      <c r="A58" s="33" t="inlineStr">
        <is>
          <t>71.04.10</t>
        </is>
      </c>
      <c r="B58" s="34" t="inlineStr">
        <is>
          <t>PEÇA DE MADEIRA DE REFLORESTAMENTO 2,5X7,5 CM</t>
        </is>
      </c>
      <c r="C58" s="33" t="inlineStr">
        <is>
          <t>SUDECAP</t>
        </is>
      </c>
      <c r="D58" s="33" t="inlineStr">
        <is>
          <t>Material</t>
        </is>
      </c>
      <c r="E58" s="33" t="inlineStr">
        <is>
          <t>M</t>
        </is>
      </c>
      <c r="F58" s="35" t="n">
        <v>356.018456</v>
      </c>
      <c r="G58" s="36" t="n">
        <v>6.63</v>
      </c>
      <c r="H58" s="36" t="n">
        <v>2360.40236328</v>
      </c>
      <c r="I58" s="37" t="n">
        <v>0.3812316634448123</v>
      </c>
      <c r="J58" s="37" t="n">
        <v>63.05413503806177</v>
      </c>
      <c r="K58" s="33" t="inlineStr">
        <is>
          <t>B</t>
        </is>
      </c>
    </row>
    <row r="59" ht="20.1" customHeight="1">
      <c r="A59" s="33" t="inlineStr">
        <is>
          <t>90.76.50*</t>
        </is>
      </c>
      <c r="B59" s="34" t="inlineStr">
        <is>
          <t>Grelha pré-moldada em concreto dimensões 0,40 x1,00 x 0,05m [ORSE-I04807]</t>
        </is>
      </c>
      <c r="C59" s="33" t="inlineStr">
        <is>
          <t>Composições Próprias</t>
        </is>
      </c>
      <c r="D59" s="33" t="inlineStr">
        <is>
          <t>Material</t>
        </is>
      </c>
      <c r="E59" s="33" t="inlineStr">
        <is>
          <t>UN</t>
        </is>
      </c>
      <c r="F59" s="35" t="n">
        <v>43.83</v>
      </c>
      <c r="G59" s="36" t="n">
        <v>53.49</v>
      </c>
      <c r="H59" s="36" t="n">
        <v>2344.4667</v>
      </c>
      <c r="I59" s="37" t="n">
        <v>0.378657873689794</v>
      </c>
      <c r="J59" s="37" t="n">
        <v>63.34704918733055</v>
      </c>
      <c r="K59" s="33" t="inlineStr">
        <is>
          <t>B</t>
        </is>
      </c>
    </row>
    <row r="60" ht="20.1" customHeight="1">
      <c r="A60" s="33" t="inlineStr">
        <is>
          <t>90.78.01*</t>
        </is>
      </c>
      <c r="B60" s="34" t="inlineStr">
        <is>
          <t>GRELHA QUADRICULADA DE FERRO FUNDIDO 40x100 [COTAÇÃO]</t>
        </is>
      </c>
      <c r="C60" s="33" t="inlineStr">
        <is>
          <t>Composições Próprias</t>
        </is>
      </c>
      <c r="D60" s="33" t="inlineStr">
        <is>
          <t>Material</t>
        </is>
      </c>
      <c r="E60" s="33" t="inlineStr">
        <is>
          <t>UN</t>
        </is>
      </c>
      <c r="F60" s="35" t="n">
        <v>4.12</v>
      </c>
      <c r="G60" s="36" t="n">
        <v>561.96</v>
      </c>
      <c r="H60" s="36" t="n">
        <v>2315.2752</v>
      </c>
      <c r="I60" s="37" t="n">
        <v>0.3739431164617151</v>
      </c>
      <c r="J60" s="37" t="n">
        <v>63.63631638696162</v>
      </c>
      <c r="K60" s="33" t="inlineStr">
        <is>
          <t>B</t>
        </is>
      </c>
    </row>
    <row r="61" ht="20.1" customHeight="1">
      <c r="A61" s="33" t="inlineStr">
        <is>
          <t>60.33.07</t>
        </is>
      </c>
      <c r="B61" s="34" t="inlineStr">
        <is>
          <t>TELA DE AÇO SOLDADA NERVURADA CA-60, Q-138, (2,20 KG/M2), DIAMETRO DO FIO = 4,2 MM, PAINEL 2,45 X 6,00 M, ESPAÇAMENTO DA MALHA = 10 X 10 CM</t>
        </is>
      </c>
      <c r="C61" s="33" t="inlineStr">
        <is>
          <t>SUDECAP</t>
        </is>
      </c>
      <c r="D61" s="33" t="inlineStr">
        <is>
          <t>Material</t>
        </is>
      </c>
      <c r="E61" s="33" t="inlineStr">
        <is>
          <t>KG</t>
        </is>
      </c>
      <c r="F61" s="35" t="n">
        <v>275.0475</v>
      </c>
      <c r="G61" s="36" t="n">
        <v>8.23</v>
      </c>
      <c r="H61" s="36" t="n">
        <v>2263.640925</v>
      </c>
      <c r="I61" s="37" t="n">
        <v>0.3656035973800348</v>
      </c>
      <c r="J61" s="37" t="n">
        <v>63.9191317716118</v>
      </c>
      <c r="K61" s="33" t="inlineStr">
        <is>
          <t>B</t>
        </is>
      </c>
    </row>
    <row r="62" ht="20.1" customHeight="1">
      <c r="A62" s="33" t="inlineStr">
        <is>
          <t>90.89.50*</t>
        </is>
      </c>
      <c r="B62" s="34" t="inlineStr">
        <is>
          <t>FORNECIMENTO DE GRADE FIXA DE FERRO, PARA PROTEÇÃO DE JANELA, INCLUSIVE ASSENTAMENTO, FERRAGENS E ACESSÓRIOS [SETOPED50951- SERVIÇO]</t>
        </is>
      </c>
      <c r="C62" s="33" t="inlineStr">
        <is>
          <t>Composições Próprias</t>
        </is>
      </c>
      <c r="D62" s="33" t="inlineStr">
        <is>
          <t>Material</t>
        </is>
      </c>
      <c r="E62" s="33" t="inlineStr">
        <is>
          <t>M2</t>
        </is>
      </c>
      <c r="F62" s="35" t="n">
        <v>6.11</v>
      </c>
      <c r="G62" s="36" t="n">
        <v>344.98</v>
      </c>
      <c r="H62" s="36" t="n">
        <v>2107.8278</v>
      </c>
      <c r="I62" s="37" t="n">
        <v>0.3404380163950448</v>
      </c>
      <c r="J62" s="37" t="n">
        <v>64.18248051621217</v>
      </c>
      <c r="K62" s="33" t="inlineStr">
        <is>
          <t>B</t>
        </is>
      </c>
    </row>
    <row r="63" ht="15" customHeight="1">
      <c r="A63" s="33" t="inlineStr">
        <is>
          <t>63.04.02</t>
        </is>
      </c>
      <c r="B63" s="34" t="inlineStr">
        <is>
          <t>AREIA/CASCALHO PARA DRENO</t>
        </is>
      </c>
      <c r="C63" s="33" t="inlineStr">
        <is>
          <t>SUDECAP</t>
        </is>
      </c>
      <c r="D63" s="33" t="inlineStr">
        <is>
          <t>Material</t>
        </is>
      </c>
      <c r="E63" s="33" t="inlineStr">
        <is>
          <t>M3</t>
        </is>
      </c>
      <c r="F63" s="35" t="n">
        <v>17.677</v>
      </c>
      <c r="G63" s="36" t="n">
        <v>117.46</v>
      </c>
      <c r="H63" s="36" t="n">
        <v>2076.34042</v>
      </c>
      <c r="I63" s="37" t="n">
        <v>0.3353524485945456</v>
      </c>
      <c r="J63" s="37" t="n">
        <v>64.44189495303274</v>
      </c>
      <c r="K63" s="33" t="inlineStr">
        <is>
          <t>B</t>
        </is>
      </c>
    </row>
    <row r="64" ht="27.95" customHeight="1">
      <c r="A64" s="33" t="inlineStr">
        <is>
          <t>03.13.90</t>
        </is>
      </c>
      <c r="B64" s="34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64" s="33" t="inlineStr">
        <is>
          <t>Composições Próprias</t>
        </is>
      </c>
      <c r="D64" s="33" t="inlineStr">
        <is>
          <t>Serviço</t>
        </is>
      </c>
      <c r="E64" s="33" t="inlineStr">
        <is>
          <t>VG</t>
        </is>
      </c>
      <c r="F64" s="35" t="n">
        <v>20</v>
      </c>
      <c r="G64" s="36" t="n">
        <v>100</v>
      </c>
      <c r="H64" s="36" t="n">
        <v>2000</v>
      </c>
      <c r="I64" s="37" t="n">
        <v>0.323022607819334</v>
      </c>
      <c r="J64" s="37" t="n">
        <v>64.69177159830335</v>
      </c>
      <c r="K64" s="33" t="inlineStr">
        <is>
          <t>B</t>
        </is>
      </c>
    </row>
    <row r="65" ht="15" customHeight="1">
      <c r="A65" s="33" t="inlineStr">
        <is>
          <t>67.02.23</t>
        </is>
      </c>
      <c r="B65" s="34" t="inlineStr">
        <is>
          <t>TELHA ONDULADA DE FIBROCIMENTO E= 8MM 1,10X1,22M</t>
        </is>
      </c>
      <c r="C65" s="33" t="inlineStr">
        <is>
          <t>SUDECAP</t>
        </is>
      </c>
      <c r="D65" s="33" t="inlineStr">
        <is>
          <t>Material</t>
        </is>
      </c>
      <c r="E65" s="33" t="inlineStr">
        <is>
          <t>M2</t>
        </is>
      </c>
      <c r="F65" s="35" t="n">
        <v>31.536</v>
      </c>
      <c r="G65" s="36" t="n">
        <v>60.75</v>
      </c>
      <c r="H65" s="36" t="n">
        <v>1915.812</v>
      </c>
      <c r="I65" s="37" t="n">
        <v>0.3094252941657869</v>
      </c>
      <c r="J65" s="37" t="n">
        <v>64.93112968619128</v>
      </c>
      <c r="K65" s="33" t="inlineStr">
        <is>
          <t>B</t>
        </is>
      </c>
    </row>
    <row r="66" ht="15" customHeight="1">
      <c r="A66" s="33" t="inlineStr">
        <is>
          <t>74.01.04</t>
        </is>
      </c>
      <c r="B66" s="34" t="inlineStr">
        <is>
          <t>ELETRODUTO DE PVC RIGIDO ROSCAVEL DE 1 1/4 ", SEM LUVA</t>
        </is>
      </c>
      <c r="C66" s="33" t="inlineStr">
        <is>
          <t>SUDECAP</t>
        </is>
      </c>
      <c r="D66" s="33" t="inlineStr">
        <is>
          <t>Material</t>
        </is>
      </c>
      <c r="E66" s="33" t="inlineStr">
        <is>
          <t>M</t>
        </is>
      </c>
      <c r="F66" s="35" t="n">
        <v>165.99</v>
      </c>
      <c r="G66" s="36" t="n">
        <v>11.47</v>
      </c>
      <c r="H66" s="36" t="n">
        <v>1903.9053</v>
      </c>
      <c r="I66" s="37" t="n">
        <v>0.3075022275235257</v>
      </c>
      <c r="J66" s="37" t="n">
        <v>65.16900100803987</v>
      </c>
      <c r="K66" s="33" t="inlineStr">
        <is>
          <t>B</t>
        </is>
      </c>
    </row>
    <row r="67" ht="15" customHeight="1">
      <c r="A67" s="33" t="inlineStr">
        <is>
          <t>89.34.31</t>
        </is>
      </c>
      <c r="B67" s="34" t="inlineStr">
        <is>
          <t>ADUBO ORGANICO</t>
        </is>
      </c>
      <c r="C67" s="33" t="inlineStr">
        <is>
          <t>SUDECAP</t>
        </is>
      </c>
      <c r="D67" s="33" t="inlineStr">
        <is>
          <t>Material</t>
        </is>
      </c>
      <c r="E67" s="33" t="inlineStr">
        <is>
          <t>M3</t>
        </is>
      </c>
      <c r="F67" s="35" t="n">
        <v>4.12</v>
      </c>
      <c r="G67" s="36" t="n">
        <v>460</v>
      </c>
      <c r="H67" s="36" t="n">
        <v>1895.2</v>
      </c>
      <c r="I67" s="37" t="n">
        <v>0.3060962231696009</v>
      </c>
      <c r="J67" s="37" t="n">
        <v>65.40578411709829</v>
      </c>
      <c r="K67" s="33" t="inlineStr">
        <is>
          <t>B</t>
        </is>
      </c>
    </row>
    <row r="68" ht="20.1" customHeight="1">
      <c r="A68" s="33" t="inlineStr">
        <is>
          <t>90.89.56*</t>
        </is>
      </c>
      <c r="B68" s="34" t="inlineStr">
        <is>
          <t>PORTA OU PORTAO EM CHAPA DE ACO CARBONO DOBRADA - FORNECIMENTO E INSTALACAO.  [COPASA-65003893SERVIÇO]</t>
        </is>
      </c>
      <c r="C68" s="33" t="inlineStr">
        <is>
          <t>Composições Próprias</t>
        </is>
      </c>
      <c r="D68" s="33" t="inlineStr">
        <is>
          <t>Material</t>
        </is>
      </c>
      <c r="E68" s="33" t="inlineStr">
        <is>
          <t>M2</t>
        </is>
      </c>
      <c r="F68" s="35" t="n">
        <v>3.15</v>
      </c>
      <c r="G68" s="36" t="n">
        <v>600.8099999999999</v>
      </c>
      <c r="H68" s="36" t="n">
        <v>1892.5515</v>
      </c>
      <c r="I68" s="37" t="n">
        <v>0.3056684604811961</v>
      </c>
      <c r="J68" s="37" t="n">
        <v>65.64223613960174</v>
      </c>
      <c r="K68" s="33" t="inlineStr">
        <is>
          <t>B</t>
        </is>
      </c>
    </row>
    <row r="69" ht="15" customHeight="1">
      <c r="A69" s="33" t="inlineStr">
        <is>
          <t>55.10.39</t>
        </is>
      </c>
      <c r="B69" s="34" t="inlineStr">
        <is>
          <t>BOMBEIRO</t>
        </is>
      </c>
      <c r="C69" s="33" t="inlineStr">
        <is>
          <t>SUDECAP</t>
        </is>
      </c>
      <c r="D69" s="33" t="inlineStr">
        <is>
          <t>Mão de Obra</t>
        </is>
      </c>
      <c r="E69" s="33" t="inlineStr">
        <is>
          <t>H</t>
        </is>
      </c>
      <c r="F69" s="35" t="n">
        <v>89.79134000000001</v>
      </c>
      <c r="G69" s="36" t="n">
        <v>21.07</v>
      </c>
      <c r="H69" s="36" t="n">
        <v>1891.9035338</v>
      </c>
      <c r="I69" s="37" t="n">
        <v>0.3055638066153448</v>
      </c>
      <c r="J69" s="37" t="n">
        <v>65.87860695219545</v>
      </c>
      <c r="K69" s="33" t="inlineStr">
        <is>
          <t>B</t>
        </is>
      </c>
    </row>
    <row r="70" ht="27.95" customHeight="1">
      <c r="A70" s="33" t="inlineStr">
        <is>
          <t>74.16.42</t>
        </is>
      </c>
      <c r="B70" s="34" t="inlineStr">
        <is>
          <t>CABO DE COBRE, FLEXIVEL, CLASSE 4 OU 5, ISOLACAO EM PVC/A, ANTICHAMA BWF-B, COBERTURA PVC-ST1, ANTICHAMA BWF-B, 1 CONDUTOR, 0,6/1 KV, SECAO NOMINAL 16 MM2 REF 995</t>
        </is>
      </c>
      <c r="C70" s="33" t="inlineStr">
        <is>
          <t>SUDECAP</t>
        </is>
      </c>
      <c r="D70" s="33" t="inlineStr">
        <is>
          <t>Material</t>
        </is>
      </c>
      <c r="E70" s="33" t="inlineStr">
        <is>
          <t>M</t>
        </is>
      </c>
      <c r="F70" s="35" t="n">
        <v>237.9</v>
      </c>
      <c r="G70" s="36" t="n">
        <v>7.88</v>
      </c>
      <c r="H70" s="36" t="n">
        <v>1874.652</v>
      </c>
      <c r="I70" s="37" t="n">
        <v>0.3027774888968651</v>
      </c>
      <c r="J70" s="37" t="n">
        <v>66.11282257872374</v>
      </c>
      <c r="K70" s="33" t="inlineStr">
        <is>
          <t>B</t>
        </is>
      </c>
    </row>
    <row r="71" ht="15" customHeight="1">
      <c r="A71" s="33" t="inlineStr">
        <is>
          <t>73.24.04</t>
        </is>
      </c>
      <c r="B71" s="34" t="inlineStr">
        <is>
          <t>TUBO PVC ESGOTO P/B SERIE NORMAL (NBR 5688) D= 100MM X 6M</t>
        </is>
      </c>
      <c r="C71" s="33" t="inlineStr">
        <is>
          <t>SUDECAP</t>
        </is>
      </c>
      <c r="D71" s="33" t="inlineStr">
        <is>
          <t>Material</t>
        </is>
      </c>
      <c r="E71" s="33" t="inlineStr">
        <is>
          <t>UN</t>
        </is>
      </c>
      <c r="F71" s="35" t="n">
        <v>16.9765</v>
      </c>
      <c r="G71" s="36" t="n">
        <v>107.07</v>
      </c>
      <c r="H71" s="36" t="n">
        <v>1817.673855</v>
      </c>
      <c r="I71" s="37" t="n">
        <v>0.293574874403561</v>
      </c>
      <c r="J71" s="37" t="n">
        <v>66.33991921962824</v>
      </c>
      <c r="K71" s="33" t="inlineStr">
        <is>
          <t>B</t>
        </is>
      </c>
    </row>
    <row r="72" ht="15" customHeight="1">
      <c r="A72" s="33" t="inlineStr">
        <is>
          <t>55.05.21</t>
        </is>
      </c>
      <c r="B72" s="34" t="inlineStr">
        <is>
          <t>OPERADOR DE BETONEIRA</t>
        </is>
      </c>
      <c r="C72" s="33" t="inlineStr">
        <is>
          <t>SUDECAP</t>
        </is>
      </c>
      <c r="D72" s="33" t="inlineStr">
        <is>
          <t>Mão de Obra</t>
        </is>
      </c>
      <c r="E72" s="33" t="inlineStr">
        <is>
          <t>H</t>
        </is>
      </c>
      <c r="F72" s="35" t="n">
        <v>102.054116635</v>
      </c>
      <c r="G72" s="36" t="n">
        <v>17.74</v>
      </c>
      <c r="H72" s="36" t="n">
        <v>1810.4400291049</v>
      </c>
      <c r="I72" s="37" t="n">
        <v>0.2924065297509879</v>
      </c>
      <c r="J72" s="37" t="n">
        <v>66.5661125564601</v>
      </c>
      <c r="K72" s="33" t="inlineStr">
        <is>
          <t>B</t>
        </is>
      </c>
    </row>
    <row r="73" ht="15" customHeight="1">
      <c r="A73" s="33" t="inlineStr">
        <is>
          <t>89.34.07</t>
        </is>
      </c>
      <c r="B73" s="34" t="inlineStr">
        <is>
          <t>GRAMA ESMERALDA OU SAO CARLOS OU CURITIBANA, EM PLACAS, SEM PLANTIO REF 3322</t>
        </is>
      </c>
      <c r="C73" s="33" t="inlineStr">
        <is>
          <t>SUDECAP</t>
        </is>
      </c>
      <c r="D73" s="33" t="inlineStr">
        <is>
          <t>Material</t>
        </is>
      </c>
      <c r="E73" s="33" t="inlineStr">
        <is>
          <t>M2</t>
        </is>
      </c>
      <c r="F73" s="35" t="n">
        <v>163</v>
      </c>
      <c r="G73" s="36" t="n">
        <v>10</v>
      </c>
      <c r="H73" s="36" t="n">
        <v>1630</v>
      </c>
      <c r="I73" s="37" t="n">
        <v>0.2632634253727572</v>
      </c>
      <c r="J73" s="37" t="n">
        <v>66.76976202235564</v>
      </c>
      <c r="K73" s="33" t="inlineStr">
        <is>
          <t>B</t>
        </is>
      </c>
    </row>
    <row r="74" ht="15" customHeight="1">
      <c r="A74" s="33" t="inlineStr">
        <is>
          <t>71.04.08</t>
        </is>
      </c>
      <c r="B74" s="34" t="inlineStr">
        <is>
          <t>PECA DE MADEIRA DE PINUS 5,5X5,5 CM</t>
        </is>
      </c>
      <c r="C74" s="33" t="inlineStr">
        <is>
          <t>SUDECAP</t>
        </is>
      </c>
      <c r="D74" s="33" t="inlineStr">
        <is>
          <t>Material</t>
        </is>
      </c>
      <c r="E74" s="33" t="inlineStr">
        <is>
          <t>M</t>
        </is>
      </c>
      <c r="F74" s="35" t="n">
        <v>404.93952</v>
      </c>
      <c r="G74" s="36" t="n">
        <v>4</v>
      </c>
      <c r="H74" s="36" t="n">
        <v>1619.75808</v>
      </c>
      <c r="I74" s="37" t="n">
        <v>0.2616092395190187</v>
      </c>
      <c r="J74" s="37" t="n">
        <v>66.97213211982741</v>
      </c>
      <c r="K74" s="33" t="inlineStr">
        <is>
          <t>B</t>
        </is>
      </c>
    </row>
    <row r="75" ht="15" customHeight="1">
      <c r="A75" s="33" t="inlineStr">
        <is>
          <t>93.21.01</t>
        </is>
      </c>
      <c r="B75" s="34" t="inlineStr">
        <is>
          <t>ESTACAO TOTAL PRECISAO MINIMA 2MM ALCANCE &gt;=2500M</t>
        </is>
      </c>
      <c r="C75" s="33" t="inlineStr">
        <is>
          <t>SUDECAP</t>
        </is>
      </c>
      <c r="D75" s="33" t="inlineStr">
        <is>
          <t>Material</t>
        </is>
      </c>
      <c r="E75" s="33" t="inlineStr">
        <is>
          <t>MES</t>
        </is>
      </c>
      <c r="F75" s="35" t="n">
        <v>2</v>
      </c>
      <c r="G75" s="36" t="n">
        <v>800</v>
      </c>
      <c r="H75" s="36" t="n">
        <v>1600</v>
      </c>
      <c r="I75" s="37" t="n">
        <v>0.2584180862554672</v>
      </c>
      <c r="J75" s="37" t="n">
        <v>67.17203343604389</v>
      </c>
      <c r="K75" s="33" t="inlineStr">
        <is>
          <t>B</t>
        </is>
      </c>
    </row>
    <row r="76" ht="15" customHeight="1">
      <c r="A76" s="33" t="inlineStr">
        <is>
          <t>71.04.03</t>
        </is>
      </c>
      <c r="B76" s="34" t="inlineStr">
        <is>
          <t>PECA DE PARAJU BRUTO  6X5,5 CM</t>
        </is>
      </c>
      <c r="C76" s="33" t="inlineStr">
        <is>
          <t>SUDECAP</t>
        </is>
      </c>
      <c r="D76" s="33" t="inlineStr">
        <is>
          <t>Material</t>
        </is>
      </c>
      <c r="E76" s="33" t="inlineStr">
        <is>
          <t>M</t>
        </is>
      </c>
      <c r="F76" s="35" t="n">
        <v>96.7</v>
      </c>
      <c r="G76" s="36" t="n">
        <v>16</v>
      </c>
      <c r="H76" s="36" t="n">
        <v>1547.2</v>
      </c>
      <c r="I76" s="37" t="n">
        <v>0.2498902894090368</v>
      </c>
      <c r="J76" s="37" t="n">
        <v>67.36533800882522</v>
      </c>
      <c r="K76" s="33" t="inlineStr">
        <is>
          <t>B</t>
        </is>
      </c>
    </row>
    <row r="77" ht="20.1" customHeight="1">
      <c r="A77" s="33" t="inlineStr">
        <is>
          <t>89.07.52</t>
        </is>
      </c>
      <c r="B77" s="34" t="inlineStr">
        <is>
          <t>CONCRETO USINADO FCK&gt;=25 MPA - BRITA 0 E 1 - SLUMP 13+-3 CM CONSUMO MÍNIMO 280KG REF 38405</t>
        </is>
      </c>
      <c r="C77" s="33" t="inlineStr">
        <is>
          <t>SUDECAP</t>
        </is>
      </c>
      <c r="D77" s="33" t="inlineStr">
        <is>
          <t>Material</t>
        </is>
      </c>
      <c r="E77" s="33" t="inlineStr">
        <is>
          <t>M3</t>
        </is>
      </c>
      <c r="F77" s="35" t="n">
        <v>2.6103</v>
      </c>
      <c r="G77" s="36" t="n">
        <v>587.26</v>
      </c>
      <c r="H77" s="36" t="n">
        <v>1532.924778</v>
      </c>
      <c r="I77" s="37" t="n">
        <v>0.2475846796902168</v>
      </c>
      <c r="J77" s="37" t="n">
        <v>67.55685846235933</v>
      </c>
      <c r="K77" s="33" t="inlineStr">
        <is>
          <t>B</t>
        </is>
      </c>
    </row>
    <row r="78" ht="15" customHeight="1">
      <c r="A78" s="33" t="inlineStr">
        <is>
          <t>55.05.36</t>
        </is>
      </c>
      <c r="B78" s="34" t="inlineStr">
        <is>
          <t>MOTORISTA DE VEICULO PESADO</t>
        </is>
      </c>
      <c r="C78" s="33" t="inlineStr">
        <is>
          <t>SUDECAP</t>
        </is>
      </c>
      <c r="D78" s="33" t="inlineStr">
        <is>
          <t>Mão de Obra</t>
        </is>
      </c>
      <c r="E78" s="33" t="inlineStr">
        <is>
          <t>H</t>
        </is>
      </c>
      <c r="F78" s="35" t="n">
        <v>66.8485536</v>
      </c>
      <c r="G78" s="36" t="n">
        <v>22.55</v>
      </c>
      <c r="H78" s="36" t="n">
        <v>1507.43488368</v>
      </c>
      <c r="I78" s="37" t="n">
        <v>0.243467773622074</v>
      </c>
      <c r="J78" s="37" t="n">
        <v>67.74519423804945</v>
      </c>
      <c r="K78" s="33" t="inlineStr">
        <is>
          <t>B</t>
        </is>
      </c>
    </row>
    <row r="79" ht="15" customHeight="1">
      <c r="A79" s="33" t="inlineStr">
        <is>
          <t>89.50.50</t>
        </is>
      </c>
      <c r="B79" s="34" t="inlineStr">
        <is>
          <t>AR CONDICIONADO PARA CONTAINER</t>
        </is>
      </c>
      <c r="C79" s="33" t="inlineStr">
        <is>
          <t>SUDECAP</t>
        </is>
      </c>
      <c r="D79" s="33" t="inlineStr">
        <is>
          <t>Material</t>
        </is>
      </c>
      <c r="E79" s="33" t="inlineStr">
        <is>
          <t>MES</t>
        </is>
      </c>
      <c r="F79" s="35" t="n">
        <v>6</v>
      </c>
      <c r="G79" s="36" t="n">
        <v>250</v>
      </c>
      <c r="H79" s="36" t="n">
        <v>1500</v>
      </c>
      <c r="I79" s="37" t="n">
        <v>0.2422669558645005</v>
      </c>
      <c r="J79" s="37" t="n">
        <v>67.9326017220024</v>
      </c>
      <c r="K79" s="33" t="inlineStr">
        <is>
          <t>B</t>
        </is>
      </c>
    </row>
    <row r="80" ht="15" customHeight="1">
      <c r="A80" s="33" t="inlineStr">
        <is>
          <t>60.35.44</t>
        </is>
      </c>
      <c r="B80" s="34" t="inlineStr">
        <is>
          <t>ARAME RECOZIDO (PG-7) 18 BWG, 1,24 MM (0,009 KG/M)</t>
        </is>
      </c>
      <c r="C80" s="33" t="inlineStr">
        <is>
          <t>SUDECAP</t>
        </is>
      </c>
      <c r="D80" s="33" t="inlineStr">
        <is>
          <t>Material</t>
        </is>
      </c>
      <c r="E80" s="33" t="inlineStr">
        <is>
          <t>KG</t>
        </is>
      </c>
      <c r="F80" s="35" t="n">
        <v>87.73329200000001</v>
      </c>
      <c r="G80" s="36" t="n">
        <v>16.96</v>
      </c>
      <c r="H80" s="36" t="n">
        <v>1487.95663232</v>
      </c>
      <c r="I80" s="37" t="n">
        <v>0.2403218158470401</v>
      </c>
      <c r="J80" s="37" t="n">
        <v>68.11850494855084</v>
      </c>
      <c r="K80" s="33" t="inlineStr">
        <is>
          <t>B</t>
        </is>
      </c>
    </row>
    <row r="81" ht="20.1" customHeight="1">
      <c r="A81" s="33" t="inlineStr">
        <is>
          <t>83.17.30</t>
        </is>
      </c>
      <c r="B81" s="34" t="inlineStr">
        <is>
          <t>PLACA 2,40X1,20M CHAPA GALVANIZADA ADESIVADA EM ESTRUTURA METALON 20X20MM PADRÃO CEF</t>
        </is>
      </c>
      <c r="C81" s="33" t="inlineStr">
        <is>
          <t>SUDECAP</t>
        </is>
      </c>
      <c r="D81" s="33" t="inlineStr">
        <is>
          <t>Material</t>
        </is>
      </c>
      <c r="E81" s="33" t="inlineStr">
        <is>
          <t>UN</t>
        </is>
      </c>
      <c r="F81" s="35" t="n">
        <v>2.1</v>
      </c>
      <c r="G81" s="36" t="n">
        <v>668.16</v>
      </c>
      <c r="H81" s="36" t="n">
        <v>1403.136</v>
      </c>
      <c r="I81" s="37" t="n">
        <v>0.2266223249225945</v>
      </c>
      <c r="J81" s="37" t="n">
        <v>68.29381090657331</v>
      </c>
      <c r="K81" s="33" t="inlineStr">
        <is>
          <t>B</t>
        </is>
      </c>
    </row>
    <row r="82" ht="15" customHeight="1">
      <c r="A82" s="33" t="inlineStr">
        <is>
          <t>78.05.30</t>
        </is>
      </c>
      <c r="B82" s="34" t="inlineStr">
        <is>
          <t>PORTA DE ABRIR EM ALUMINIO COM LAMBRI HORIZONTAL/LAMINADA 80X210 CM</t>
        </is>
      </c>
      <c r="C82" s="33" t="inlineStr">
        <is>
          <t>SUDECAP</t>
        </is>
      </c>
      <c r="D82" s="33" t="inlineStr">
        <is>
          <t>Material</t>
        </is>
      </c>
      <c r="E82" s="33" t="inlineStr">
        <is>
          <t>UN</t>
        </is>
      </c>
      <c r="F82" s="35" t="n">
        <v>1.124928</v>
      </c>
      <c r="G82" s="36" t="n">
        <v>1239.9</v>
      </c>
      <c r="H82" s="36" t="n">
        <v>1394.7982272</v>
      </c>
      <c r="I82" s="37" t="n">
        <v>0.225275680365964</v>
      </c>
      <c r="J82" s="37" t="n">
        <v>68.46807487898505</v>
      </c>
      <c r="K82" s="33" t="inlineStr">
        <is>
          <t>B</t>
        </is>
      </c>
    </row>
    <row r="83" ht="20.1" customHeight="1">
      <c r="A83" s="33" t="inlineStr">
        <is>
          <t>90.78.51*</t>
        </is>
      </c>
      <c r="B83" s="34" t="inlineStr">
        <is>
          <t>TELA DE ARAME GALVANIZADA QUADRANGULAR / LOSANGULAR, FIO 3,4 MM (10 BWG), MALHA 5 X 5 CM, H = 2 M [SINAPI-7162]</t>
        </is>
      </c>
      <c r="C83" s="33" t="inlineStr">
        <is>
          <t>Composições Próprias</t>
        </is>
      </c>
      <c r="D83" s="33" t="inlineStr">
        <is>
          <t>Material</t>
        </is>
      </c>
      <c r="E83" s="33" t="inlineStr">
        <is>
          <t>M2</t>
        </is>
      </c>
      <c r="F83" s="35" t="n">
        <v>23.125</v>
      </c>
      <c r="G83" s="36" t="n">
        <v>59.46</v>
      </c>
      <c r="H83" s="36" t="n">
        <v>1375.0125</v>
      </c>
      <c r="I83" s="37" t="n">
        <v>0.222080061767091</v>
      </c>
      <c r="J83" s="37" t="n">
        <v>68.63986632199182</v>
      </c>
      <c r="K83" s="33" t="inlineStr">
        <is>
          <t>B</t>
        </is>
      </c>
    </row>
    <row r="84" ht="15" customHeight="1">
      <c r="A84" s="33" t="inlineStr">
        <is>
          <t>55.10.86</t>
        </is>
      </c>
      <c r="B84" s="34" t="inlineStr">
        <is>
          <t>SERRALHEIRO</t>
        </is>
      </c>
      <c r="C84" s="33" t="inlineStr">
        <is>
          <t>SUDECAP</t>
        </is>
      </c>
      <c r="D84" s="33" t="inlineStr">
        <is>
          <t>Mão de Obra</t>
        </is>
      </c>
      <c r="E84" s="33" t="inlineStr">
        <is>
          <t>H</t>
        </is>
      </c>
      <c r="F84" s="35" t="n">
        <v>73.5693273</v>
      </c>
      <c r="G84" s="36" t="n">
        <v>18.4</v>
      </c>
      <c r="H84" s="36" t="n">
        <v>1353.67562232</v>
      </c>
      <c r="I84" s="37" t="n">
        <v>0.2186339148316331</v>
      </c>
      <c r="J84" s="37" t="n">
        <v>68.80899283057676</v>
      </c>
      <c r="K84" s="33" t="inlineStr">
        <is>
          <t>B</t>
        </is>
      </c>
    </row>
    <row r="85" ht="20.1" customHeight="1">
      <c r="A85" s="33" t="inlineStr">
        <is>
          <t>71.14.06</t>
        </is>
      </c>
      <c r="B85" s="34" t="inlineStr">
        <is>
          <t>CHAPA DE MADEIRA COMPENSADA RESINADA PARA FORMA DE CONCRETO, DE *2,2 X 1,1* M, E = 10 MM</t>
        </is>
      </c>
      <c r="C85" s="33" t="inlineStr">
        <is>
          <t>SUDECAP</t>
        </is>
      </c>
      <c r="D85" s="33" t="inlineStr">
        <is>
          <t>Material</t>
        </is>
      </c>
      <c r="E85" s="33" t="inlineStr">
        <is>
          <t>M2</t>
        </is>
      </c>
      <c r="F85" s="35" t="n">
        <v>61.6</v>
      </c>
      <c r="G85" s="36" t="n">
        <v>21.9</v>
      </c>
      <c r="H85" s="36" t="n">
        <v>1349.04</v>
      </c>
      <c r="I85" s="37" t="n">
        <v>0.2178852094262972</v>
      </c>
      <c r="J85" s="37" t="n">
        <v>68.9775396253447</v>
      </c>
      <c r="K85" s="33" t="inlineStr">
        <is>
          <t>B</t>
        </is>
      </c>
    </row>
    <row r="86" ht="20.1" customHeight="1">
      <c r="A86" s="33" t="inlineStr">
        <is>
          <t>90.74.01*</t>
        </is>
      </c>
      <c r="B86" s="34" t="inlineStr">
        <is>
          <t>FORNECIMENTO DE QUADRO ELÉTRICO MONTADO CONFORME PROJETO ELÉTRICO [COTAÇÃO]</t>
        </is>
      </c>
      <c r="C86" s="33" t="inlineStr">
        <is>
          <t>Composições Próprias</t>
        </is>
      </c>
      <c r="D86" s="33" t="inlineStr">
        <is>
          <t>Material</t>
        </is>
      </c>
      <c r="E86" s="33" t="inlineStr">
        <is>
          <t>UN</t>
        </is>
      </c>
      <c r="F86" s="35" t="n">
        <v>1</v>
      </c>
      <c r="G86" s="36" t="n">
        <v>1315.58</v>
      </c>
      <c r="H86" s="36" t="n">
        <v>1315.58</v>
      </c>
      <c r="I86" s="37" t="n">
        <v>0.2124810411974797</v>
      </c>
      <c r="J86" s="37" t="n">
        <v>69.14190598383726</v>
      </c>
      <c r="K86" s="33" t="inlineStr">
        <is>
          <t>B</t>
        </is>
      </c>
    </row>
    <row r="87" ht="20.1" customHeight="1">
      <c r="A87" s="33" t="inlineStr">
        <is>
          <t>90.89.55*</t>
        </is>
      </c>
      <c r="B87" s="34" t="inlineStr">
        <is>
          <t>FORNECIMENTO DE JANELA DE CORRER EM FERRO, INCLUSIVE ASSENTAMENTO, FERRAGENS E ACESSÓRIOS [SETOPED50955]</t>
        </is>
      </c>
      <c r="C87" s="33" t="inlineStr">
        <is>
          <t>Composições Próprias</t>
        </is>
      </c>
      <c r="D87" s="33" t="inlineStr">
        <is>
          <t>Material</t>
        </is>
      </c>
      <c r="E87" s="33" t="inlineStr">
        <is>
          <t>M2</t>
        </is>
      </c>
      <c r="F87" s="35" t="n">
        <v>2.4</v>
      </c>
      <c r="G87" s="36" t="n">
        <v>544.64</v>
      </c>
      <c r="H87" s="36" t="n">
        <v>1307.136</v>
      </c>
      <c r="I87" s="37" t="n">
        <v>0.2111172397472665</v>
      </c>
      <c r="J87" s="37" t="n">
        <v>69.30521786288675</v>
      </c>
      <c r="K87" s="33" t="inlineStr">
        <is>
          <t>B</t>
        </is>
      </c>
    </row>
    <row r="88" ht="15" customHeight="1">
      <c r="A88" s="33" t="inlineStr">
        <is>
          <t>74.01.03</t>
        </is>
      </c>
      <c r="B88" s="34" t="inlineStr">
        <is>
          <t>ELETRODUTO DE PVC RIGIDO ROSCAVEL DE 1 ", SEM LUVA REF 2685</t>
        </is>
      </c>
      <c r="C88" s="33" t="inlineStr">
        <is>
          <t>SUDECAP</t>
        </is>
      </c>
      <c r="D88" s="33" t="inlineStr">
        <is>
          <t>Material</t>
        </is>
      </c>
      <c r="E88" s="33" t="inlineStr">
        <is>
          <t>M</t>
        </is>
      </c>
      <c r="F88" s="35" t="n">
        <v>149.16</v>
      </c>
      <c r="G88" s="36" t="n">
        <v>8.58</v>
      </c>
      <c r="H88" s="36" t="n">
        <v>1279.7928</v>
      </c>
      <c r="I88" s="37" t="n">
        <v>0.2067010038622037</v>
      </c>
      <c r="J88" s="37" t="n">
        <v>69.46511267881219</v>
      </c>
      <c r="K88" s="33" t="inlineStr">
        <is>
          <t>B</t>
        </is>
      </c>
    </row>
    <row r="89" ht="15" customHeight="1">
      <c r="A89" s="33" t="inlineStr">
        <is>
          <t>74.35.31</t>
        </is>
      </c>
      <c r="B89" s="34" t="inlineStr">
        <is>
          <t>SUPORTE LUNINARIA PETALA SL-1/2 TOPO 114MM TECNOW. OU EQUIVALENTE</t>
        </is>
      </c>
      <c r="C89" s="33" t="inlineStr">
        <is>
          <t>SUDECAP</t>
        </is>
      </c>
      <c r="D89" s="33" t="inlineStr">
        <is>
          <t>Material</t>
        </is>
      </c>
      <c r="E89" s="33" t="inlineStr">
        <is>
          <t>UN</t>
        </is>
      </c>
      <c r="F89" s="35" t="n">
        <v>6</v>
      </c>
      <c r="G89" s="36" t="n">
        <v>211.95</v>
      </c>
      <c r="H89" s="36" t="n">
        <v>1271.7</v>
      </c>
      <c r="I89" s="37" t="n">
        <v>0.2053939251819235</v>
      </c>
      <c r="J89" s="37" t="n">
        <v>69.62399674370749</v>
      </c>
      <c r="K89" s="33" t="inlineStr">
        <is>
          <t>B</t>
        </is>
      </c>
    </row>
    <row r="90" ht="15" customHeight="1">
      <c r="A90" s="33" t="inlineStr">
        <is>
          <t>89.45.28</t>
        </is>
      </c>
      <c r="B90" s="34" t="inlineStr">
        <is>
          <t>IMPERM.MANTA ASFAL.PREFABR.TIPO3 NBR9952 SBS E=4MM REF 4015</t>
        </is>
      </c>
      <c r="C90" s="33" t="inlineStr">
        <is>
          <t>SUDECAP</t>
        </is>
      </c>
      <c r="D90" s="33" t="inlineStr">
        <is>
          <t>Material</t>
        </is>
      </c>
      <c r="E90" s="33" t="inlineStr">
        <is>
          <t>M2</t>
        </is>
      </c>
      <c r="F90" s="35" t="n">
        <v>28.66</v>
      </c>
      <c r="G90" s="36" t="n">
        <v>43</v>
      </c>
      <c r="H90" s="36" t="n">
        <v>1232.38</v>
      </c>
      <c r="I90" s="37" t="n">
        <v>0.1990433007121954</v>
      </c>
      <c r="J90" s="37" t="n">
        <v>69.77796823375679</v>
      </c>
      <c r="K90" s="33" t="inlineStr">
        <is>
          <t>B</t>
        </is>
      </c>
    </row>
    <row r="91" ht="15" customHeight="1">
      <c r="A91" s="33" t="inlineStr">
        <is>
          <t>73.73.35</t>
        </is>
      </c>
      <c r="B91" s="34" t="inlineStr">
        <is>
          <t>BANCO ARTICULADO EM AÇO INOX E RESINA FORMICA 70X45CM OU EQUIVALENTE</t>
        </is>
      </c>
      <c r="C91" s="33" t="inlineStr">
        <is>
          <t>SUDECAP</t>
        </is>
      </c>
      <c r="D91" s="33" t="inlineStr">
        <is>
          <t>Material</t>
        </is>
      </c>
      <c r="E91" s="33" t="inlineStr">
        <is>
          <t>UN</t>
        </is>
      </c>
      <c r="F91" s="35" t="n">
        <v>1</v>
      </c>
      <c r="G91" s="36" t="n">
        <v>1200</v>
      </c>
      <c r="H91" s="36" t="n">
        <v>1200</v>
      </c>
      <c r="I91" s="37" t="n">
        <v>0.1938135646916004</v>
      </c>
      <c r="J91" s="37" t="n">
        <v>69.92789422091916</v>
      </c>
      <c r="K91" s="33" t="inlineStr">
        <is>
          <t>B</t>
        </is>
      </c>
    </row>
    <row r="92" ht="15" customHeight="1">
      <c r="A92" s="33" t="inlineStr">
        <is>
          <t>60.17.20</t>
        </is>
      </c>
      <c r="B92" s="34" t="inlineStr">
        <is>
          <t>CANTONEIRA DE FERRO 2" X 1/8"</t>
        </is>
      </c>
      <c r="C92" s="33" t="inlineStr">
        <is>
          <t>SUDECAP</t>
        </is>
      </c>
      <c r="D92" s="33" t="inlineStr">
        <is>
          <t>Material</t>
        </is>
      </c>
      <c r="E92" s="33" t="inlineStr">
        <is>
          <t>KG</t>
        </is>
      </c>
      <c r="F92" s="35" t="n">
        <v>129.7527</v>
      </c>
      <c r="G92" s="36" t="n">
        <v>8.460000000000001</v>
      </c>
      <c r="H92" s="36" t="n">
        <v>1097.707842</v>
      </c>
      <c r="I92" s="37" t="n">
        <v>0.1772922248732867</v>
      </c>
      <c r="J92" s="37" t="n">
        <v>70.06504026705916</v>
      </c>
      <c r="K92" s="33" t="inlineStr">
        <is>
          <t>B</t>
        </is>
      </c>
    </row>
    <row r="93" ht="20.1" customHeight="1">
      <c r="A93" s="33" t="inlineStr">
        <is>
          <t>90.74.04*</t>
        </is>
      </c>
      <c r="B93" s="34" t="inlineStr">
        <is>
          <t>SWITCH GERENCIÁVEL 16 PORTAS, COM CONECTIVIDADE AUTO-SPEED 10/100/1000 Mbps COM SUPORTE A REDE "FULL DUPLEX" REF: TL-SG5412F TP-LINK OU EQUIVALENTE [ COTAÇÃO]</t>
        </is>
      </c>
      <c r="C93" s="33" t="inlineStr">
        <is>
          <t>Composições Próprias</t>
        </is>
      </c>
      <c r="D93" s="33" t="inlineStr">
        <is>
          <t>Material</t>
        </is>
      </c>
      <c r="E93" s="33" t="inlineStr">
        <is>
          <t>UN</t>
        </is>
      </c>
      <c r="F93" s="35" t="n">
        <v>1</v>
      </c>
      <c r="G93" s="36" t="n">
        <v>1068.57</v>
      </c>
      <c r="H93" s="36" t="n">
        <v>1068.57</v>
      </c>
      <c r="I93" s="37" t="n">
        <v>0.1725861340187529</v>
      </c>
      <c r="J93" s="37" t="n">
        <v>70.19854561047757</v>
      </c>
      <c r="K93" s="33" t="inlineStr">
        <is>
          <t>B</t>
        </is>
      </c>
    </row>
    <row r="94" ht="15" customHeight="1">
      <c r="A94" s="33" t="inlineStr">
        <is>
          <t>73.02.01</t>
        </is>
      </c>
      <c r="B94" s="34" t="inlineStr">
        <is>
          <t>TUBO PVC SOLDÁVEL MARROM D=  20MM (1/2") CONF. NBR 5648</t>
        </is>
      </c>
      <c r="C94" s="33" t="inlineStr">
        <is>
          <t>SUDECAP</t>
        </is>
      </c>
      <c r="D94" s="33" t="inlineStr">
        <is>
          <t>Material</t>
        </is>
      </c>
      <c r="E94" s="33" t="inlineStr">
        <is>
          <t>M</t>
        </is>
      </c>
      <c r="F94" s="35" t="n">
        <v>257.367</v>
      </c>
      <c r="G94" s="36" t="n">
        <v>3.82</v>
      </c>
      <c r="H94" s="36" t="n">
        <v>983.14194</v>
      </c>
      <c r="I94" s="37" t="n">
        <v>0.1587885366576796</v>
      </c>
      <c r="J94" s="37" t="n">
        <v>70.32137747299323</v>
      </c>
      <c r="K94" s="33" t="inlineStr">
        <is>
          <t>B</t>
        </is>
      </c>
    </row>
    <row r="95" ht="15" customHeight="1">
      <c r="A95" s="33" t="inlineStr">
        <is>
          <t>78.05.40</t>
        </is>
      </c>
      <c r="B95" s="34" t="inlineStr">
        <is>
          <t>MOLDURA DE ACABAMENTO PARA ESQUADRIA DE ALUMINIO REF 36888</t>
        </is>
      </c>
      <c r="C95" s="33" t="inlineStr">
        <is>
          <t>SUDECAP</t>
        </is>
      </c>
      <c r="D95" s="33" t="inlineStr">
        <is>
          <t>Material</t>
        </is>
      </c>
      <c r="E95" s="33" t="inlineStr">
        <is>
          <t>M</t>
        </is>
      </c>
      <c r="F95" s="35" t="n">
        <v>11.250036</v>
      </c>
      <c r="G95" s="36" t="n">
        <v>85</v>
      </c>
      <c r="H95" s="36" t="n">
        <v>956.25306</v>
      </c>
      <c r="I95" s="37" t="n">
        <v>0.154445678588209</v>
      </c>
      <c r="J95" s="37" t="n">
        <v>70.44084974401324</v>
      </c>
      <c r="K95" s="33" t="inlineStr">
        <is>
          <t>B</t>
        </is>
      </c>
    </row>
    <row r="96" ht="15" customHeight="1">
      <c r="A96" s="33" t="inlineStr">
        <is>
          <t>89.18.04</t>
        </is>
      </c>
      <c r="B96" s="34" t="inlineStr">
        <is>
          <t>ESTACA BROCA MECANIZADA - PERFURAÇAO D= 40CM</t>
        </is>
      </c>
      <c r="C96" s="33" t="inlineStr">
        <is>
          <t>SUDECAP</t>
        </is>
      </c>
      <c r="D96" s="33" t="inlineStr">
        <is>
          <t>Material</t>
        </is>
      </c>
      <c r="E96" s="33" t="inlineStr">
        <is>
          <t>M</t>
        </is>
      </c>
      <c r="F96" s="35" t="n">
        <v>33</v>
      </c>
      <c r="G96" s="36" t="n">
        <v>28</v>
      </c>
      <c r="H96" s="36" t="n">
        <v>924</v>
      </c>
      <c r="I96" s="37" t="n">
        <v>0.1492364448125323</v>
      </c>
      <c r="J96" s="37" t="n">
        <v>70.55629275412826</v>
      </c>
      <c r="K96" s="33" t="inlineStr">
        <is>
          <t>B</t>
        </is>
      </c>
    </row>
    <row r="97" ht="20.1" customHeight="1">
      <c r="A97" s="33" t="inlineStr">
        <is>
          <t>90.89.53*</t>
        </is>
      </c>
      <c r="B97" s="34" t="inlineStr">
        <is>
          <t>PINTURA ESMALTE EM TUBO GALVANIZADO, DUAS (2) DEMÃOS, INCLUSIVE UMA (1) DEMÃO DE FUNDO ANTICORROSIVO [SETOP-ED50496SERVIÇO]</t>
        </is>
      </c>
      <c r="C97" s="33" t="inlineStr">
        <is>
          <t>Composições Próprias</t>
        </is>
      </c>
      <c r="D97" s="33" t="inlineStr">
        <is>
          <t>Material</t>
        </is>
      </c>
      <c r="E97" s="33" t="inlineStr">
        <is>
          <t>M</t>
        </is>
      </c>
      <c r="F97" s="35" t="n">
        <v>36.42</v>
      </c>
      <c r="G97" s="36" t="n">
        <v>23.28</v>
      </c>
      <c r="H97" s="36" t="n">
        <v>847.8576</v>
      </c>
      <c r="I97" s="37" t="n">
        <v>0.1369385865057209</v>
      </c>
      <c r="J97" s="37" t="n">
        <v>70.66222296035782</v>
      </c>
      <c r="K97" s="33" t="inlineStr">
        <is>
          <t>B</t>
        </is>
      </c>
    </row>
    <row r="98" ht="20.1" customHeight="1">
      <c r="A98" s="33" t="inlineStr">
        <is>
          <t>82.07.16</t>
        </is>
      </c>
      <c r="B98" s="34" t="inlineStr">
        <is>
          <t>CERAMICA ESMALTADA EXTRA, PEI MENOR OU IGUAL A 3, FORMATO MENOR OU IGUAL A 2025 CM2 REF 536</t>
        </is>
      </c>
      <c r="C98" s="33" t="inlineStr">
        <is>
          <t>SUDECAP</t>
        </is>
      </c>
      <c r="D98" s="33" t="inlineStr">
        <is>
          <t>Material</t>
        </is>
      </c>
      <c r="E98" s="33" t="inlineStr">
        <is>
          <t>M2</t>
        </is>
      </c>
      <c r="F98" s="35" t="n">
        <v>25.158352</v>
      </c>
      <c r="G98" s="36" t="n">
        <v>31.44</v>
      </c>
      <c r="H98" s="36" t="n">
        <v>790.97858688</v>
      </c>
      <c r="I98" s="37" t="n">
        <v>0.1277519829316146</v>
      </c>
      <c r="J98" s="37" t="n">
        <v>70.76104667479589</v>
      </c>
      <c r="K98" s="33" t="inlineStr">
        <is>
          <t>B</t>
        </is>
      </c>
    </row>
    <row r="99" ht="15" customHeight="1">
      <c r="A99" s="33" t="inlineStr">
        <is>
          <t>76.10.01</t>
        </is>
      </c>
      <c r="B99" s="34" t="inlineStr">
        <is>
          <t>CHAPEU DE MURO TRIANGULAR PRE-MOLDADO 20 X 100CM</t>
        </is>
      </c>
      <c r="C99" s="33" t="inlineStr">
        <is>
          <t>SUDECAP</t>
        </is>
      </c>
      <c r="D99" s="33" t="inlineStr">
        <is>
          <t>Material</t>
        </is>
      </c>
      <c r="E99" s="33" t="inlineStr">
        <is>
          <t>M</t>
        </is>
      </c>
      <c r="F99" s="35" t="n">
        <v>46.55</v>
      </c>
      <c r="G99" s="36" t="n">
        <v>15.61</v>
      </c>
      <c r="H99" s="36" t="n">
        <v>726.6455</v>
      </c>
      <c r="I99" s="37" t="n">
        <v>0.1173614621850919</v>
      </c>
      <c r="J99" s="37" t="n">
        <v>70.85183310693884</v>
      </c>
      <c r="K99" s="33" t="inlineStr">
        <is>
          <t>B</t>
        </is>
      </c>
    </row>
    <row r="100" ht="15" customHeight="1">
      <c r="A100" s="33" t="inlineStr">
        <is>
          <t>80.35.35</t>
        </is>
      </c>
      <c r="B100" s="34" t="inlineStr">
        <is>
          <t>TAMPAO EM FERRO FUNDIDO T-19</t>
        </is>
      </c>
      <c r="C100" s="33" t="inlineStr">
        <is>
          <t>SUDECAP</t>
        </is>
      </c>
      <c r="D100" s="33" t="inlineStr">
        <is>
          <t>Material</t>
        </is>
      </c>
      <c r="E100" s="33" t="inlineStr">
        <is>
          <t>UN</t>
        </is>
      </c>
      <c r="F100" s="35" t="n">
        <v>4</v>
      </c>
      <c r="G100" s="36" t="n">
        <v>181.05</v>
      </c>
      <c r="H100" s="36" t="n">
        <v>724.2</v>
      </c>
      <c r="I100" s="37" t="n">
        <v>0.1169664862913808</v>
      </c>
      <c r="J100" s="37" t="n">
        <v>70.94231344019134</v>
      </c>
      <c r="K100" s="33" t="inlineStr">
        <is>
          <t>B</t>
        </is>
      </c>
    </row>
    <row r="101" ht="15" customHeight="1">
      <c r="A101" s="33" t="inlineStr">
        <is>
          <t>74.46.66</t>
        </is>
      </c>
      <c r="B101" s="34" t="inlineStr">
        <is>
          <t>POSTE AÇO GALVANIZADO TIPO PA4 - D=102MM / H=7,OM  / E=2MM</t>
        </is>
      </c>
      <c r="C101" s="33" t="inlineStr">
        <is>
          <t>SUDECAP</t>
        </is>
      </c>
      <c r="D101" s="33" t="inlineStr">
        <is>
          <t>Material</t>
        </is>
      </c>
      <c r="E101" s="33" t="inlineStr">
        <is>
          <t>UN</t>
        </is>
      </c>
      <c r="F101" s="35" t="n">
        <v>1.25</v>
      </c>
      <c r="G101" s="36" t="n">
        <v>558.51</v>
      </c>
      <c r="H101" s="36" t="n">
        <v>698.1375</v>
      </c>
      <c r="I101" s="37" t="n">
        <v>0.1127570979332351</v>
      </c>
      <c r="J101" s="37" t="n">
        <v>71.02953788075592</v>
      </c>
      <c r="K101" s="33" t="inlineStr">
        <is>
          <t>B</t>
        </is>
      </c>
    </row>
    <row r="102" ht="20.1" customHeight="1">
      <c r="A102" s="33" t="inlineStr">
        <is>
          <t>76.12.05</t>
        </is>
      </c>
      <c r="B102" s="34" t="inlineStr">
        <is>
          <t>MOURAO CONCRETO CURVO, SECAO "T", H = 2,80 M + CURVA COM 0,45 M, COM FUROS PARA FIOS</t>
        </is>
      </c>
      <c r="C102" s="33" t="inlineStr">
        <is>
          <t>SUDECAP</t>
        </is>
      </c>
      <c r="D102" s="33" t="inlineStr">
        <is>
          <t>Material</t>
        </is>
      </c>
      <c r="E102" s="33" t="inlineStr">
        <is>
          <t>UN</t>
        </is>
      </c>
      <c r="F102" s="35" t="n">
        <v>13.846</v>
      </c>
      <c r="G102" s="36" t="n">
        <v>50</v>
      </c>
      <c r="H102" s="36" t="n">
        <v>692.3</v>
      </c>
      <c r="I102" s="37" t="n">
        <v>0.1118142756966625</v>
      </c>
      <c r="J102" s="37" t="n">
        <v>71.11603268151636</v>
      </c>
      <c r="K102" s="33" t="inlineStr">
        <is>
          <t>B</t>
        </is>
      </c>
    </row>
    <row r="103" ht="15" customHeight="1">
      <c r="A103" s="33" t="inlineStr">
        <is>
          <t>77.05.51</t>
        </is>
      </c>
      <c r="B103" s="34" t="inlineStr">
        <is>
          <t>PREGO DE ACO POLIDO COM CABECA 18 X 30 (2 3/4 X 10)</t>
        </is>
      </c>
      <c r="C103" s="33" t="inlineStr">
        <is>
          <t>SUDECAP</t>
        </is>
      </c>
      <c r="D103" s="33" t="inlineStr">
        <is>
          <t>Material</t>
        </is>
      </c>
      <c r="E103" s="33" t="inlineStr">
        <is>
          <t>KG</t>
        </is>
      </c>
      <c r="F103" s="35" t="n">
        <v>47.074119</v>
      </c>
      <c r="G103" s="36" t="n">
        <v>14.17</v>
      </c>
      <c r="H103" s="36" t="n">
        <v>667.04026623</v>
      </c>
      <c r="I103" s="37" t="n">
        <v>0.1077345431590587</v>
      </c>
      <c r="J103" s="37" t="n">
        <v>71.19937154024701</v>
      </c>
      <c r="K103" s="33" t="inlineStr">
        <is>
          <t>B</t>
        </is>
      </c>
    </row>
    <row r="104" ht="15" customHeight="1">
      <c r="A104" s="33" t="inlineStr">
        <is>
          <t>55.10.77</t>
        </is>
      </c>
      <c r="B104" s="34" t="inlineStr">
        <is>
          <t>PEDREIRO DE ACABAMENTO</t>
        </is>
      </c>
      <c r="C104" s="33" t="inlineStr">
        <is>
          <t>SUDECAP</t>
        </is>
      </c>
      <c r="D104" s="33" t="inlineStr">
        <is>
          <t>Mão de Obra</t>
        </is>
      </c>
      <c r="E104" s="33" t="inlineStr">
        <is>
          <t>H</t>
        </is>
      </c>
      <c r="F104" s="35" t="n">
        <v>31.163287</v>
      </c>
      <c r="G104" s="36" t="n">
        <v>21.08</v>
      </c>
      <c r="H104" s="36" t="n">
        <v>656.92208996</v>
      </c>
      <c r="I104" s="37" t="n">
        <v>0.1061003433165032</v>
      </c>
      <c r="J104" s="37" t="n">
        <v>71.28144602315258</v>
      </c>
      <c r="K104" s="33" t="inlineStr">
        <is>
          <t>B</t>
        </is>
      </c>
    </row>
    <row r="105" ht="27.95" customHeight="1">
      <c r="A105" s="33" t="inlineStr">
        <is>
          <t>74.16.38</t>
        </is>
      </c>
      <c r="B105" s="34" t="inlineStr">
        <is>
          <t>CABO DE COBRE, FLEXIVEL, CLASSE 4 OU 5, ISOLACAO EM PVC/A, ANTICHAMA BWF-B, COBERTURA PVC-ST1, ANTICHAMA BWF-B, 1 CONDUTOR, 0,6/1 KV, SECAO NOMINAL 2,5 MM2 REF 1022</t>
        </is>
      </c>
      <c r="C105" s="33" t="inlineStr">
        <is>
          <t>SUDECAP</t>
        </is>
      </c>
      <c r="D105" s="33" t="inlineStr">
        <is>
          <t>Material</t>
        </is>
      </c>
      <c r="E105" s="33" t="inlineStr">
        <is>
          <t>M</t>
        </is>
      </c>
      <c r="F105" s="35" t="n">
        <v>476.7</v>
      </c>
      <c r="G105" s="36" t="n">
        <v>1.37</v>
      </c>
      <c r="H105" s="36" t="n">
        <v>653.079</v>
      </c>
      <c r="I105" s="37" t="n">
        <v>0.1054796408460214</v>
      </c>
      <c r="J105" s="37" t="n">
        <v>71.36304074289926</v>
      </c>
      <c r="K105" s="33" t="inlineStr">
        <is>
          <t>B</t>
        </is>
      </c>
    </row>
    <row r="106" ht="15" customHeight="1">
      <c r="A106" s="33" t="inlineStr">
        <is>
          <t>74.19.30</t>
        </is>
      </c>
      <c r="B106" s="34" t="inlineStr">
        <is>
          <t>CABO TELEFONICO CTP - APL - 50, 10 PARES, USO EXTERNO</t>
        </is>
      </c>
      <c r="C106" s="33" t="inlineStr">
        <is>
          <t>SUDECAP</t>
        </is>
      </c>
      <c r="D106" s="33" t="inlineStr">
        <is>
          <t>Material</t>
        </is>
      </c>
      <c r="E106" s="33" t="inlineStr">
        <is>
          <t>M</t>
        </is>
      </c>
      <c r="F106" s="35" t="n">
        <v>53.3</v>
      </c>
      <c r="G106" s="36" t="n">
        <v>12.18</v>
      </c>
      <c r="H106" s="36" t="n">
        <v>649.194</v>
      </c>
      <c r="I106" s="37" t="n">
        <v>0.1048521694303323</v>
      </c>
      <c r="J106" s="37" t="n">
        <v>71.44414945257087</v>
      </c>
      <c r="K106" s="33" t="inlineStr">
        <is>
          <t>B</t>
        </is>
      </c>
    </row>
    <row r="107" ht="15" customHeight="1">
      <c r="A107" s="33" t="inlineStr">
        <is>
          <t>74.26.09</t>
        </is>
      </c>
      <c r="B107" s="34" t="inlineStr">
        <is>
          <t>MODULO HITOP (GARRA), 19" 16U OU EQUIVALENTE</t>
        </is>
      </c>
      <c r="C107" s="33" t="inlineStr">
        <is>
          <t>SUDECAP</t>
        </is>
      </c>
      <c r="D107" s="33" t="inlineStr">
        <is>
          <t>Material</t>
        </is>
      </c>
      <c r="E107" s="33" t="inlineStr">
        <is>
          <t>UN</t>
        </is>
      </c>
      <c r="F107" s="35" t="n">
        <v>1</v>
      </c>
      <c r="G107" s="36" t="n">
        <v>648.7</v>
      </c>
      <c r="H107" s="36" t="n">
        <v>648.7</v>
      </c>
      <c r="I107" s="37" t="n">
        <v>0.104772382846201</v>
      </c>
      <c r="J107" s="37" t="n">
        <v>71.52519694246439</v>
      </c>
      <c r="K107" s="33" t="inlineStr">
        <is>
          <t>B</t>
        </is>
      </c>
    </row>
    <row r="108" ht="20.1" customHeight="1">
      <c r="A108" s="33" t="inlineStr">
        <is>
          <t>18.70.01</t>
        </is>
      </c>
      <c r="B108" s="34" t="inlineStr">
        <is>
          <t>ELABORAÇÃO DE AS BUILT</t>
        </is>
      </c>
      <c r="C108" s="33" t="inlineStr">
        <is>
          <t>Composições Próprias</t>
        </is>
      </c>
      <c r="D108" s="33" t="inlineStr">
        <is>
          <t>Serviço</t>
        </is>
      </c>
      <c r="E108" s="33" t="inlineStr">
        <is>
          <t>PR</t>
        </is>
      </c>
      <c r="F108" s="35" t="n">
        <v>1</v>
      </c>
      <c r="G108" s="36" t="n">
        <v>640.8</v>
      </c>
      <c r="H108" s="36" t="n">
        <v>640.8</v>
      </c>
      <c r="I108" s="37" t="n">
        <v>0.1034964435453146</v>
      </c>
      <c r="J108" s="37" t="n">
        <v>71.60525741960909</v>
      </c>
      <c r="K108" s="33" t="inlineStr">
        <is>
          <t>B</t>
        </is>
      </c>
    </row>
    <row r="109" ht="15" customHeight="1">
      <c r="A109" s="33" t="inlineStr">
        <is>
          <t>75.18.12</t>
        </is>
      </c>
      <c r="B109" s="34" t="inlineStr">
        <is>
          <t>SELADOR ACRILICO PAREDES INTERNAS/EXTERNAS REF 6085</t>
        </is>
      </c>
      <c r="C109" s="33" t="inlineStr">
        <is>
          <t>SUDECAP</t>
        </is>
      </c>
      <c r="D109" s="33" t="inlineStr">
        <is>
          <t>Material</t>
        </is>
      </c>
      <c r="E109" s="33" t="inlineStr">
        <is>
          <t>L</t>
        </is>
      </c>
      <c r="F109" s="35" t="n">
        <v>71.1968</v>
      </c>
      <c r="G109" s="36" t="n">
        <v>8.56</v>
      </c>
      <c r="H109" s="36" t="n">
        <v>609.444608</v>
      </c>
      <c r="I109" s="37" t="n">
        <v>0.09843219329879586</v>
      </c>
      <c r="J109" s="37" t="n">
        <v>71.68139983095594</v>
      </c>
      <c r="K109" s="33" t="inlineStr">
        <is>
          <t>B</t>
        </is>
      </c>
    </row>
    <row r="110" ht="15" customHeight="1">
      <c r="A110" s="33" t="inlineStr">
        <is>
          <t>75.03.04</t>
        </is>
      </c>
      <c r="B110" s="34" t="inlineStr">
        <is>
          <t>TINTA ESMALTE SINTÉTICO PREMIUM ALTO BRILHO REF 7292</t>
        </is>
      </c>
      <c r="C110" s="33" t="inlineStr">
        <is>
          <t>SUDECAP</t>
        </is>
      </c>
      <c r="D110" s="33" t="inlineStr">
        <is>
          <t>Material</t>
        </is>
      </c>
      <c r="E110" s="33" t="inlineStr">
        <is>
          <t>L</t>
        </is>
      </c>
      <c r="F110" s="35" t="n">
        <v>17.932215</v>
      </c>
      <c r="G110" s="36" t="n">
        <v>33.95</v>
      </c>
      <c r="H110" s="36" t="n">
        <v>608.79869925</v>
      </c>
      <c r="I110" s="37" t="n">
        <v>0.09832787173437672</v>
      </c>
      <c r="J110" s="37" t="n">
        <v>71.75746228177631</v>
      </c>
      <c r="K110" s="33" t="inlineStr">
        <is>
          <t>B</t>
        </is>
      </c>
    </row>
    <row r="111" ht="15" customHeight="1">
      <c r="A111" s="33" t="inlineStr">
        <is>
          <t>79.02.05</t>
        </is>
      </c>
      <c r="B111" s="34" t="inlineStr">
        <is>
          <t>TIJOLO CERAM. MACICO REQUEIMADO 20X10X5CM C/FRETE</t>
        </is>
      </c>
      <c r="C111" s="33" t="inlineStr">
        <is>
          <t>SUDECAP</t>
        </is>
      </c>
      <c r="D111" s="33" t="inlineStr">
        <is>
          <t>Material</t>
        </is>
      </c>
      <c r="E111" s="33" t="inlineStr">
        <is>
          <t>UN</t>
        </is>
      </c>
      <c r="F111" s="35" t="n">
        <v>731.5056</v>
      </c>
      <c r="G111" s="36" t="n">
        <v>0.82</v>
      </c>
      <c r="H111" s="36" t="n">
        <v>599.834592</v>
      </c>
      <c r="I111" s="37" t="n">
        <v>0.09688006708404312</v>
      </c>
      <c r="J111" s="37" t="n">
        <v>71.83240403584266</v>
      </c>
      <c r="K111" s="33" t="inlineStr">
        <is>
          <t>B</t>
        </is>
      </c>
    </row>
    <row r="112" ht="20.1" customHeight="1">
      <c r="A112" s="33" t="inlineStr">
        <is>
          <t>66.05.09</t>
        </is>
      </c>
      <c r="B112" s="34" t="inlineStr">
        <is>
          <t>LOCAÇÃO DE VIGA SANDUÍCHE METÁLICA VAZADA PARA TRAVAMENTO DE PILARES, ALTURA DE 8 CM, LARGURA DE 6 CM E EXTENSÃO DE 2 M</t>
        </is>
      </c>
      <c r="C112" s="33" t="inlineStr">
        <is>
          <t>SUDECAP</t>
        </is>
      </c>
      <c r="D112" s="33" t="inlineStr">
        <is>
          <t>Material</t>
        </is>
      </c>
      <c r="E112" s="33" t="inlineStr">
        <is>
          <t>UNMES</t>
        </is>
      </c>
      <c r="F112" s="35" t="n">
        <v>42.404948</v>
      </c>
      <c r="G112" s="36" t="n">
        <v>14.1</v>
      </c>
      <c r="H112" s="36" t="n">
        <v>597.9097668000001</v>
      </c>
      <c r="I112" s="37" t="n">
        <v>0.09656918605619293</v>
      </c>
      <c r="J112" s="37" t="n">
        <v>71.90710590832951</v>
      </c>
      <c r="K112" s="33" t="inlineStr">
        <is>
          <t>B</t>
        </is>
      </c>
    </row>
    <row r="113" ht="20.1" customHeight="1">
      <c r="A113" s="33" t="inlineStr">
        <is>
          <t>74.44.32</t>
        </is>
      </c>
      <c r="B113" s="34" t="inlineStr">
        <is>
          <t>HASTE DE ATERRAMENTO EM ACO COM 3,00 M DE COMPRIMENTO E DN = 3/4", REVESTIDA COM BAIXA CAMADA DE COBRE, COM CONECTOR TIPO GRAMPO</t>
        </is>
      </c>
      <c r="C113" s="33" t="inlineStr">
        <is>
          <t>SUDECAP</t>
        </is>
      </c>
      <c r="D113" s="33" t="inlineStr">
        <is>
          <t>Material</t>
        </is>
      </c>
      <c r="E113" s="33" t="inlineStr">
        <is>
          <t>UN</t>
        </is>
      </c>
      <c r="F113" s="35" t="n">
        <v>4</v>
      </c>
      <c r="G113" s="36" t="n">
        <v>140.02</v>
      </c>
      <c r="H113" s="36" t="n">
        <v>560.08</v>
      </c>
      <c r="I113" s="37" t="n">
        <v>0.09045925109372631</v>
      </c>
      <c r="J113" s="37" t="n">
        <v>71.97708136407111</v>
      </c>
      <c r="K113" s="33" t="inlineStr">
        <is>
          <t>B</t>
        </is>
      </c>
    </row>
    <row r="114" ht="15" customHeight="1">
      <c r="A114" s="33" t="inlineStr">
        <is>
          <t>60.05.30</t>
        </is>
      </c>
      <c r="B114" s="34" t="inlineStr">
        <is>
          <t>ACO CA-50, 12,5 MM, VERGALHAO REF 43055</t>
        </is>
      </c>
      <c r="C114" s="33" t="inlineStr">
        <is>
          <t>SUDECAP</t>
        </is>
      </c>
      <c r="D114" s="33" t="inlineStr">
        <is>
          <t>Material</t>
        </is>
      </c>
      <c r="E114" s="33" t="inlineStr">
        <is>
          <t>KG</t>
        </is>
      </c>
      <c r="F114" s="35" t="n">
        <v>85.23690000000001</v>
      </c>
      <c r="G114" s="36" t="n">
        <v>6.5</v>
      </c>
      <c r="H114" s="36" t="n">
        <v>554.03985</v>
      </c>
      <c r="I114" s="37" t="n">
        <v>0.08948369859141632</v>
      </c>
      <c r="J114" s="37" t="n">
        <v>72.04630219234396</v>
      </c>
      <c r="K114" s="33" t="inlineStr">
        <is>
          <t>B</t>
        </is>
      </c>
    </row>
    <row r="115" ht="15" customHeight="1">
      <c r="A115" s="33" t="inlineStr">
        <is>
          <t>73.71.02</t>
        </is>
      </c>
      <c r="B115" s="34" t="inlineStr">
        <is>
          <t>TANQUE LOUCA BRANCA 22L C/COLUNA CELITE / EQUIVALENTE</t>
        </is>
      </c>
      <c r="C115" s="33" t="inlineStr">
        <is>
          <t>SUDECAP</t>
        </is>
      </c>
      <c r="D115" s="33" t="inlineStr">
        <is>
          <t>Material</t>
        </is>
      </c>
      <c r="E115" s="33" t="inlineStr">
        <is>
          <t>UN</t>
        </is>
      </c>
      <c r="F115" s="35" t="n">
        <v>1</v>
      </c>
      <c r="G115" s="36" t="n">
        <v>549.9299999999999</v>
      </c>
      <c r="H115" s="36" t="n">
        <v>549.9299999999999</v>
      </c>
      <c r="I115" s="37" t="n">
        <v>0.08881991135904316</v>
      </c>
      <c r="J115" s="37" t="n">
        <v>72.1150095241108</v>
      </c>
      <c r="K115" s="33" t="inlineStr">
        <is>
          <t>B</t>
        </is>
      </c>
    </row>
    <row r="116" ht="15" customHeight="1">
      <c r="A116" s="33" t="inlineStr">
        <is>
          <t>60.21.15</t>
        </is>
      </c>
      <c r="B116" s="34" t="inlineStr">
        <is>
          <t>METALON CHAPA 18 - 30x20mm / (50X30MM)</t>
        </is>
      </c>
      <c r="C116" s="33" t="inlineStr">
        <is>
          <t>SUDECAP</t>
        </is>
      </c>
      <c r="D116" s="33" t="inlineStr">
        <is>
          <t>Material</t>
        </is>
      </c>
      <c r="E116" s="33" t="inlineStr">
        <is>
          <t>KG</t>
        </is>
      </c>
      <c r="F116" s="35" t="n">
        <v>82.8326</v>
      </c>
      <c r="G116" s="36" t="n">
        <v>6.4</v>
      </c>
      <c r="H116" s="36" t="n">
        <v>530.12864</v>
      </c>
      <c r="I116" s="37" t="n">
        <v>0.08562176788625844</v>
      </c>
      <c r="J116" s="37" t="n">
        <v>72.18124307708945</v>
      </c>
      <c r="K116" s="33" t="inlineStr">
        <is>
          <t>B</t>
        </is>
      </c>
    </row>
    <row r="117" ht="15" customHeight="1">
      <c r="A117" s="33" t="inlineStr">
        <is>
          <t>73.55.33</t>
        </is>
      </c>
      <c r="B117" s="34" t="inlineStr">
        <is>
          <t>EXTINTOR PO QUIMICO SECO ABC 4KG CAP. 2-A: 20-B: C</t>
        </is>
      </c>
      <c r="C117" s="33" t="inlineStr">
        <is>
          <t>SUDECAP</t>
        </is>
      </c>
      <c r="D117" s="33" t="inlineStr">
        <is>
          <t>Material</t>
        </is>
      </c>
      <c r="E117" s="33" t="inlineStr">
        <is>
          <t>UN</t>
        </is>
      </c>
      <c r="F117" s="35" t="n">
        <v>5</v>
      </c>
      <c r="G117" s="36" t="n">
        <v>101.95</v>
      </c>
      <c r="H117" s="36" t="n">
        <v>509.75</v>
      </c>
      <c r="I117" s="37" t="n">
        <v>0.08233038716795275</v>
      </c>
      <c r="J117" s="37" t="n">
        <v>72.24493038705279</v>
      </c>
      <c r="K117" s="33" t="inlineStr">
        <is>
          <t>B</t>
        </is>
      </c>
    </row>
    <row r="118" ht="20.1" customHeight="1">
      <c r="A118" s="33" t="inlineStr">
        <is>
          <t>MATED-13096</t>
        </is>
      </c>
      <c r="B118" s="34" t="inlineStr">
        <is>
          <t>CESTA BÁSICA/ ALIMENTAÇÃO - HORISTA ( ENCARGOS COMPLEMENTARES)   hora</t>
        </is>
      </c>
      <c r="C118" s="33" t="inlineStr">
        <is>
          <t>SETOP</t>
        </is>
      </c>
      <c r="D118" s="33" t="inlineStr">
        <is>
          <t>Material</t>
        </is>
      </c>
      <c r="E118" s="33" t="inlineStr">
        <is>
          <t>hora</t>
        </is>
      </c>
      <c r="F118" s="35" t="n">
        <v>298.6230581126329</v>
      </c>
      <c r="G118" s="36" t="n">
        <v>1.69</v>
      </c>
      <c r="H118" s="36" t="n">
        <v>504.6729682103496</v>
      </c>
      <c r="I118" s="37" t="n">
        <v>0.08151038914361548</v>
      </c>
      <c r="J118" s="37" t="n">
        <v>72.30798301033717</v>
      </c>
      <c r="K118" s="33" t="inlineStr">
        <is>
          <t>B</t>
        </is>
      </c>
    </row>
    <row r="119" ht="15" customHeight="1">
      <c r="A119" s="33" t="inlineStr">
        <is>
          <t>74.08.35</t>
        </is>
      </c>
      <c r="B119" s="34" t="inlineStr">
        <is>
          <t>CAIXA DE PASSAGEM, EMBUTIR 20X20X09CM CPE-20 OU EQUIVALENTE</t>
        </is>
      </c>
      <c r="C119" s="33" t="inlineStr">
        <is>
          <t>SUDECAP</t>
        </is>
      </c>
      <c r="D119" s="33" t="inlineStr">
        <is>
          <t>Material</t>
        </is>
      </c>
      <c r="E119" s="33" t="inlineStr">
        <is>
          <t>UN</t>
        </is>
      </c>
      <c r="F119" s="35" t="n">
        <v>10</v>
      </c>
      <c r="G119" s="36" t="n">
        <v>49.39</v>
      </c>
      <c r="H119" s="36" t="n">
        <v>493.9</v>
      </c>
      <c r="I119" s="37" t="n">
        <v>0.07977043300098453</v>
      </c>
      <c r="J119" s="37" t="n">
        <v>72.36969004788672</v>
      </c>
      <c r="K119" s="33" t="inlineStr">
        <is>
          <t>B</t>
        </is>
      </c>
    </row>
    <row r="120" ht="15" customHeight="1">
      <c r="A120" s="33" t="inlineStr">
        <is>
          <t>71.01.07</t>
        </is>
      </c>
      <c r="B120" s="34" t="inlineStr">
        <is>
          <t>TABUA DE PINUS EXP.= 1" L=25 CM</t>
        </is>
      </c>
      <c r="C120" s="33" t="inlineStr">
        <is>
          <t>SUDECAP</t>
        </is>
      </c>
      <c r="D120" s="33" t="inlineStr">
        <is>
          <t>Material</t>
        </is>
      </c>
      <c r="E120" s="33" t="inlineStr">
        <is>
          <t>M2</t>
        </is>
      </c>
      <c r="F120" s="35" t="n">
        <v>12.762396</v>
      </c>
      <c r="G120" s="36" t="n">
        <v>36.67</v>
      </c>
      <c r="H120" s="36" t="n">
        <v>467.99706132</v>
      </c>
      <c r="I120" s="37" t="n">
        <v>0.07558681559968558</v>
      </c>
      <c r="J120" s="37" t="n">
        <v>72.42816118288005</v>
      </c>
      <c r="K120" s="33" t="inlineStr">
        <is>
          <t>B</t>
        </is>
      </c>
    </row>
    <row r="121" ht="15" customHeight="1">
      <c r="A121" s="33" t="inlineStr">
        <is>
          <t>61.20.08</t>
        </is>
      </c>
      <c r="B121" s="34" t="inlineStr">
        <is>
          <t>MANTA GEOTEXTIL RESIST.TRAÇAO  9 KN/M (180 G/M2)</t>
        </is>
      </c>
      <c r="C121" s="33" t="inlineStr">
        <is>
          <t>SUDECAP</t>
        </is>
      </c>
      <c r="D121" s="33" t="inlineStr">
        <is>
          <t>Material</t>
        </is>
      </c>
      <c r="E121" s="33" t="inlineStr">
        <is>
          <t>M2</t>
        </is>
      </c>
      <c r="F121" s="35" t="n">
        <v>172.58</v>
      </c>
      <c r="G121" s="36" t="n">
        <v>2.7</v>
      </c>
      <c r="H121" s="36" t="n">
        <v>465.966</v>
      </c>
      <c r="I121" s="37" t="n">
        <v>0.07525877623757189</v>
      </c>
      <c r="J121" s="37" t="n">
        <v>72.48637869307844</v>
      </c>
      <c r="K121" s="33" t="inlineStr">
        <is>
          <t>B</t>
        </is>
      </c>
    </row>
    <row r="122" ht="20.1" customHeight="1">
      <c r="A122" s="33" t="inlineStr">
        <is>
          <t>71.14.15</t>
        </is>
      </c>
      <c r="B122" s="34" t="inlineStr">
        <is>
          <t>CHAPA DE MADEIRA COMPENSADA RESINADA PARA FORMA DE CONCRETO, DE *2,2 X 1,1* M, E = 18 MM</t>
        </is>
      </c>
      <c r="C122" s="33" t="inlineStr">
        <is>
          <t>SUDECAP</t>
        </is>
      </c>
      <c r="D122" s="33" t="inlineStr">
        <is>
          <t>Material</t>
        </is>
      </c>
      <c r="E122" s="33" t="inlineStr">
        <is>
          <t>M2</t>
        </is>
      </c>
      <c r="F122" s="35" t="n">
        <v>9.3933</v>
      </c>
      <c r="G122" s="36" t="n">
        <v>49.49</v>
      </c>
      <c r="H122" s="36" t="n">
        <v>464.874417</v>
      </c>
      <c r="I122" s="37" t="n">
        <v>0.07508247324391626</v>
      </c>
      <c r="J122" s="37" t="n">
        <v>72.54445877112191</v>
      </c>
      <c r="K122" s="33" t="inlineStr">
        <is>
          <t>B</t>
        </is>
      </c>
    </row>
    <row r="123" ht="15" customHeight="1">
      <c r="A123" s="33" t="inlineStr">
        <is>
          <t>73.52.44</t>
        </is>
      </c>
      <c r="B123" s="34" t="inlineStr">
        <is>
          <t>ACABAM. BENEFIT DOCOL PORTAD. NECESS. P/VALV. DESC OU EQUIVALENTE</t>
        </is>
      </c>
      <c r="C123" s="33" t="inlineStr">
        <is>
          <t>SUDECAP</t>
        </is>
      </c>
      <c r="D123" s="33" t="inlineStr">
        <is>
          <t>Material</t>
        </is>
      </c>
      <c r="E123" s="33" t="inlineStr">
        <is>
          <t>UN</t>
        </is>
      </c>
      <c r="F123" s="35" t="n">
        <v>1</v>
      </c>
      <c r="G123" s="36" t="n">
        <v>459.8</v>
      </c>
      <c r="H123" s="36" t="n">
        <v>459.8</v>
      </c>
      <c r="I123" s="37" t="n">
        <v>0.07426289753766488</v>
      </c>
      <c r="J123" s="37" t="n">
        <v>72.60190541186961</v>
      </c>
      <c r="K123" s="33" t="inlineStr">
        <is>
          <t>B</t>
        </is>
      </c>
    </row>
    <row r="124" ht="20.1" customHeight="1">
      <c r="A124" s="33" t="inlineStr">
        <is>
          <t>MATED-20139</t>
        </is>
      </c>
      <c r="B124" s="34" t="inlineStr">
        <is>
          <t>AÇO (APLICAÇÃO: USO GERAL|NORMAS: ASTM A-36/ A-572)   Kg</t>
        </is>
      </c>
      <c r="C124" s="33" t="inlineStr">
        <is>
          <t>SETOP</t>
        </is>
      </c>
      <c r="D124" s="33" t="inlineStr">
        <is>
          <t>Material</t>
        </is>
      </c>
      <c r="E124" s="33" t="inlineStr">
        <is>
          <t>Kg</t>
        </is>
      </c>
      <c r="F124" s="35" t="n">
        <v>49.15935785265586</v>
      </c>
      <c r="G124" s="36" t="n">
        <v>9.199999999999999</v>
      </c>
      <c r="H124" s="36" t="n">
        <v>452.2660922444339</v>
      </c>
      <c r="I124" s="37" t="n">
        <v>0.07304608627252825</v>
      </c>
      <c r="J124" s="37" t="n">
        <v>72.65841126704788</v>
      </c>
      <c r="K124" s="33" t="inlineStr">
        <is>
          <t>B</t>
        </is>
      </c>
    </row>
    <row r="125" ht="20.1" customHeight="1">
      <c r="A125" s="33" t="inlineStr">
        <is>
          <t>60.05.91</t>
        </is>
      </c>
      <c r="B125" s="34" t="inlineStr">
        <is>
          <t>ESPAÇADOR / DISTANCIADOR CIRCULAR COM ENTRADA LATERAL, EM PLASTICO, PARA VERGALHAO *4,2 A 12,5* MM, COBRIMENTO 20 MM REF 39017</t>
        </is>
      </c>
      <c r="C125" s="33" t="inlineStr">
        <is>
          <t>SUDECAP</t>
        </is>
      </c>
      <c r="D125" s="33" t="inlineStr">
        <is>
          <t>Material</t>
        </is>
      </c>
      <c r="E125" s="33" t="inlineStr">
        <is>
          <t>UN</t>
        </is>
      </c>
      <c r="F125" s="35" t="n">
        <v>2218.824035</v>
      </c>
      <c r="G125" s="36" t="n">
        <v>0.2</v>
      </c>
      <c r="H125" s="36" t="n">
        <v>443.764807</v>
      </c>
      <c r="I125" s="37" t="n">
        <v>0.07167303260779172</v>
      </c>
      <c r="J125" s="37" t="n">
        <v>72.71385389710052</v>
      </c>
      <c r="K125" s="33" t="inlineStr">
        <is>
          <t>B</t>
        </is>
      </c>
    </row>
    <row r="126" ht="20.1" customHeight="1">
      <c r="A126" s="33" t="inlineStr">
        <is>
          <t>90.83.61*</t>
        </is>
      </c>
      <c r="B126" s="34" t="inlineStr">
        <is>
          <t>MUDA DE ARVORE ORNAMENTAL, OITI/AROEIRA SALSA/ANGICO/IPE/JACARANDA OU EQUIVALENTE  DA REGIAO, H= *2* M [SINAPI-359]</t>
        </is>
      </c>
      <c r="C126" s="33" t="inlineStr">
        <is>
          <t>Composições Próprias</t>
        </is>
      </c>
      <c r="D126" s="33" t="inlineStr">
        <is>
          <t>Material</t>
        </is>
      </c>
      <c r="E126" s="33" t="inlineStr">
        <is>
          <t>UN</t>
        </is>
      </c>
      <c r="F126" s="35" t="n">
        <v>3</v>
      </c>
      <c r="G126" s="36" t="n">
        <v>141.95</v>
      </c>
      <c r="H126" s="36" t="n">
        <v>425.85</v>
      </c>
      <c r="I126" s="37" t="n">
        <v>0.06877958876993169</v>
      </c>
      <c r="J126" s="37" t="n">
        <v>72.76705888179477</v>
      </c>
      <c r="K126" s="33" t="inlineStr">
        <is>
          <t>B</t>
        </is>
      </c>
    </row>
    <row r="127" ht="20.1" customHeight="1">
      <c r="A127" s="33" t="inlineStr">
        <is>
          <t>74.16.02</t>
        </is>
      </c>
      <c r="B127" s="34" t="inlineStr">
        <is>
          <t>CABO DE COBRE, FLEXIVEL, CLASSE 4 OU 5, ISOLACAO EM PVC/A, ANTICHAMA BWF-B, 1 CONDUTOR, 450/750 V, SECAO NOMINAL 2,5 MM2 REF 1014</t>
        </is>
      </c>
      <c r="C127" s="33" t="inlineStr">
        <is>
          <t>SUDECAP</t>
        </is>
      </c>
      <c r="D127" s="33" t="inlineStr">
        <is>
          <t>Material</t>
        </is>
      </c>
      <c r="E127" s="33" t="inlineStr">
        <is>
          <t>M</t>
        </is>
      </c>
      <c r="F127" s="35" t="n">
        <v>274.1</v>
      </c>
      <c r="G127" s="36" t="n">
        <v>1.55</v>
      </c>
      <c r="H127" s="36" t="n">
        <v>424.855</v>
      </c>
      <c r="I127" s="37" t="n">
        <v>0.06861888502254157</v>
      </c>
      <c r="J127" s="37" t="n">
        <v>72.82014017754959</v>
      </c>
      <c r="K127" s="33" t="inlineStr">
        <is>
          <t>B</t>
        </is>
      </c>
    </row>
    <row r="128" ht="15" customHeight="1">
      <c r="A128" s="33" t="inlineStr">
        <is>
          <t>83.23.10</t>
        </is>
      </c>
      <c r="B128" s="34" t="inlineStr">
        <is>
          <t>KILOWATT/HORA B3 - DEMAIS CLASSES - INCLUSIVE ICMS</t>
        </is>
      </c>
      <c r="C128" s="33" t="inlineStr">
        <is>
          <t>SUDECAP</t>
        </is>
      </c>
      <c r="D128" s="33" t="inlineStr">
        <is>
          <t>Material</t>
        </is>
      </c>
      <c r="E128" s="33" t="inlineStr">
        <is>
          <t>KWH</t>
        </is>
      </c>
      <c r="F128" s="35" t="n">
        <v>423.67758962714</v>
      </c>
      <c r="G128" s="36" t="n">
        <v>1</v>
      </c>
      <c r="H128" s="36" t="n">
        <v>423.67758962714</v>
      </c>
      <c r="I128" s="37" t="n">
        <v>0.06842871993798418</v>
      </c>
      <c r="J128" s="37" t="n">
        <v>72.87307404608372</v>
      </c>
      <c r="K128" s="33" t="inlineStr">
        <is>
          <t>B</t>
        </is>
      </c>
    </row>
    <row r="129" ht="20.1" customHeight="1">
      <c r="A129" s="33" t="inlineStr">
        <is>
          <t>82.07.18</t>
        </is>
      </c>
      <c r="B129" s="34" t="inlineStr">
        <is>
          <t>CERAMICA ESMALTADA EXTRA PARA PISO, PEI MAIOR OU IGUAL A 4, ÁREA ATÉ 2025 CM2 REF 1287</t>
        </is>
      </c>
      <c r="C129" s="33" t="inlineStr">
        <is>
          <t>SUDECAP</t>
        </is>
      </c>
      <c r="D129" s="33" t="inlineStr">
        <is>
          <t>Material</t>
        </is>
      </c>
      <c r="E129" s="33" t="inlineStr">
        <is>
          <t>M2</t>
        </is>
      </c>
      <c r="F129" s="35" t="n">
        <v>13.17739</v>
      </c>
      <c r="G129" s="36" t="n">
        <v>32</v>
      </c>
      <c r="H129" s="36" t="n">
        <v>421.67648</v>
      </c>
      <c r="I129" s="37" t="n">
        <v>0.06810551811283862</v>
      </c>
      <c r="J129" s="37" t="n">
        <v>72.92575803797257</v>
      </c>
      <c r="K129" s="33" t="inlineStr">
        <is>
          <t>B</t>
        </is>
      </c>
    </row>
    <row r="130" ht="15" customHeight="1">
      <c r="A130" s="33" t="inlineStr">
        <is>
          <t>73.50.04</t>
        </is>
      </c>
      <c r="B130" s="34" t="inlineStr">
        <is>
          <t>SIFAO P/PIA DE COPO REGULAVEL 1 1/2X1 1/2"   SIGMA OU EQUIVALENTE</t>
        </is>
      </c>
      <c r="C130" s="33" t="inlineStr">
        <is>
          <t>SUDECAP</t>
        </is>
      </c>
      <c r="D130" s="33" t="inlineStr">
        <is>
          <t>Material</t>
        </is>
      </c>
      <c r="E130" s="33" t="inlineStr">
        <is>
          <t>UN</t>
        </is>
      </c>
      <c r="F130" s="35" t="n">
        <v>3</v>
      </c>
      <c r="G130" s="36" t="n">
        <v>140.53</v>
      </c>
      <c r="H130" s="36" t="n">
        <v>421.59</v>
      </c>
      <c r="I130" s="37" t="n">
        <v>0.06809155061527651</v>
      </c>
      <c r="J130" s="37" t="n">
        <v>72.97843078541239</v>
      </c>
      <c r="K130" s="33" t="inlineStr">
        <is>
          <t>B</t>
        </is>
      </c>
    </row>
    <row r="131" ht="15" customHeight="1">
      <c r="A131" s="33" t="inlineStr">
        <is>
          <t>73.66.04</t>
        </is>
      </c>
      <c r="B131" s="34" t="inlineStr">
        <is>
          <t>VASO SANIT.ESPECIAL DECA P510  SEM ABERTURA OU EQUIVALENTE</t>
        </is>
      </c>
      <c r="C131" s="33" t="inlineStr">
        <is>
          <t>SUDECAP</t>
        </is>
      </c>
      <c r="D131" s="33" t="inlineStr">
        <is>
          <t>Material</t>
        </is>
      </c>
      <c r="E131" s="33" t="inlineStr">
        <is>
          <t>UN</t>
        </is>
      </c>
      <c r="F131" s="35" t="n">
        <v>1</v>
      </c>
      <c r="G131" s="36" t="n">
        <v>419.9</v>
      </c>
      <c r="H131" s="36" t="n">
        <v>419.9</v>
      </c>
      <c r="I131" s="37" t="n">
        <v>0.06781859651166917</v>
      </c>
      <c r="J131" s="37" t="n">
        <v>73.03089238708696</v>
      </c>
      <c r="K131" s="33" t="inlineStr">
        <is>
          <t>B</t>
        </is>
      </c>
    </row>
    <row r="132" ht="20.1" customHeight="1">
      <c r="A132" s="33" t="inlineStr">
        <is>
          <t>66.05.06</t>
        </is>
      </c>
      <c r="B132" s="34" t="inlineStr">
        <is>
          <t>LOCACAO DE ESCORA METALICA TELESCOPICA, COM ALTURA REGULAVEL DE *1,80* A *3,20* M, COM CAPACIDADE DE CARGA DE NO MINIMO 1000 KGF (10 KN), INCLUSO TRIPE E FORCADO</t>
        </is>
      </c>
      <c r="C132" s="33" t="inlineStr">
        <is>
          <t>SUDECAP</t>
        </is>
      </c>
      <c r="D132" s="33" t="inlineStr">
        <is>
          <t>Material</t>
        </is>
      </c>
      <c r="E132" s="33" t="inlineStr">
        <is>
          <t>UNMES</t>
        </is>
      </c>
      <c r="F132" s="35" t="n">
        <v>45.0442</v>
      </c>
      <c r="G132" s="36" t="n">
        <v>9.16</v>
      </c>
      <c r="H132" s="36" t="n">
        <v>412.604872</v>
      </c>
      <c r="I132" s="37" t="n">
        <v>0.06664035087620125</v>
      </c>
      <c r="J132" s="37" t="n">
        <v>73.08244193900629</v>
      </c>
      <c r="K132" s="33" t="inlineStr">
        <is>
          <t>B</t>
        </is>
      </c>
    </row>
    <row r="133" ht="20.1" customHeight="1">
      <c r="A133" s="33" t="inlineStr">
        <is>
          <t>MATED-11464</t>
        </is>
      </c>
      <c r="B133" s="34" t="inlineStr">
        <is>
          <t>ÁCIDO MURIÁTICO   l</t>
        </is>
      </c>
      <c r="C133" s="33" t="inlineStr">
        <is>
          <t>SETOP</t>
        </is>
      </c>
      <c r="D133" s="33" t="inlineStr">
        <is>
          <t>Material</t>
        </is>
      </c>
      <c r="E133" s="33" t="inlineStr">
        <is>
          <t>l</t>
        </is>
      </c>
      <c r="F133" s="35" t="n">
        <v>39.8775</v>
      </c>
      <c r="G133" s="36" t="n">
        <v>10.14</v>
      </c>
      <c r="H133" s="36" t="n">
        <v>404.35785</v>
      </c>
      <c r="I133" s="37" t="n">
        <v>0.06530836359960954</v>
      </c>
      <c r="J133" s="37" t="n">
        <v>73.13296199914708</v>
      </c>
      <c r="K133" s="33" t="inlineStr">
        <is>
          <t>B</t>
        </is>
      </c>
    </row>
    <row r="134" ht="15" customHeight="1">
      <c r="A134" s="33" t="inlineStr">
        <is>
          <t>66.01.02</t>
        </is>
      </c>
      <c r="B134" s="34" t="inlineStr">
        <is>
          <t>ANDAIME FACHADEIRO INCLUSIVE FORRO METALICO</t>
        </is>
      </c>
      <c r="C134" s="33" t="inlineStr">
        <is>
          <t>SUDECAP</t>
        </is>
      </c>
      <c r="D134" s="33" t="inlineStr">
        <is>
          <t>Material</t>
        </is>
      </c>
      <c r="E134" s="33" t="inlineStr">
        <is>
          <t>M2MES</t>
        </is>
      </c>
      <c r="F134" s="35" t="n">
        <v>36.6</v>
      </c>
      <c r="G134" s="36" t="n">
        <v>11</v>
      </c>
      <c r="H134" s="36" t="n">
        <v>402.6</v>
      </c>
      <c r="I134" s="37" t="n">
        <v>0.06502445095403193</v>
      </c>
      <c r="J134" s="37" t="n">
        <v>73.18326216784007</v>
      </c>
      <c r="K134" s="33" t="inlineStr">
        <is>
          <t>B</t>
        </is>
      </c>
    </row>
    <row r="135" ht="20.1" customHeight="1">
      <c r="A135" s="33" t="inlineStr">
        <is>
          <t>90.89.54*</t>
        </is>
      </c>
      <c r="B135" s="34" t="inlineStr">
        <is>
          <t>FORNECIMENTO DE JANELA BASCULANTE DE FERRO, INCLUSIVE ASSENTAMENTO, FERRAGENS E ACESSÓRIOS [SETOP-ED50954]</t>
        </is>
      </c>
      <c r="C135" s="33" t="inlineStr">
        <is>
          <t>Composições Próprias</t>
        </is>
      </c>
      <c r="D135" s="33" t="inlineStr">
        <is>
          <t>Material</t>
        </is>
      </c>
      <c r="E135" s="33" t="inlineStr">
        <is>
          <t>M2</t>
        </is>
      </c>
      <c r="F135" s="35" t="n">
        <v>0.86</v>
      </c>
      <c r="G135" s="36" t="n">
        <v>467.15</v>
      </c>
      <c r="H135" s="36" t="n">
        <v>401.749</v>
      </c>
      <c r="I135" s="37" t="n">
        <v>0.06488700483440481</v>
      </c>
      <c r="J135" s="37" t="n">
        <v>73.2334561389588</v>
      </c>
      <c r="K135" s="33" t="inlineStr">
        <is>
          <t>B</t>
        </is>
      </c>
    </row>
    <row r="136" ht="15" customHeight="1">
      <c r="A136" s="33" t="inlineStr">
        <is>
          <t>55.10.51</t>
        </is>
      </c>
      <c r="B136" s="34" t="inlineStr">
        <is>
          <t>POCEIRO</t>
        </is>
      </c>
      <c r="C136" s="33" t="inlineStr">
        <is>
          <t>SUDECAP</t>
        </is>
      </c>
      <c r="D136" s="33" t="inlineStr">
        <is>
          <t>Mão de Obra</t>
        </is>
      </c>
      <c r="E136" s="33" t="inlineStr">
        <is>
          <t>H</t>
        </is>
      </c>
      <c r="F136" s="35" t="n">
        <v>21.5856</v>
      </c>
      <c r="G136" s="36" t="n">
        <v>18.59</v>
      </c>
      <c r="H136" s="36" t="n">
        <v>401.276304</v>
      </c>
      <c r="I136" s="37" t="n">
        <v>0.06481065908709191</v>
      </c>
      <c r="J136" s="37" t="n">
        <v>73.28359138906589</v>
      </c>
      <c r="K136" s="33" t="inlineStr">
        <is>
          <t>B</t>
        </is>
      </c>
    </row>
    <row r="137" ht="27.95" customHeight="1">
      <c r="A137" s="33" t="inlineStr">
        <is>
          <t>90.89.52*</t>
        </is>
      </c>
      <c r="B137" s="34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137" s="33" t="inlineStr">
        <is>
          <t>Composições Próprias</t>
        </is>
      </c>
      <c r="D137" s="33" t="inlineStr">
        <is>
          <t>Material</t>
        </is>
      </c>
      <c r="E137" s="33" t="inlineStr">
        <is>
          <t>M</t>
        </is>
      </c>
      <c r="F137" s="35" t="n">
        <v>1.9</v>
      </c>
      <c r="G137" s="36" t="n">
        <v>209.77</v>
      </c>
      <c r="H137" s="36" t="n">
        <v>398.563</v>
      </c>
      <c r="I137" s="37" t="n">
        <v>0.0643724298201486</v>
      </c>
      <c r="J137" s="37" t="n">
        <v>73.33338680693542</v>
      </c>
      <c r="K137" s="33" t="inlineStr">
        <is>
          <t>B</t>
        </is>
      </c>
    </row>
    <row r="138" ht="15" customHeight="1">
      <c r="A138" s="33" t="inlineStr">
        <is>
          <t>68.01.03</t>
        </is>
      </c>
      <c r="B138" s="34" t="inlineStr">
        <is>
          <t>ETANOL</t>
        </is>
      </c>
      <c r="C138" s="33" t="inlineStr">
        <is>
          <t>SUDECAP</t>
        </is>
      </c>
      <c r="D138" s="33" t="inlineStr">
        <is>
          <t>Material</t>
        </is>
      </c>
      <c r="E138" s="33" t="inlineStr">
        <is>
          <t>L</t>
        </is>
      </c>
      <c r="F138" s="35" t="n">
        <v>110</v>
      </c>
      <c r="G138" s="36" t="n">
        <v>3.59</v>
      </c>
      <c r="H138" s="36" t="n">
        <v>394.9</v>
      </c>
      <c r="I138" s="37" t="n">
        <v>0.06378081391392749</v>
      </c>
      <c r="J138" s="37" t="n">
        <v>73.3827249505441</v>
      </c>
      <c r="K138" s="33" t="inlineStr">
        <is>
          <t>B</t>
        </is>
      </c>
    </row>
    <row r="139" ht="15" customHeight="1">
      <c r="A139" s="33" t="inlineStr">
        <is>
          <t>82.15.08</t>
        </is>
      </c>
      <c r="B139" s="34" t="inlineStr">
        <is>
          <t>GRANITO CINZA CORUMBA E= 2CM</t>
        </is>
      </c>
      <c r="C139" s="33" t="inlineStr">
        <is>
          <t>SUDECAP</t>
        </is>
      </c>
      <c r="D139" s="33" t="inlineStr">
        <is>
          <t>Material</t>
        </is>
      </c>
      <c r="E139" s="33" t="inlineStr">
        <is>
          <t>M2</t>
        </is>
      </c>
      <c r="F139" s="35" t="n">
        <v>1.92276</v>
      </c>
      <c r="G139" s="36" t="n">
        <v>205</v>
      </c>
      <c r="H139" s="36" t="n">
        <v>394.1658</v>
      </c>
      <c r="I139" s="37" t="n">
        <v>0.06366223231459703</v>
      </c>
      <c r="J139" s="37" t="n">
        <v>73.43197188917725</v>
      </c>
      <c r="K139" s="33" t="inlineStr">
        <is>
          <t>B</t>
        </is>
      </c>
    </row>
    <row r="140" ht="15" customHeight="1">
      <c r="A140" s="33" t="inlineStr">
        <is>
          <t>73.46.07</t>
        </is>
      </c>
      <c r="B140" s="34" t="inlineStr">
        <is>
          <t>REGISTRO DE GAVETA BRUTO 1502-B 2 1/2" DECA OU EQUIVALENTE</t>
        </is>
      </c>
      <c r="C140" s="33" t="inlineStr">
        <is>
          <t>SUDECAP</t>
        </is>
      </c>
      <c r="D140" s="33" t="inlineStr">
        <is>
          <t>Material</t>
        </is>
      </c>
      <c r="E140" s="33" t="inlineStr">
        <is>
          <t>UN</t>
        </is>
      </c>
      <c r="F140" s="35" t="n">
        <v>1</v>
      </c>
      <c r="G140" s="36" t="n">
        <v>387.86</v>
      </c>
      <c r="H140" s="36" t="n">
        <v>387.86</v>
      </c>
      <c r="I140" s="37" t="n">
        <v>0.06264377433440343</v>
      </c>
      <c r="J140" s="37" t="n">
        <v>73.48043046699458</v>
      </c>
      <c r="K140" s="33" t="inlineStr">
        <is>
          <t>B</t>
        </is>
      </c>
    </row>
    <row r="141" ht="20.1" customHeight="1">
      <c r="A141" s="33" t="inlineStr">
        <is>
          <t>90.54.01*</t>
        </is>
      </c>
      <c r="B141" s="34" t="inlineStr">
        <is>
          <t>ACIONADOR MANUAL + 4 BOTOEIRAS + ALARME AUDIOVISUAL, SEM FIO, REF. PNE UC01 SOL SUSTENTÁVEL OU EQUIVALENTE, INCLUSIVE BATERIAS CR2032 [COTAÇÃO]</t>
        </is>
      </c>
      <c r="C141" s="33" t="inlineStr">
        <is>
          <t>Composições Próprias</t>
        </is>
      </c>
      <c r="D141" s="33" t="inlineStr">
        <is>
          <t>Equipamento</t>
        </is>
      </c>
      <c r="E141" s="33" t="inlineStr">
        <is>
          <t>UN</t>
        </is>
      </c>
      <c r="F141" s="35" t="n">
        <v>1</v>
      </c>
      <c r="G141" s="36" t="n">
        <v>380.15</v>
      </c>
      <c r="H141" s="36" t="n">
        <v>380.15</v>
      </c>
      <c r="I141" s="37" t="n">
        <v>0.06139852218125991</v>
      </c>
      <c r="J141" s="37" t="n">
        <v>73.5279257703444</v>
      </c>
      <c r="K141" s="33" t="inlineStr">
        <is>
          <t>B</t>
        </is>
      </c>
    </row>
    <row r="142" ht="15" customHeight="1">
      <c r="A142" s="33" t="inlineStr">
        <is>
          <t>82.15.09</t>
        </is>
      </c>
      <c r="B142" s="34" t="inlineStr">
        <is>
          <t>GRANITO CINZA CORUMBA PARA BANCADA E=2CM</t>
        </is>
      </c>
      <c r="C142" s="33" t="inlineStr">
        <is>
          <t>SUDECAP</t>
        </is>
      </c>
      <c r="D142" s="33" t="inlineStr">
        <is>
          <t>Material</t>
        </is>
      </c>
      <c r="E142" s="33" t="inlineStr">
        <is>
          <t>M2</t>
        </is>
      </c>
      <c r="F142" s="35" t="n">
        <v>1.58</v>
      </c>
      <c r="G142" s="36" t="n">
        <v>240</v>
      </c>
      <c r="H142" s="36" t="n">
        <v>379.2</v>
      </c>
      <c r="I142" s="37" t="n">
        <v>0.06124508644254573</v>
      </c>
      <c r="J142" s="37" t="n">
        <v>73.5753023822877</v>
      </c>
      <c r="K142" s="33" t="inlineStr">
        <is>
          <t>B</t>
        </is>
      </c>
    </row>
    <row r="143" ht="15" customHeight="1">
      <c r="A143" s="33" t="inlineStr">
        <is>
          <t>83.30.03</t>
        </is>
      </c>
      <c r="B143" s="34" t="inlineStr">
        <is>
          <t>TANQUE 10000L P/ CAMINHAO PIPA</t>
        </is>
      </c>
      <c r="C143" s="33" t="inlineStr">
        <is>
          <t>SUDECAP</t>
        </is>
      </c>
      <c r="D143" s="33" t="inlineStr">
        <is>
          <t>Material</t>
        </is>
      </c>
      <c r="E143" s="33" t="inlineStr">
        <is>
          <t>UN</t>
        </is>
      </c>
      <c r="F143" s="39" t="n">
        <v>0.003461977838</v>
      </c>
      <c r="G143" s="36" t="n">
        <v>107321</v>
      </c>
      <c r="H143" s="36" t="n">
        <v>371.542923551998</v>
      </c>
      <c r="I143" s="37" t="n">
        <v>0.06000838204129293</v>
      </c>
      <c r="J143" s="37" t="n">
        <v>73.62172196667962</v>
      </c>
      <c r="K143" s="33" t="inlineStr">
        <is>
          <t>B</t>
        </is>
      </c>
    </row>
    <row r="144" ht="15" customHeight="1">
      <c r="A144" s="33" t="inlineStr">
        <is>
          <t>83.25.45</t>
        </is>
      </c>
      <c r="B144" s="34" t="inlineStr">
        <is>
          <t>ARMARIO DE AÇO COM 2 PORTAS 170X72X40CM</t>
        </is>
      </c>
      <c r="C144" s="33" t="inlineStr">
        <is>
          <t>SUDECAP</t>
        </is>
      </c>
      <c r="D144" s="33" t="inlineStr">
        <is>
          <t>Material</t>
        </is>
      </c>
      <c r="E144" s="33" t="inlineStr">
        <is>
          <t>UN</t>
        </is>
      </c>
      <c r="F144" s="35" t="n">
        <v>0.4</v>
      </c>
      <c r="G144" s="36" t="n">
        <v>908.4400000000001</v>
      </c>
      <c r="H144" s="36" t="n">
        <v>363.376</v>
      </c>
      <c r="I144" s="37" t="n">
        <v>0.05868933156947915</v>
      </c>
      <c r="J144" s="37" t="n">
        <v>73.66712205435884</v>
      </c>
      <c r="K144" s="33" t="inlineStr">
        <is>
          <t>B</t>
        </is>
      </c>
    </row>
    <row r="145" ht="15" customHeight="1">
      <c r="A145" s="33" t="inlineStr">
        <is>
          <t>73.24.02</t>
        </is>
      </c>
      <c r="B145" s="34" t="inlineStr">
        <is>
          <t>TUBO PVC ESGOTO P/B SERIE NORMAL (NBR 5688) D= 50MM X 6M</t>
        </is>
      </c>
      <c r="C145" s="33" t="inlineStr">
        <is>
          <t>SUDECAP</t>
        </is>
      </c>
      <c r="D145" s="33" t="inlineStr">
        <is>
          <t>Material</t>
        </is>
      </c>
      <c r="E145" s="33" t="inlineStr">
        <is>
          <t>UN</t>
        </is>
      </c>
      <c r="F145" s="35" t="n">
        <v>5.47364</v>
      </c>
      <c r="G145" s="36" t="n">
        <v>65.90000000000001</v>
      </c>
      <c r="H145" s="36" t="n">
        <v>360.712876</v>
      </c>
      <c r="I145" s="37" t="n">
        <v>0.05825920693976602</v>
      </c>
      <c r="J145" s="37" t="n">
        <v>73.71218855671661</v>
      </c>
      <c r="K145" s="33" t="inlineStr">
        <is>
          <t>B</t>
        </is>
      </c>
    </row>
    <row r="146" ht="15" customHeight="1">
      <c r="A146" s="33" t="inlineStr">
        <is>
          <t>75.18.16</t>
        </is>
      </c>
      <c r="B146" s="34" t="inlineStr">
        <is>
          <t>FUNDO ANTICORROSIVO PARA MATERIAIS FERROSOS (TIPO ZARCÃO) REF 7307</t>
        </is>
      </c>
      <c r="C146" s="33" t="inlineStr">
        <is>
          <t>SUDECAP</t>
        </is>
      </c>
      <c r="D146" s="33" t="inlineStr">
        <is>
          <t>Material</t>
        </is>
      </c>
      <c r="E146" s="33" t="inlineStr">
        <is>
          <t>L</t>
        </is>
      </c>
      <c r="F146" s="35" t="n">
        <v>10.954746</v>
      </c>
      <c r="G146" s="36" t="n">
        <v>32.6</v>
      </c>
      <c r="H146" s="36" t="n">
        <v>357.1247196</v>
      </c>
      <c r="I146" s="37" t="n">
        <v>0.05767967912097021</v>
      </c>
      <c r="J146" s="37" t="n">
        <v>73.75680653049614</v>
      </c>
      <c r="K146" s="33" t="inlineStr">
        <is>
          <t>B</t>
        </is>
      </c>
    </row>
    <row r="147" ht="20.1" customHeight="1">
      <c r="A147" s="33" t="inlineStr">
        <is>
          <t>MATED-11315</t>
        </is>
      </c>
      <c r="B147" s="34" t="inlineStr">
        <is>
          <t>TIJOLO CERÂMICO MACIÇO ( TIPO: COMUM| COMPRIMENTO: 200MM*| LARGURA: 100MM*|ALTURA: 50MM*)*VALORES REFERENCIAIS APROXIMADOS   un</t>
        </is>
      </c>
      <c r="C147" s="33" t="inlineStr">
        <is>
          <t>SETOP</t>
        </is>
      </c>
      <c r="D147" s="33" t="inlineStr">
        <is>
          <t>Material</t>
        </is>
      </c>
      <c r="E147" s="33" t="inlineStr">
        <is>
          <t>un</t>
        </is>
      </c>
      <c r="F147" s="35" t="n">
        <v>456.7164174</v>
      </c>
      <c r="G147" s="36" t="n">
        <v>0.77</v>
      </c>
      <c r="H147" s="36" t="n">
        <v>351.671641398</v>
      </c>
      <c r="I147" s="37" t="n">
        <v>0.0567989453502438</v>
      </c>
      <c r="J147" s="37" t="n">
        <v>73.8007435904173</v>
      </c>
      <c r="K147" s="33" t="inlineStr">
        <is>
          <t>B</t>
        </is>
      </c>
    </row>
    <row r="148" ht="20.1" customHeight="1">
      <c r="A148" s="33" t="inlineStr">
        <is>
          <t>MATED-14639</t>
        </is>
      </c>
      <c r="B148" s="34" t="inlineStr">
        <is>
          <t>EPI PARA FAMÍLIA SERVENTE /AJUDANTE - HORISTA ( ENCARGOS COMPLEMENTARES)   hora</t>
        </is>
      </c>
      <c r="C148" s="33" t="inlineStr">
        <is>
          <t>SETOP</t>
        </is>
      </c>
      <c r="D148" s="33" t="inlineStr">
        <is>
          <t>Material</t>
        </is>
      </c>
      <c r="E148" s="33" t="inlineStr">
        <is>
          <t>hora</t>
        </is>
      </c>
      <c r="F148" s="35" t="n">
        <v>278.8995357957799</v>
      </c>
      <c r="G148" s="36" t="n">
        <v>1.25</v>
      </c>
      <c r="H148" s="36" t="n">
        <v>348.6244197447249</v>
      </c>
      <c r="I148" s="37" t="n">
        <v>0.05630678460772157</v>
      </c>
      <c r="J148" s="37" t="n">
        <v>73.8442995884544</v>
      </c>
      <c r="K148" s="33" t="inlineStr">
        <is>
          <t>B</t>
        </is>
      </c>
    </row>
    <row r="149" ht="15" customHeight="1">
      <c r="A149" s="33" t="inlineStr">
        <is>
          <t>74.44.31</t>
        </is>
      </c>
      <c r="B149" s="34" t="inlineStr">
        <is>
          <t>HASTE DE ATERRAM. 17,00MM X 2,40 COPPERWELD (3/4) OU EQUIVALENTE</t>
        </is>
      </c>
      <c r="C149" s="33" t="inlineStr">
        <is>
          <t>SUDECAP</t>
        </is>
      </c>
      <c r="D149" s="33" t="inlineStr">
        <is>
          <t>Material</t>
        </is>
      </c>
      <c r="E149" s="33" t="inlineStr">
        <is>
          <t>UN</t>
        </is>
      </c>
      <c r="F149" s="35" t="n">
        <v>3</v>
      </c>
      <c r="G149" s="36" t="n">
        <v>115.56</v>
      </c>
      <c r="H149" s="36" t="n">
        <v>346.68</v>
      </c>
      <c r="I149" s="37" t="n">
        <v>0.05599273883940335</v>
      </c>
      <c r="J149" s="37" t="n">
        <v>73.88761320614562</v>
      </c>
      <c r="K149" s="33" t="inlineStr">
        <is>
          <t>B</t>
        </is>
      </c>
    </row>
    <row r="150" ht="20.1" customHeight="1">
      <c r="A150" s="33" t="inlineStr">
        <is>
          <t>MATED-13099</t>
        </is>
      </c>
      <c r="B150" s="34" t="inlineStr">
        <is>
          <t>EXAMES - HORISTA ( ENCARGOS COMPLEMENTARES)   hora</t>
        </is>
      </c>
      <c r="C150" s="33" t="inlineStr">
        <is>
          <t>SETOP</t>
        </is>
      </c>
      <c r="D150" s="33" t="inlineStr">
        <is>
          <t>Material</t>
        </is>
      </c>
      <c r="E150" s="33" t="inlineStr">
        <is>
          <t>hora</t>
        </is>
      </c>
      <c r="F150" s="35" t="n">
        <v>298.6230581126329</v>
      </c>
      <c r="G150" s="36" t="n">
        <v>1.14</v>
      </c>
      <c r="H150" s="36" t="n">
        <v>340.4302862484015</v>
      </c>
      <c r="I150" s="37" t="n">
        <v>0.05498333942232051</v>
      </c>
      <c r="J150" s="37" t="n">
        <v>73.93014595932036</v>
      </c>
      <c r="K150" s="33" t="inlineStr">
        <is>
          <t>B</t>
        </is>
      </c>
    </row>
    <row r="151" ht="15" customHeight="1">
      <c r="A151" s="33" t="inlineStr">
        <is>
          <t>83.30.01</t>
        </is>
      </c>
      <c r="B151" s="34" t="inlineStr">
        <is>
          <t>BASCULA P/ CAMINHÃO FORD CARGO 1519 OU 1319</t>
        </is>
      </c>
      <c r="C151" s="33" t="inlineStr">
        <is>
          <t>SUDECAP</t>
        </is>
      </c>
      <c r="D151" s="33" t="inlineStr">
        <is>
          <t>Material</t>
        </is>
      </c>
      <c r="E151" s="33" t="inlineStr">
        <is>
          <t>UN</t>
        </is>
      </c>
      <c r="F151" s="39" t="n">
        <v>0.005077331712</v>
      </c>
      <c r="G151" s="36" t="n">
        <v>66583.64999999999</v>
      </c>
      <c r="H151" s="36" t="n">
        <v>338.0672776457088</v>
      </c>
      <c r="I151" s="37" t="n">
        <v>0.05460168682174985</v>
      </c>
      <c r="J151" s="37" t="n">
        <v>73.97238385805367</v>
      </c>
      <c r="K151" s="33" t="inlineStr">
        <is>
          <t>B</t>
        </is>
      </c>
    </row>
    <row r="152" ht="15" customHeight="1">
      <c r="A152" s="33" t="inlineStr">
        <is>
          <t>73.66.01</t>
        </is>
      </c>
      <c r="B152" s="34" t="inlineStr">
        <is>
          <t>VASO SANITARIO CONVENC.BRANCA,AZALEA CELITE / EQUIVALENTE.</t>
        </is>
      </c>
      <c r="C152" s="33" t="inlineStr">
        <is>
          <t>SUDECAP</t>
        </is>
      </c>
      <c r="D152" s="33" t="inlineStr">
        <is>
          <t>Material</t>
        </is>
      </c>
      <c r="E152" s="33" t="inlineStr">
        <is>
          <t>UN</t>
        </is>
      </c>
      <c r="F152" s="35" t="n">
        <v>1</v>
      </c>
      <c r="G152" s="36" t="n">
        <v>326.16</v>
      </c>
      <c r="H152" s="36" t="n">
        <v>326.16</v>
      </c>
      <c r="I152" s="37" t="n">
        <v>0.05267852688317699</v>
      </c>
      <c r="J152" s="37" t="n">
        <v>74.0131337413644</v>
      </c>
      <c r="K152" s="33" t="inlineStr">
        <is>
          <t>B</t>
        </is>
      </c>
    </row>
    <row r="153" ht="15" customHeight="1">
      <c r="A153" s="33" t="inlineStr">
        <is>
          <t>74.31.27</t>
        </is>
      </c>
      <c r="B153" s="34" t="inlineStr">
        <is>
          <t>LUMINARIA SOBREPOR 2X32W C/ SOQUETE REF.3540 ITAIM OU EQUIVALENTE</t>
        </is>
      </c>
      <c r="C153" s="33" t="inlineStr">
        <is>
          <t>SUDECAP</t>
        </is>
      </c>
      <c r="D153" s="33" t="inlineStr">
        <is>
          <t>Material</t>
        </is>
      </c>
      <c r="E153" s="33" t="inlineStr">
        <is>
          <t>UN</t>
        </is>
      </c>
      <c r="F153" s="35" t="n">
        <v>2</v>
      </c>
      <c r="G153" s="36" t="n">
        <v>159.3</v>
      </c>
      <c r="H153" s="36" t="n">
        <v>318.6</v>
      </c>
      <c r="I153" s="37" t="n">
        <v>0.05145750142561991</v>
      </c>
      <c r="J153" s="37" t="n">
        <v>74.052939090956</v>
      </c>
      <c r="K153" s="33" t="inlineStr">
        <is>
          <t>B</t>
        </is>
      </c>
    </row>
    <row r="154" ht="15" customHeight="1">
      <c r="A154" s="33" t="inlineStr">
        <is>
          <t>74.08.31</t>
        </is>
      </c>
      <c r="B154" s="34" t="inlineStr">
        <is>
          <t>CX. PADRAO CEMIG P/MED.POLIF.E DISJ. 46x35x21 CM-2 OU EQUIVALENTE REF 39809</t>
        </is>
      </c>
      <c r="C154" s="33" t="inlineStr">
        <is>
          <t>SUDECAP</t>
        </is>
      </c>
      <c r="D154" s="33" t="inlineStr">
        <is>
          <t>Material</t>
        </is>
      </c>
      <c r="E154" s="33" t="inlineStr">
        <is>
          <t>UN</t>
        </is>
      </c>
      <c r="F154" s="35" t="n">
        <v>1.25</v>
      </c>
      <c r="G154" s="36" t="n">
        <v>252</v>
      </c>
      <c r="H154" s="36" t="n">
        <v>315</v>
      </c>
      <c r="I154" s="37" t="n">
        <v>0.0508760607315451</v>
      </c>
      <c r="J154" s="37" t="n">
        <v>74.09229466258613</v>
      </c>
      <c r="K154" s="33" t="inlineStr">
        <is>
          <t>B</t>
        </is>
      </c>
    </row>
    <row r="155" ht="20.1" customHeight="1">
      <c r="A155" s="33" t="inlineStr">
        <is>
          <t>61.02.06</t>
        </is>
      </c>
      <c r="B155" s="34" t="inlineStr">
        <is>
          <t>ADITIVO IMPERMEABILIZANTE DE PEGA NORMAL PARA ARGAMASSAS E CONCRETOS SEM ARMACAO REF 123</t>
        </is>
      </c>
      <c r="C155" s="33" t="inlineStr">
        <is>
          <t>SUDECAP</t>
        </is>
      </c>
      <c r="D155" s="33" t="inlineStr">
        <is>
          <t>Material</t>
        </is>
      </c>
      <c r="E155" s="33" t="inlineStr">
        <is>
          <t>L</t>
        </is>
      </c>
      <c r="F155" s="35" t="n">
        <v>45.3438</v>
      </c>
      <c r="G155" s="36" t="n">
        <v>6.94</v>
      </c>
      <c r="H155" s="36" t="n">
        <v>314.685972</v>
      </c>
      <c r="I155" s="37" t="n">
        <v>0.05082534165980096</v>
      </c>
      <c r="J155" s="37" t="n">
        <v>74.13161150333623</v>
      </c>
      <c r="K155" s="33" t="inlineStr">
        <is>
          <t>B</t>
        </is>
      </c>
    </row>
    <row r="156" ht="20.1" customHeight="1">
      <c r="A156" s="33" t="inlineStr">
        <is>
          <t>76.10.08</t>
        </is>
      </c>
      <c r="B156" s="34" t="inlineStr">
        <is>
          <t>MEIO FIO EM CONCRETO PRE-MOLDADO FCK&gt;=20MPA, PADRÃO SUDECAP TIPO B, 40 X 15/12 (H X L1/L2), COMPRIMENTO 80CM REF 4061</t>
        </is>
      </c>
      <c r="C156" s="33" t="inlineStr">
        <is>
          <t>SUDECAP</t>
        </is>
      </c>
      <c r="D156" s="33" t="inlineStr">
        <is>
          <t>Material</t>
        </is>
      </c>
      <c r="E156" s="33" t="inlineStr">
        <is>
          <t>M</t>
        </is>
      </c>
      <c r="F156" s="35" t="n">
        <v>7.4</v>
      </c>
      <c r="G156" s="36" t="n">
        <v>42.25</v>
      </c>
      <c r="H156" s="36" t="n">
        <v>312.65</v>
      </c>
      <c r="I156" s="37" t="n">
        <v>0.05049650916735738</v>
      </c>
      <c r="J156" s="37" t="n">
        <v>74.17067346990817</v>
      </c>
      <c r="K156" s="33" t="inlineStr">
        <is>
          <t>B</t>
        </is>
      </c>
    </row>
    <row r="157" ht="15" customHeight="1">
      <c r="A157" s="33" t="inlineStr">
        <is>
          <t>73.55.03</t>
        </is>
      </c>
      <c r="B157" s="34" t="inlineStr">
        <is>
          <t>EXTINTOR DE INCENDIO PO QUIMICO - 6KG</t>
        </is>
      </c>
      <c r="C157" s="33" t="inlineStr">
        <is>
          <t>SUDECAP</t>
        </is>
      </c>
      <c r="D157" s="33" t="inlineStr">
        <is>
          <t>Material</t>
        </is>
      </c>
      <c r="E157" s="33" t="inlineStr">
        <is>
          <t>UN</t>
        </is>
      </c>
      <c r="F157" s="35" t="n">
        <v>2</v>
      </c>
      <c r="G157" s="36" t="n">
        <v>150</v>
      </c>
      <c r="H157" s="36" t="n">
        <v>300</v>
      </c>
      <c r="I157" s="37" t="n">
        <v>0.0484533911729001</v>
      </c>
      <c r="J157" s="37" t="n">
        <v>74.20815496669876</v>
      </c>
      <c r="K157" s="33" t="inlineStr">
        <is>
          <t>B</t>
        </is>
      </c>
    </row>
    <row r="158" ht="20.1" customHeight="1">
      <c r="A158" s="33" t="inlineStr">
        <is>
          <t>54.20.18</t>
        </is>
      </c>
      <c r="B158" s="34" t="inlineStr">
        <is>
          <t>ESCAVADEIRA HIDRAULICA SOBRE ESTEIRAS, CACAMBA 0,98M3, PESO OPERACIONAL 17T, POTENCIA BRUTA 119HP, OU EQUIVALENTE</t>
        </is>
      </c>
      <c r="C158" s="33" t="inlineStr">
        <is>
          <t>SUDECAP</t>
        </is>
      </c>
      <c r="D158" s="33" t="inlineStr">
        <is>
          <t>Equipamento</t>
        </is>
      </c>
      <c r="E158" s="33" t="inlineStr">
        <is>
          <t>UN</t>
        </is>
      </c>
      <c r="F158" s="39" t="n">
        <v>0.000320406408</v>
      </c>
      <c r="G158" s="36" t="n">
        <v>917755.26</v>
      </c>
      <c r="H158" s="36" t="n">
        <v>294.0546662797061</v>
      </c>
      <c r="I158" s="37" t="n">
        <v>0.04749315257155731</v>
      </c>
      <c r="J158" s="37" t="n">
        <v>74.24489308046965</v>
      </c>
      <c r="K158" s="33" t="inlineStr">
        <is>
          <t>B</t>
        </is>
      </c>
    </row>
    <row r="159" ht="15" customHeight="1">
      <c r="A159" s="33" t="inlineStr">
        <is>
          <t>75.03.26</t>
        </is>
      </c>
      <c r="B159" s="34" t="inlineStr">
        <is>
          <t>TINTA ESMALTE SINTETICO PREMIUM ACETINADO REF 7311</t>
        </is>
      </c>
      <c r="C159" s="33" t="inlineStr">
        <is>
          <t>SUDECAP</t>
        </is>
      </c>
      <c r="D159" s="33" t="inlineStr">
        <is>
          <t>Material</t>
        </is>
      </c>
      <c r="E159" s="33" t="inlineStr">
        <is>
          <t>L</t>
        </is>
      </c>
      <c r="F159" s="35" t="n">
        <v>8.082141999999999</v>
      </c>
      <c r="G159" s="36" t="n">
        <v>36.11</v>
      </c>
      <c r="H159" s="36" t="n">
        <v>291.84614762</v>
      </c>
      <c r="I159" s="37" t="n">
        <v>0.04713645184311936</v>
      </c>
      <c r="J159" s="37" t="n">
        <v>74.28135632993077</v>
      </c>
      <c r="K159" s="33" t="inlineStr">
        <is>
          <t>B</t>
        </is>
      </c>
    </row>
    <row r="160" ht="15" customHeight="1">
      <c r="A160" s="33" t="inlineStr">
        <is>
          <t>71.30.04</t>
        </is>
      </c>
      <c r="B160" s="34" t="inlineStr">
        <is>
          <t>MADEIRA ROLICA D=  6 A 10 CM COMPRIMENTO 6 METROS</t>
        </is>
      </c>
      <c r="C160" s="33" t="inlineStr">
        <is>
          <t>SUDECAP</t>
        </is>
      </c>
      <c r="D160" s="33" t="inlineStr">
        <is>
          <t>Material</t>
        </is>
      </c>
      <c r="E160" s="33" t="inlineStr">
        <is>
          <t>M</t>
        </is>
      </c>
      <c r="F160" s="35" t="n">
        <v>25.6758</v>
      </c>
      <c r="G160" s="36" t="n">
        <v>11.33</v>
      </c>
      <c r="H160" s="36" t="n">
        <v>290.906814</v>
      </c>
      <c r="I160" s="37" t="n">
        <v>0.04698473884534697</v>
      </c>
      <c r="J160" s="37" t="n">
        <v>74.31770213736861</v>
      </c>
      <c r="K160" s="33" t="inlineStr">
        <is>
          <t>B</t>
        </is>
      </c>
    </row>
    <row r="161" ht="20.1" customHeight="1">
      <c r="A161" s="33" t="inlineStr">
        <is>
          <t>90.83.01*</t>
        </is>
      </c>
      <c r="B161" s="34" t="inlineStr">
        <is>
          <t>FITA ADESIVA P/ IDENTIF. DE CABO, REF. BRADY OU EQUIVALENTE [COTAÇÃO]</t>
        </is>
      </c>
      <c r="C161" s="33" t="inlineStr">
        <is>
          <t>Composições Próprias</t>
        </is>
      </c>
      <c r="D161" s="33" t="inlineStr">
        <is>
          <t>Material</t>
        </is>
      </c>
      <c r="E161" s="33" t="inlineStr">
        <is>
          <t>UN</t>
        </is>
      </c>
      <c r="F161" s="35" t="n">
        <v>1</v>
      </c>
      <c r="G161" s="36" t="n">
        <v>285.95</v>
      </c>
      <c r="H161" s="36" t="n">
        <v>285.95</v>
      </c>
      <c r="I161" s="37" t="n">
        <v>0.04618415735296928</v>
      </c>
      <c r="J161" s="37" t="n">
        <v>74.35342825072617</v>
      </c>
      <c r="K161" s="33" t="inlineStr">
        <is>
          <t>B</t>
        </is>
      </c>
    </row>
    <row r="162" ht="15" customHeight="1">
      <c r="A162" s="33" t="inlineStr">
        <is>
          <t>76.31.02</t>
        </is>
      </c>
      <c r="B162" s="34" t="inlineStr">
        <is>
          <t>CAIXA PRÉ-FABRICADA DE CONCRETO ARMADO 0,4X0,4X0,4 (CXLXH), COM TAMPA, REF 41628</t>
        </is>
      </c>
      <c r="C162" s="33" t="inlineStr">
        <is>
          <t>SUDECAP</t>
        </is>
      </c>
      <c r="D162" s="33" t="inlineStr">
        <is>
          <t>Material</t>
        </is>
      </c>
      <c r="E162" s="33" t="inlineStr">
        <is>
          <t>UN</t>
        </is>
      </c>
      <c r="F162" s="35" t="n">
        <v>4</v>
      </c>
      <c r="G162" s="36" t="n">
        <v>71</v>
      </c>
      <c r="H162" s="36" t="n">
        <v>284</v>
      </c>
      <c r="I162" s="37" t="n">
        <v>0.04586921031034542</v>
      </c>
      <c r="J162" s="37" t="n">
        <v>74.38891073435458</v>
      </c>
      <c r="K162" s="33" t="inlineStr">
        <is>
          <t>B</t>
        </is>
      </c>
    </row>
    <row r="163" ht="15" customHeight="1">
      <c r="A163" s="33" t="inlineStr">
        <is>
          <t>73.54.02</t>
        </is>
      </c>
      <c r="B163" s="34" t="inlineStr">
        <is>
          <t>KIT PADRAO COPASA 3/4" DE METAL OU EQUIVALENTE</t>
        </is>
      </c>
      <c r="C163" s="33" t="inlineStr">
        <is>
          <t>SUDECAP</t>
        </is>
      </c>
      <c r="D163" s="33" t="inlineStr">
        <is>
          <t>Material</t>
        </is>
      </c>
      <c r="E163" s="33" t="inlineStr">
        <is>
          <t>UN</t>
        </is>
      </c>
      <c r="F163" s="35" t="n">
        <v>1</v>
      </c>
      <c r="G163" s="36" t="n">
        <v>282.17</v>
      </c>
      <c r="H163" s="36" t="n">
        <v>282.17</v>
      </c>
      <c r="I163" s="37" t="n">
        <v>0.04557364462419074</v>
      </c>
      <c r="J163" s="37" t="n">
        <v>74.4241645808526</v>
      </c>
      <c r="K163" s="33" t="inlineStr">
        <is>
          <t>B</t>
        </is>
      </c>
    </row>
    <row r="164" ht="15" customHeight="1">
      <c r="A164" s="33" t="inlineStr">
        <is>
          <t>81.02.04</t>
        </is>
      </c>
      <c r="B164" s="34" t="inlineStr">
        <is>
          <t>VIDRO LISO INCOLOR, E=4 MM REF 10492</t>
        </is>
      </c>
      <c r="C164" s="33" t="inlineStr">
        <is>
          <t>SUDECAP</t>
        </is>
      </c>
      <c r="D164" s="33" t="inlineStr">
        <is>
          <t>Material</t>
        </is>
      </c>
      <c r="E164" s="33" t="inlineStr">
        <is>
          <t>M2</t>
        </is>
      </c>
      <c r="F164" s="35" t="n">
        <v>2.4</v>
      </c>
      <c r="G164" s="36" t="n">
        <v>115</v>
      </c>
      <c r="H164" s="36" t="n">
        <v>276</v>
      </c>
      <c r="I164" s="37" t="n">
        <v>0.04457711987906809</v>
      </c>
      <c r="J164" s="37" t="n">
        <v>74.45864755789994</v>
      </c>
      <c r="K164" s="33" t="inlineStr">
        <is>
          <t>B</t>
        </is>
      </c>
    </row>
    <row r="165" ht="20.1" customHeight="1">
      <c r="A165" s="33" t="inlineStr">
        <is>
          <t>82.59.10</t>
        </is>
      </c>
      <c r="B165" s="34" t="inlineStr">
        <is>
          <t>SOLEIRA EM GRANITO, POLIDO, TIPO ANDORINHA/ QUARTZ/ CASTELO/ CORUMBA OU OUTROS EQUIVALENTES DA REGIAO, L= *15* CM, E=  *2,0* CM REF 20232</t>
        </is>
      </c>
      <c r="C165" s="33" t="inlineStr">
        <is>
          <t>SUDECAP</t>
        </is>
      </c>
      <c r="D165" s="33" t="inlineStr">
        <is>
          <t>Material</t>
        </is>
      </c>
      <c r="E165" s="33" t="inlineStr">
        <is>
          <t>M2</t>
        </is>
      </c>
      <c r="F165" s="35" t="n">
        <v>1.26</v>
      </c>
      <c r="G165" s="36" t="n">
        <v>216.67</v>
      </c>
      <c r="H165" s="36" t="n">
        <v>273.0042</v>
      </c>
      <c r="I165" s="37" t="n">
        <v>0.04409326431481551</v>
      </c>
      <c r="J165" s="37" t="n">
        <v>74.49275571997939</v>
      </c>
      <c r="K165" s="33" t="inlineStr">
        <is>
          <t>B</t>
        </is>
      </c>
    </row>
    <row r="166" ht="15" customHeight="1">
      <c r="A166" s="33" t="inlineStr">
        <is>
          <t>60.30.10</t>
        </is>
      </c>
      <c r="B166" s="34" t="inlineStr">
        <is>
          <t>TELA ARAME GALV. Nº 22 MALHA 1"(PINTEIRO)</t>
        </is>
      </c>
      <c r="C166" s="33" t="inlineStr">
        <is>
          <t>SUDECAP</t>
        </is>
      </c>
      <c r="D166" s="33" t="inlineStr">
        <is>
          <t>Material</t>
        </is>
      </c>
      <c r="E166" s="33" t="inlineStr">
        <is>
          <t>M2</t>
        </is>
      </c>
      <c r="F166" s="35" t="n">
        <v>46.6</v>
      </c>
      <c r="G166" s="36" t="n">
        <v>5.82</v>
      </c>
      <c r="H166" s="36" t="n">
        <v>271.212</v>
      </c>
      <c r="I166" s="37" t="n">
        <v>0.0438038037559486</v>
      </c>
      <c r="J166" s="37" t="n">
        <v>74.5266402424613</v>
      </c>
      <c r="K166" s="33" t="inlineStr">
        <is>
          <t>B</t>
        </is>
      </c>
    </row>
    <row r="167" ht="20.1" customHeight="1">
      <c r="A167" s="33" t="inlineStr">
        <is>
          <t>54.32.08</t>
        </is>
      </c>
      <c r="B167" s="34" t="inlineStr">
        <is>
          <t>MOTONIVELADORA POTENCIA BASICA LIQUIDA (PRIMEIRA MARCHA) 125HP/93KW , PESO BRUTO 16T, LARGURA DA LAMINA DE 3,7 M, OU EQUIVALENTE</t>
        </is>
      </c>
      <c r="C167" s="33" t="inlineStr">
        <is>
          <t>SUDECAP</t>
        </is>
      </c>
      <c r="D167" s="33" t="inlineStr">
        <is>
          <t>Equipamento</t>
        </is>
      </c>
      <c r="E167" s="33" t="inlineStr">
        <is>
          <t>UN</t>
        </is>
      </c>
      <c r="F167" s="39" t="n">
        <v>0.000196277946</v>
      </c>
      <c r="G167" s="36" t="n">
        <v>1361135.71</v>
      </c>
      <c r="H167" s="36" t="n">
        <v>267.1609213860517</v>
      </c>
      <c r="I167" s="37" t="n">
        <v>0.04314950876676924</v>
      </c>
      <c r="J167" s="37" t="n">
        <v>74.56001876473655</v>
      </c>
      <c r="K167" s="33" t="inlineStr">
        <is>
          <t>B</t>
        </is>
      </c>
    </row>
    <row r="168" ht="15" customHeight="1">
      <c r="A168" s="33" t="inlineStr">
        <is>
          <t>67.02.10</t>
        </is>
      </c>
      <c r="B168" s="34" t="inlineStr">
        <is>
          <t>TELHA DE FIBROCIMENTO ONDULADA E = 4 MM, DE 2,44 X 0,50 M (SEM AMIANTO)</t>
        </is>
      </c>
      <c r="C168" s="33" t="inlineStr">
        <is>
          <t>SUDECAP</t>
        </is>
      </c>
      <c r="D168" s="33" t="inlineStr">
        <is>
          <t>Material</t>
        </is>
      </c>
      <c r="E168" s="33" t="inlineStr">
        <is>
          <t>M2</t>
        </is>
      </c>
      <c r="F168" s="35" t="n">
        <v>16.896</v>
      </c>
      <c r="G168" s="36" t="n">
        <v>15.52</v>
      </c>
      <c r="H168" s="36" t="n">
        <v>262.22592</v>
      </c>
      <c r="I168" s="37" t="n">
        <v>0.04235245025811202</v>
      </c>
      <c r="J168" s="37" t="n">
        <v>74.59278134108121</v>
      </c>
      <c r="K168" s="33" t="inlineStr">
        <is>
          <t>B</t>
        </is>
      </c>
    </row>
    <row r="169" ht="15" customHeight="1">
      <c r="A169" s="33" t="inlineStr">
        <is>
          <t>54.11.28</t>
        </is>
      </c>
      <c r="B169" s="34" t="inlineStr">
        <is>
          <t>PÁ CARREGADEIRA 140HP CAPACIDADE CAÇAMBA 1,7M3 OU EQUIVALENTE</t>
        </is>
      </c>
      <c r="C169" s="33" t="inlineStr">
        <is>
          <t>SUDECAP</t>
        </is>
      </c>
      <c r="D169" s="33" t="inlineStr">
        <is>
          <t>Equipamento</t>
        </is>
      </c>
      <c r="E169" s="33" t="inlineStr">
        <is>
          <t>UN</t>
        </is>
      </c>
      <c r="F169" s="38" t="n">
        <v>0.00036447417</v>
      </c>
      <c r="G169" s="36" t="n">
        <v>712324.1899999999</v>
      </c>
      <c r="H169" s="36" t="n">
        <v>259.6237679211723</v>
      </c>
      <c r="I169" s="37" t="n">
        <v>0.04193217328288932</v>
      </c>
      <c r="J169" s="37" t="n">
        <v>74.62521782840378</v>
      </c>
      <c r="K169" s="33" t="inlineStr">
        <is>
          <t>B</t>
        </is>
      </c>
    </row>
    <row r="170" ht="15" customHeight="1">
      <c r="A170" s="33" t="inlineStr">
        <is>
          <t>67.20.18</t>
        </is>
      </c>
      <c r="B170" s="34" t="inlineStr">
        <is>
          <t>GANCHO 1/4"x250 MM</t>
        </is>
      </c>
      <c r="C170" s="33" t="inlineStr">
        <is>
          <t>SUDECAP</t>
        </is>
      </c>
      <c r="D170" s="33" t="inlineStr">
        <is>
          <t>Material</t>
        </is>
      </c>
      <c r="E170" s="33" t="inlineStr">
        <is>
          <t>CJ</t>
        </is>
      </c>
      <c r="F170" s="35" t="n">
        <v>166.4</v>
      </c>
      <c r="G170" s="36" t="n">
        <v>1.54</v>
      </c>
      <c r="H170" s="36" t="n">
        <v>256.256</v>
      </c>
      <c r="I170" s="37" t="n">
        <v>0.04138824069467562</v>
      </c>
      <c r="J170" s="37" t="n">
        <v>74.6572345229623</v>
      </c>
      <c r="K170" s="33" t="inlineStr">
        <is>
          <t>B</t>
        </is>
      </c>
    </row>
    <row r="171" ht="20.1" customHeight="1">
      <c r="A171" s="33" t="inlineStr">
        <is>
          <t>90.89.91*</t>
        </is>
      </c>
      <c r="B171" s="34" t="inlineStr">
        <is>
          <t>TARIFA ART POR CONTRATO/OBRA/SERVIÇO - FAIXA 2 [VALOR CREA/MG 2023]</t>
        </is>
      </c>
      <c r="C171" s="33" t="inlineStr">
        <is>
          <t>Composições Próprias</t>
        </is>
      </c>
      <c r="D171" s="33" t="inlineStr">
        <is>
          <t>Material</t>
        </is>
      </c>
      <c r="E171" s="33" t="inlineStr">
        <is>
          <t>UN</t>
        </is>
      </c>
      <c r="F171" s="35" t="n">
        <v>1</v>
      </c>
      <c r="G171" s="36" t="n">
        <v>254.59</v>
      </c>
      <c r="H171" s="36" t="n">
        <v>254.59</v>
      </c>
      <c r="I171" s="37" t="n">
        <v>0.04111916286236212</v>
      </c>
      <c r="J171" s="37" t="n">
        <v>74.68904257052203</v>
      </c>
      <c r="K171" s="33" t="inlineStr">
        <is>
          <t>B</t>
        </is>
      </c>
    </row>
    <row r="172" ht="20.1" customHeight="1">
      <c r="A172" s="33" t="inlineStr">
        <is>
          <t>66.05.11</t>
        </is>
      </c>
      <c r="B172" s="34" t="inlineStr">
        <is>
          <t>VIGA DE ESCORAMENTO H20, DE MADEIRA, PESO DE 5,0 A 5,20 KG/M, COM EXTREMIDADES PLÁSTICAS</t>
        </is>
      </c>
      <c r="C172" s="33" t="inlineStr">
        <is>
          <t>SUDECAP</t>
        </is>
      </c>
      <c r="D172" s="33" t="inlineStr">
        <is>
          <t>Material</t>
        </is>
      </c>
      <c r="E172" s="33" t="inlineStr">
        <is>
          <t>M</t>
        </is>
      </c>
      <c r="F172" s="35" t="n">
        <v>2.0235</v>
      </c>
      <c r="G172" s="36" t="n">
        <v>125.53</v>
      </c>
      <c r="H172" s="36" t="n">
        <v>254.009955</v>
      </c>
      <c r="I172" s="37" t="n">
        <v>0.04102547903808584</v>
      </c>
      <c r="J172" s="37" t="n">
        <v>74.72077815385461</v>
      </c>
      <c r="K172" s="33" t="inlineStr">
        <is>
          <t>B</t>
        </is>
      </c>
    </row>
    <row r="173" ht="27.95" customHeight="1">
      <c r="A173" s="33" t="inlineStr">
        <is>
          <t>MATED-11339</t>
        </is>
      </c>
      <c r="B173" s="34" t="inlineStr">
        <is>
          <t>ELETRODO REVESTIDO PARA SOLDA (DIÂMETRO NOMINAL: 3,25MM|FAIXA DE CORRENTE ELÉTRICA: 110- 150A|COMPRIMENTO: 350MM| CLASSIFICAÇÃO: E6013| APLICAÇÃO: COMUM DE USO  GERAL)   Kg</t>
        </is>
      </c>
      <c r="C173" s="33" t="inlineStr">
        <is>
          <t>SETOP</t>
        </is>
      </c>
      <c r="D173" s="33" t="inlineStr">
        <is>
          <t>Material</t>
        </is>
      </c>
      <c r="E173" s="33" t="inlineStr">
        <is>
          <t>Kg</t>
        </is>
      </c>
      <c r="F173" s="35" t="n">
        <v>10.201303278</v>
      </c>
      <c r="G173" s="36" t="n">
        <v>24.55</v>
      </c>
      <c r="H173" s="36" t="n">
        <v>250.4419954749</v>
      </c>
      <c r="I173" s="37" t="n">
        <v>0.04044921324289002</v>
      </c>
      <c r="J173" s="37" t="n">
        <v>74.7520677073754</v>
      </c>
      <c r="K173" s="33" t="inlineStr">
        <is>
          <t>B</t>
        </is>
      </c>
    </row>
    <row r="174" ht="15" customHeight="1">
      <c r="A174" s="33" t="inlineStr">
        <is>
          <t>77.05.53</t>
        </is>
      </c>
      <c r="B174" s="34" t="inlineStr">
        <is>
          <t>PREGO DE ACO POLIDO COM CABECA 15 X 18 (1 1/2 X 13)</t>
        </is>
      </c>
      <c r="C174" s="33" t="inlineStr">
        <is>
          <t>SUDECAP</t>
        </is>
      </c>
      <c r="D174" s="33" t="inlineStr">
        <is>
          <t>Material</t>
        </is>
      </c>
      <c r="E174" s="33" t="inlineStr">
        <is>
          <t>KG</t>
        </is>
      </c>
      <c r="F174" s="35" t="n">
        <v>9.089478</v>
      </c>
      <c r="G174" s="36" t="n">
        <v>27.51</v>
      </c>
      <c r="H174" s="36" t="n">
        <v>250.05153978</v>
      </c>
      <c r="I174" s="37" t="n">
        <v>0.04038615023448777</v>
      </c>
      <c r="J174" s="37" t="n">
        <v>74.78330853495036</v>
      </c>
      <c r="K174" s="33" t="inlineStr">
        <is>
          <t>B</t>
        </is>
      </c>
    </row>
    <row r="175" ht="15" customHeight="1">
      <c r="A175" s="33" t="inlineStr">
        <is>
          <t>73.02.02</t>
        </is>
      </c>
      <c r="B175" s="34" t="inlineStr">
        <is>
          <t>TUBO PVC SOLDÁVEL MARROM D=  25MM (3/4") CONF. NBR 5648</t>
        </is>
      </c>
      <c r="C175" s="33" t="inlineStr">
        <is>
          <t>SUDECAP</t>
        </is>
      </c>
      <c r="D175" s="33" t="inlineStr">
        <is>
          <t>Material</t>
        </is>
      </c>
      <c r="E175" s="33" t="inlineStr">
        <is>
          <t>M</t>
        </is>
      </c>
      <c r="F175" s="35" t="n">
        <v>46.746</v>
      </c>
      <c r="G175" s="36" t="n">
        <v>5.27</v>
      </c>
      <c r="H175" s="36" t="n">
        <v>246.35142</v>
      </c>
      <c r="I175" s="37" t="n">
        <v>0.03978853906419801</v>
      </c>
      <c r="J175" s="37" t="n">
        <v>74.81408709073156</v>
      </c>
      <c r="K175" s="33" t="inlineStr">
        <is>
          <t>B</t>
        </is>
      </c>
    </row>
    <row r="176" ht="20.1" customHeight="1">
      <c r="A176" s="33" t="inlineStr">
        <is>
          <t>74.02.13</t>
        </is>
      </c>
      <c r="B176" s="34" t="inlineStr">
        <is>
          <t>ELETRODUTO GALV. À QUENTE, PESADO, PAREDE 2,65MM, 1 1/4", CONF. ABNT NBR 5598 OU EQUIVALENTE</t>
        </is>
      </c>
      <c r="C176" s="33" t="inlineStr">
        <is>
          <t>SUDECAP</t>
        </is>
      </c>
      <c r="D176" s="33" t="inlineStr">
        <is>
          <t>Material</t>
        </is>
      </c>
      <c r="E176" s="33" t="inlineStr">
        <is>
          <t>M</t>
        </is>
      </c>
      <c r="F176" s="35" t="n">
        <v>7.85</v>
      </c>
      <c r="G176" s="36" t="n">
        <v>31.25</v>
      </c>
      <c r="H176" s="36" t="n">
        <v>245.3125</v>
      </c>
      <c r="I176" s="37" t="n">
        <v>0.03962074174034019</v>
      </c>
      <c r="J176" s="37" t="n">
        <v>74.84473571065723</v>
      </c>
      <c r="K176" s="33" t="inlineStr">
        <is>
          <t>B</t>
        </is>
      </c>
    </row>
    <row r="177" ht="15" customHeight="1">
      <c r="A177" s="33" t="inlineStr">
        <is>
          <t>73.52.45</t>
        </is>
      </c>
      <c r="B177" s="34" t="inlineStr">
        <is>
          <t>VALVULA DE DESCARGA 1 1/2" DOCOL OU EQUIVALENTE REF 10228</t>
        </is>
      </c>
      <c r="C177" s="33" t="inlineStr">
        <is>
          <t>SUDECAP</t>
        </is>
      </c>
      <c r="D177" s="33" t="inlineStr">
        <is>
          <t>Material</t>
        </is>
      </c>
      <c r="E177" s="33" t="inlineStr">
        <is>
          <t>UN</t>
        </is>
      </c>
      <c r="F177" s="35" t="n">
        <v>2</v>
      </c>
      <c r="G177" s="36" t="n">
        <v>122.18</v>
      </c>
      <c r="H177" s="36" t="n">
        <v>244.36</v>
      </c>
      <c r="I177" s="37" t="n">
        <v>0.03946690222336623</v>
      </c>
      <c r="J177" s="37" t="n">
        <v>74.87526563917639</v>
      </c>
      <c r="K177" s="33" t="inlineStr">
        <is>
          <t>B</t>
        </is>
      </c>
    </row>
    <row r="178" ht="15" customHeight="1">
      <c r="A178" s="33" t="inlineStr">
        <is>
          <t>73.24.63</t>
        </is>
      </c>
      <c r="B178" s="34" t="inlineStr">
        <is>
          <t>TUBO PVC COLETOR ESGOTO COR OCRE LISO JE NBR-7362 D= 100MM X 6M</t>
        </is>
      </c>
      <c r="C178" s="33" t="inlineStr">
        <is>
          <t>SUDECAP</t>
        </is>
      </c>
      <c r="D178" s="33" t="inlineStr">
        <is>
          <t>Material</t>
        </is>
      </c>
      <c r="E178" s="33" t="inlineStr">
        <is>
          <t>UN</t>
        </is>
      </c>
      <c r="F178" s="35" t="n">
        <v>2.200044</v>
      </c>
      <c r="G178" s="36" t="n">
        <v>110.71</v>
      </c>
      <c r="H178" s="36" t="n">
        <v>243.56687124</v>
      </c>
      <c r="I178" s="37" t="n">
        <v>0.03933880296317037</v>
      </c>
      <c r="J178" s="37" t="n">
        <v>74.90569686642067</v>
      </c>
      <c r="K178" s="33" t="inlineStr">
        <is>
          <t>B</t>
        </is>
      </c>
    </row>
    <row r="179" ht="20.1" customHeight="1">
      <c r="A179" s="33" t="inlineStr">
        <is>
          <t>MOED-20150</t>
        </is>
      </c>
      <c r="B179" s="34" t="inlineStr">
        <is>
          <t>PEDREIRO</t>
        </is>
      </c>
      <c r="C179" s="33" t="inlineStr">
        <is>
          <t>SETOP</t>
        </is>
      </c>
      <c r="D179" s="33" t="inlineStr">
        <is>
          <t>Mão de Obra</t>
        </is>
      </c>
      <c r="E179" s="33" t="inlineStr">
        <is>
          <t>h</t>
        </is>
      </c>
      <c r="F179" s="35" t="n">
        <v>11.30537985195</v>
      </c>
      <c r="G179" s="36" t="n">
        <v>21.08</v>
      </c>
      <c r="H179" s="36" t="n">
        <v>238.317407279106</v>
      </c>
      <c r="I179" s="37" t="n">
        <v>0.03849095519401958</v>
      </c>
      <c r="J179" s="37" t="n">
        <v>74.93547216747112</v>
      </c>
      <c r="K179" s="33" t="inlineStr">
        <is>
          <t>B</t>
        </is>
      </c>
    </row>
    <row r="180" ht="15" customHeight="1">
      <c r="A180" s="33" t="inlineStr">
        <is>
          <t>76.12.09</t>
        </is>
      </c>
      <c r="B180" s="34" t="inlineStr">
        <is>
          <t>MOURAO DE CONCRETO RETO SECAO T 2,45M</t>
        </is>
      </c>
      <c r="C180" s="33" t="inlineStr">
        <is>
          <t>SUDECAP</t>
        </is>
      </c>
      <c r="D180" s="33" t="inlineStr">
        <is>
          <t>Material</t>
        </is>
      </c>
      <c r="E180" s="33" t="inlineStr">
        <is>
          <t>UN</t>
        </is>
      </c>
      <c r="F180" s="35" t="n">
        <v>3.956</v>
      </c>
      <c r="G180" s="36" t="n">
        <v>60</v>
      </c>
      <c r="H180" s="36" t="n">
        <v>237.36</v>
      </c>
      <c r="I180" s="37" t="n">
        <v>0.03833632309599855</v>
      </c>
      <c r="J180" s="37" t="n">
        <v>74.96512752773182</v>
      </c>
      <c r="K180" s="33" t="inlineStr">
        <is>
          <t>B</t>
        </is>
      </c>
    </row>
    <row r="181" ht="20.1" customHeight="1">
      <c r="A181" s="33" t="inlineStr">
        <is>
          <t>74.32.03</t>
        </is>
      </c>
      <c r="B181" s="34" t="inlineStr">
        <is>
          <t>LUMINARIA TIPO TARTARUGA PARA AREA EXTERNA EM ALUMINIO, COM GRADE, PARA 1 LAMPADA, BASE E27, POTENCIA MAXIMA 40/60 W (NAO INCLUI LAMPADA)</t>
        </is>
      </c>
      <c r="C181" s="33" t="inlineStr">
        <is>
          <t>SUDECAP</t>
        </is>
      </c>
      <c r="D181" s="33" t="inlineStr">
        <is>
          <t>Material</t>
        </is>
      </c>
      <c r="E181" s="33" t="inlineStr">
        <is>
          <t>UN</t>
        </is>
      </c>
      <c r="F181" s="35" t="n">
        <v>6</v>
      </c>
      <c r="G181" s="36" t="n">
        <v>39.5</v>
      </c>
      <c r="H181" s="36" t="n">
        <v>237</v>
      </c>
      <c r="I181" s="37" t="n">
        <v>0.03827817902659108</v>
      </c>
      <c r="J181" s="37" t="n">
        <v>74.99473791019639</v>
      </c>
      <c r="K181" s="33" t="inlineStr">
        <is>
          <t>B</t>
        </is>
      </c>
    </row>
    <row r="182" ht="20.1" customHeight="1">
      <c r="A182" s="33" t="inlineStr">
        <is>
          <t>74.02.12</t>
        </is>
      </c>
      <c r="B182" s="34" t="inlineStr">
        <is>
          <t>ELETRODUTO GALV. À QUENTE, PESADO, PAREDE 2,65MM, 1", CONF. ABNT NBR 5598 OU EQUIVALENTE</t>
        </is>
      </c>
      <c r="C182" s="33" t="inlineStr">
        <is>
          <t>SUDECAP</t>
        </is>
      </c>
      <c r="D182" s="33" t="inlineStr">
        <is>
          <t>Material</t>
        </is>
      </c>
      <c r="E182" s="33" t="inlineStr">
        <is>
          <t>M</t>
        </is>
      </c>
      <c r="F182" s="35" t="n">
        <v>5</v>
      </c>
      <c r="G182" s="36" t="n">
        <v>46.12</v>
      </c>
      <c r="H182" s="36" t="n">
        <v>230.6</v>
      </c>
      <c r="I182" s="37" t="n">
        <v>0.03724450668156921</v>
      </c>
      <c r="J182" s="37" t="n">
        <v>75.02354868739612</v>
      </c>
      <c r="K182" s="33" t="inlineStr">
        <is>
          <t>B</t>
        </is>
      </c>
    </row>
    <row r="183" ht="15" customHeight="1">
      <c r="A183" s="33" t="inlineStr">
        <is>
          <t>82.23.69</t>
        </is>
      </c>
      <c r="B183" s="34" t="inlineStr">
        <is>
          <t>JUNTA PLASTICA DE DILATACAO PARA PISOS, COR CINZA, 17 X 3 MM (ALTURA X ESPESSURA)</t>
        </is>
      </c>
      <c r="C183" s="33" t="inlineStr">
        <is>
          <t>SUDECAP</t>
        </is>
      </c>
      <c r="D183" s="33" t="inlineStr">
        <is>
          <t>Material</t>
        </is>
      </c>
      <c r="E183" s="33" t="inlineStr">
        <is>
          <t>M</t>
        </is>
      </c>
      <c r="F183" s="35" t="n">
        <v>130.977</v>
      </c>
      <c r="G183" s="36" t="n">
        <v>1.76</v>
      </c>
      <c r="H183" s="36" t="n">
        <v>230.51952</v>
      </c>
      <c r="I183" s="37" t="n">
        <v>0.03723150825183056</v>
      </c>
      <c r="J183" s="37" t="n">
        <v>75.05234946952999</v>
      </c>
      <c r="K183" s="33" t="inlineStr">
        <is>
          <t>B</t>
        </is>
      </c>
    </row>
    <row r="184" ht="27.95" customHeight="1">
      <c r="A184" s="33" t="inlineStr">
        <is>
          <t>90.78.50*</t>
        </is>
      </c>
      <c r="B184" s="34" t="inlineStr">
        <is>
          <t>FERROLHO COM FECHO /TRINCO REDONDO, EM ACO GALVANIZADO / ZINCADO, DE SOBREPOR, COM COMPRIMENTO DE 10" A 12" E ESPESSURA MINIMA DA CHAPA DE 1,50 MM [SINAPI-11456]</t>
        </is>
      </c>
      <c r="C184" s="33" t="inlineStr">
        <is>
          <t>Composições Próprias</t>
        </is>
      </c>
      <c r="D184" s="33" t="inlineStr">
        <is>
          <t>Material</t>
        </is>
      </c>
      <c r="E184" s="33" t="inlineStr">
        <is>
          <t>UN</t>
        </is>
      </c>
      <c r="F184" s="35" t="n">
        <v>11</v>
      </c>
      <c r="G184" s="36" t="n">
        <v>20.92</v>
      </c>
      <c r="H184" s="36" t="n">
        <v>230.12</v>
      </c>
      <c r="I184" s="37" t="n">
        <v>0.03716698125569257</v>
      </c>
      <c r="J184" s="37" t="n">
        <v>75.08110027633482</v>
      </c>
      <c r="K184" s="33" t="inlineStr">
        <is>
          <t>B</t>
        </is>
      </c>
    </row>
    <row r="185" ht="15" customHeight="1">
      <c r="A185" s="33" t="inlineStr">
        <is>
          <t>75.01.04</t>
        </is>
      </c>
      <c r="B185" s="34" t="inlineStr">
        <is>
          <t>TINTA ACRÍLICA STANDARD, COR BRANCO FOSCO</t>
        </is>
      </c>
      <c r="C185" s="33" t="inlineStr">
        <is>
          <t>SUDECAP</t>
        </is>
      </c>
      <c r="D185" s="33" t="inlineStr">
        <is>
          <t>Material</t>
        </is>
      </c>
      <c r="E185" s="33" t="inlineStr">
        <is>
          <t>L</t>
        </is>
      </c>
      <c r="F185" s="35" t="n">
        <v>18.8496</v>
      </c>
      <c r="G185" s="36" t="n">
        <v>12.01</v>
      </c>
      <c r="H185" s="36" t="n">
        <v>226.383696</v>
      </c>
      <c r="I185" s="37" t="n">
        <v>0.03656352592484966</v>
      </c>
      <c r="J185" s="37" t="n">
        <v>75.109383813813</v>
      </c>
      <c r="K185" s="33" t="inlineStr">
        <is>
          <t>B</t>
        </is>
      </c>
    </row>
    <row r="186" ht="15" customHeight="1">
      <c r="A186" s="33" t="inlineStr">
        <is>
          <t>74.38.23</t>
        </is>
      </c>
      <c r="B186" s="34" t="inlineStr">
        <is>
          <t>LÂMPADA MILHO LED 24W 2200 LUMENS BASE E27 OU EQUIVALENTE</t>
        </is>
      </c>
      <c r="C186" s="33" t="inlineStr">
        <is>
          <t>SUDECAP</t>
        </is>
      </c>
      <c r="D186" s="33" t="inlineStr">
        <is>
          <t>Material</t>
        </is>
      </c>
      <c r="E186" s="33" t="inlineStr">
        <is>
          <t>UN</t>
        </is>
      </c>
      <c r="F186" s="35" t="n">
        <v>9</v>
      </c>
      <c r="G186" s="36" t="n">
        <v>24.67</v>
      </c>
      <c r="H186" s="36" t="n">
        <v>222.03</v>
      </c>
      <c r="I186" s="37" t="n">
        <v>0.03586035480706336</v>
      </c>
      <c r="J186" s="37" t="n">
        <v>75.13712386958773</v>
      </c>
      <c r="K186" s="33" t="inlineStr">
        <is>
          <t>B</t>
        </is>
      </c>
    </row>
    <row r="187" ht="15" customHeight="1">
      <c r="A187" s="33" t="inlineStr">
        <is>
          <t>73.05.50</t>
        </is>
      </c>
      <c r="B187" s="34" t="inlineStr">
        <is>
          <t>ADAPTADOR SOLDÁVEL LONGO C/FLANGES LIVRES P/CX D´ÁGUA D= 75MM (2 1/2")</t>
        </is>
      </c>
      <c r="C187" s="33" t="inlineStr">
        <is>
          <t>SUDECAP</t>
        </is>
      </c>
      <c r="D187" s="33" t="inlineStr">
        <is>
          <t>Material</t>
        </is>
      </c>
      <c r="E187" s="33" t="inlineStr">
        <is>
          <t>UN</t>
        </is>
      </c>
      <c r="F187" s="35" t="n">
        <v>1</v>
      </c>
      <c r="G187" s="36" t="n">
        <v>220.16</v>
      </c>
      <c r="H187" s="36" t="n">
        <v>220.16</v>
      </c>
      <c r="I187" s="37" t="n">
        <v>0.03555832866875228</v>
      </c>
      <c r="J187" s="37" t="n">
        <v>75.16463029069911</v>
      </c>
      <c r="K187" s="33" t="inlineStr">
        <is>
          <t>B</t>
        </is>
      </c>
    </row>
    <row r="188" ht="20.1" customHeight="1">
      <c r="A188" s="33" t="inlineStr">
        <is>
          <t>54.36.10</t>
        </is>
      </c>
      <c r="B188" s="34" t="inlineStr">
        <is>
          <t>TRATOR DE ESTEIRAS, POTENCIA DE 177HP/132KW, PESO OPERACIONAL DE 16,5T, COM LAMINA COM CAPACIDADE DE 3,18M3, OU EQUIVALENTE</t>
        </is>
      </c>
      <c r="C188" s="33" t="inlineStr">
        <is>
          <t>SUDECAP</t>
        </is>
      </c>
      <c r="D188" s="33" t="inlineStr">
        <is>
          <t>Equipamento</t>
        </is>
      </c>
      <c r="E188" s="33" t="inlineStr">
        <is>
          <t>UN</t>
        </is>
      </c>
      <c r="F188" s="38" t="n">
        <v>0.00021158137</v>
      </c>
      <c r="G188" s="36" t="n">
        <v>1034868.89</v>
      </c>
      <c r="H188" s="36" t="n">
        <v>218.9589775165793</v>
      </c>
      <c r="I188" s="37" t="n">
        <v>0.03536434996143018</v>
      </c>
      <c r="J188" s="37" t="n">
        <v>75.19198678582333</v>
      </c>
      <c r="K188" s="33" t="inlineStr">
        <is>
          <t>B</t>
        </is>
      </c>
    </row>
    <row r="189" ht="15" customHeight="1">
      <c r="A189" s="33" t="inlineStr">
        <is>
          <t>83.25.50</t>
        </is>
      </c>
      <c r="B189" s="34" t="inlineStr">
        <is>
          <t>AQUECEDOR PAR 25 MARMITAS 60X90CM - ELETRICO</t>
        </is>
      </c>
      <c r="C189" s="33" t="inlineStr">
        <is>
          <t>SUDECAP</t>
        </is>
      </c>
      <c r="D189" s="33" t="inlineStr">
        <is>
          <t>Material</t>
        </is>
      </c>
      <c r="E189" s="33" t="inlineStr">
        <is>
          <t>UN</t>
        </is>
      </c>
      <c r="F189" s="35" t="n">
        <v>0.2</v>
      </c>
      <c r="G189" s="36" t="n">
        <v>1079.59</v>
      </c>
      <c r="H189" s="36" t="n">
        <v>215.918</v>
      </c>
      <c r="I189" s="37" t="n">
        <v>0.03487319771756748</v>
      </c>
      <c r="J189" s="37" t="n">
        <v>75.21896346844676</v>
      </c>
      <c r="K189" s="33" t="inlineStr">
        <is>
          <t>B</t>
        </is>
      </c>
    </row>
    <row r="190" ht="20.1" customHeight="1">
      <c r="A190" s="33" t="inlineStr">
        <is>
          <t>MATED-13097</t>
        </is>
      </c>
      <c r="B190" s="34" t="inlineStr">
        <is>
          <t>TRANSPORTE - HORISTA ( ENCARGOS COMPLEMENTARES)   hora</t>
        </is>
      </c>
      <c r="C190" s="33" t="inlineStr">
        <is>
          <t>SETOP</t>
        </is>
      </c>
      <c r="D190" s="33" t="inlineStr">
        <is>
          <t>Material</t>
        </is>
      </c>
      <c r="E190" s="33" t="inlineStr">
        <is>
          <t>hora</t>
        </is>
      </c>
      <c r="F190" s="35" t="n">
        <v>298.6230581126329</v>
      </c>
      <c r="G190" s="36" t="n">
        <v>0.72</v>
      </c>
      <c r="H190" s="36" t="n">
        <v>215.0086018410957</v>
      </c>
      <c r="I190" s="37" t="n">
        <v>0.03472631963514979</v>
      </c>
      <c r="J190" s="37" t="n">
        <v>75.24582645719657</v>
      </c>
      <c r="K190" s="33" t="inlineStr">
        <is>
          <t>B</t>
        </is>
      </c>
    </row>
    <row r="191" ht="15" customHeight="1">
      <c r="A191" s="33" t="inlineStr">
        <is>
          <t>73.52.01</t>
        </is>
      </c>
      <c r="B191" s="34" t="inlineStr">
        <is>
          <t>ACABAM.P/VALV. DESCARGA  ANTIVANDALISMO DOCOL 11/2 OU EQUIVALENTE</t>
        </is>
      </c>
      <c r="C191" s="33" t="inlineStr">
        <is>
          <t>SUDECAP</t>
        </is>
      </c>
      <c r="D191" s="33" t="inlineStr">
        <is>
          <t>Material</t>
        </is>
      </c>
      <c r="E191" s="33" t="inlineStr">
        <is>
          <t>UN</t>
        </is>
      </c>
      <c r="F191" s="35" t="n">
        <v>1</v>
      </c>
      <c r="G191" s="36" t="n">
        <v>209.9</v>
      </c>
      <c r="H191" s="36" t="n">
        <v>209.9</v>
      </c>
      <c r="I191" s="37" t="n">
        <v>0.0339012226906391</v>
      </c>
      <c r="J191" s="37" t="n">
        <v>75.27205101111772</v>
      </c>
      <c r="K191" s="33" t="inlineStr">
        <is>
          <t>B</t>
        </is>
      </c>
    </row>
    <row r="192" ht="15" customHeight="1">
      <c r="A192" s="33" t="inlineStr">
        <is>
          <t>73.40.30</t>
        </is>
      </c>
      <c r="B192" s="34" t="inlineStr">
        <is>
          <t>CHUVEIRO LORENZETT TRADICAO CROMADO - 110 V OU EQUIVALENTE</t>
        </is>
      </c>
      <c r="C192" s="33" t="inlineStr">
        <is>
          <t>SUDECAP</t>
        </is>
      </c>
      <c r="D192" s="33" t="inlineStr">
        <is>
          <t>Material</t>
        </is>
      </c>
      <c r="E192" s="33" t="inlineStr">
        <is>
          <t>UN</t>
        </is>
      </c>
      <c r="F192" s="35" t="n">
        <v>1</v>
      </c>
      <c r="G192" s="36" t="n">
        <v>209.9</v>
      </c>
      <c r="H192" s="36" t="n">
        <v>209.9</v>
      </c>
      <c r="I192" s="37" t="n">
        <v>0.0339012226906391</v>
      </c>
      <c r="J192" s="37" t="n">
        <v>75.29827556503886</v>
      </c>
      <c r="K192" s="33" t="inlineStr">
        <is>
          <t>B</t>
        </is>
      </c>
    </row>
    <row r="193" ht="15" customHeight="1">
      <c r="A193" s="33" t="inlineStr">
        <is>
          <t>54.13.74</t>
        </is>
      </c>
      <c r="B193" s="34" t="inlineStr">
        <is>
          <t>COMPACTADOR VIBRATÓRIO DE PLACA 9,0 HP DIESEL OU EQUIVALENTE</t>
        </is>
      </c>
      <c r="C193" s="33" t="inlineStr">
        <is>
          <t>SUDECAP</t>
        </is>
      </c>
      <c r="D193" s="33" t="inlineStr">
        <is>
          <t>Equipamento</t>
        </is>
      </c>
      <c r="E193" s="33" t="inlineStr">
        <is>
          <t>UN</t>
        </is>
      </c>
      <c r="F193" s="39" t="n">
        <v>0.011917753184</v>
      </c>
      <c r="G193" s="36" t="n">
        <v>17486.08</v>
      </c>
      <c r="H193" s="36" t="n">
        <v>208.3947855956787</v>
      </c>
      <c r="I193" s="37" t="n">
        <v>0.03365811354953355</v>
      </c>
      <c r="J193" s="37" t="n">
        <v>75.32431146209284</v>
      </c>
      <c r="K193" s="33" t="inlineStr">
        <is>
          <t>B</t>
        </is>
      </c>
    </row>
    <row r="194" ht="27.95" customHeight="1">
      <c r="A194" s="33" t="inlineStr">
        <is>
          <t>90.83.50*</t>
        </is>
      </c>
      <c r="B194" s="34" t="inlineStr">
        <is>
          <t>PLACA DE SINALIZACAO DE SEGURANCA CONTRA INCENDIO, FOTOLUMINESCENTE, RETANGULAR, *13 X 26* CM, EM PVC *2* MM ANTI-CHAMAS (SIMBOLOS, CORES E PICTOGRAMAS CONFORME NBR 16820) [SINAPI-37539]</t>
        </is>
      </c>
      <c r="C194" s="33" t="inlineStr">
        <is>
          <t>Composições Próprias</t>
        </is>
      </c>
      <c r="D194" s="33" t="inlineStr">
        <is>
          <t>Material</t>
        </is>
      </c>
      <c r="E194" s="33" t="inlineStr">
        <is>
          <t>UN</t>
        </is>
      </c>
      <c r="F194" s="35" t="n">
        <v>8</v>
      </c>
      <c r="G194" s="36" t="n">
        <v>25.9</v>
      </c>
      <c r="H194" s="36" t="n">
        <v>207.2</v>
      </c>
      <c r="I194" s="37" t="n">
        <v>0.033465142170083</v>
      </c>
      <c r="J194" s="37" t="n">
        <v>75.35019868254288</v>
      </c>
      <c r="K194" s="33" t="inlineStr">
        <is>
          <t>B</t>
        </is>
      </c>
    </row>
    <row r="195" ht="15" customHeight="1">
      <c r="A195" s="33" t="inlineStr">
        <is>
          <t>74.01.02</t>
        </is>
      </c>
      <c r="B195" s="34" t="inlineStr">
        <is>
          <t>ELETRODUTO DE PVC RIGIDO ROSCAVEL DE 3/4 ", SEM LUVA REF 2674</t>
        </is>
      </c>
      <c r="C195" s="33" t="inlineStr">
        <is>
          <t>SUDECAP</t>
        </is>
      </c>
      <c r="D195" s="33" t="inlineStr">
        <is>
          <t>Material</t>
        </is>
      </c>
      <c r="E195" s="33" t="inlineStr">
        <is>
          <t>M</t>
        </is>
      </c>
      <c r="F195" s="35" t="n">
        <v>49.72</v>
      </c>
      <c r="G195" s="36" t="n">
        <v>4.15</v>
      </c>
      <c r="H195" s="36" t="n">
        <v>206.338</v>
      </c>
      <c r="I195" s="37" t="n">
        <v>0.03332591942611287</v>
      </c>
      <c r="J195" s="37" t="n">
        <v>75.37597845603544</v>
      </c>
      <c r="K195" s="33" t="inlineStr">
        <is>
          <t>B</t>
        </is>
      </c>
    </row>
    <row r="196" ht="20.1" customHeight="1">
      <c r="A196" s="33" t="inlineStr">
        <is>
          <t>MATED-11432</t>
        </is>
      </c>
      <c r="B196" s="34" t="inlineStr">
        <is>
          <t>SOLVENTE DILUENTE (BASE: AGUARRÁS)   l</t>
        </is>
      </c>
      <c r="C196" s="33" t="inlineStr">
        <is>
          <t>SETOP</t>
        </is>
      </c>
      <c r="D196" s="33" t="inlineStr">
        <is>
          <t>Material</t>
        </is>
      </c>
      <c r="E196" s="33" t="inlineStr">
        <is>
          <t>l</t>
        </is>
      </c>
      <c r="F196" s="35" t="n">
        <v>9.541693485</v>
      </c>
      <c r="G196" s="36" t="n">
        <v>21.1</v>
      </c>
      <c r="H196" s="36" t="n">
        <v>201.3297325335</v>
      </c>
      <c r="I196" s="37" t="n">
        <v>0.03251702761727009</v>
      </c>
      <c r="J196" s="37" t="n">
        <v>75.40113228853161</v>
      </c>
      <c r="K196" s="33" t="inlineStr">
        <is>
          <t>B</t>
        </is>
      </c>
    </row>
    <row r="197" ht="15" customHeight="1">
      <c r="A197" s="33" t="inlineStr">
        <is>
          <t>60.06.95</t>
        </is>
      </c>
      <c r="B197" s="34" t="inlineStr">
        <is>
          <t>BARRA DE APOIO EM AÇO INOX EM "L" D=32MM 70X70CM E=1,5MM (ABNT NBR 9050:2020)</t>
        </is>
      </c>
      <c r="C197" s="33" t="inlineStr">
        <is>
          <t>SUDECAP</t>
        </is>
      </c>
      <c r="D197" s="33" t="inlineStr">
        <is>
          <t>Material</t>
        </is>
      </c>
      <c r="E197" s="33" t="inlineStr">
        <is>
          <t>UN</t>
        </is>
      </c>
      <c r="F197" s="35" t="n">
        <v>1</v>
      </c>
      <c r="G197" s="36" t="n">
        <v>200.16</v>
      </c>
      <c r="H197" s="36" t="n">
        <v>200.16</v>
      </c>
      <c r="I197" s="37" t="n">
        <v>0.03232810259055895</v>
      </c>
      <c r="J197" s="37" t="n">
        <v>75.42613994319029</v>
      </c>
      <c r="K197" s="33" t="inlineStr">
        <is>
          <t>B</t>
        </is>
      </c>
    </row>
    <row r="198" ht="15" customHeight="1">
      <c r="A198" s="33" t="inlineStr">
        <is>
          <t>60.06.91</t>
        </is>
      </c>
      <c r="B198" s="34" t="inlineStr">
        <is>
          <t>BARRA DE APOIO EM AÇO INOX RETA D=32MM L=80CM E=1,5MM (ABNT NBR 9050:2020)</t>
        </is>
      </c>
      <c r="C198" s="33" t="inlineStr">
        <is>
          <t>SUDECAP</t>
        </is>
      </c>
      <c r="D198" s="33" t="inlineStr">
        <is>
          <t>Material</t>
        </is>
      </c>
      <c r="E198" s="33" t="inlineStr">
        <is>
          <t>UN</t>
        </is>
      </c>
      <c r="F198" s="35" t="n">
        <v>2</v>
      </c>
      <c r="G198" s="36" t="n">
        <v>100</v>
      </c>
      <c r="H198" s="36" t="n">
        <v>200</v>
      </c>
      <c r="I198" s="37" t="n">
        <v>0.0323022607819334</v>
      </c>
      <c r="J198" s="37" t="n">
        <v>75.45112760771735</v>
      </c>
      <c r="K198" s="33" t="inlineStr">
        <is>
          <t>B</t>
        </is>
      </c>
    </row>
    <row r="199" ht="15" customHeight="1">
      <c r="A199" s="33" t="inlineStr">
        <is>
          <t>73.33.02</t>
        </is>
      </c>
      <c r="B199" s="34" t="inlineStr">
        <is>
          <t>CAIXA D'AGUA DE POLIETILENO COM TAMPA 310 L</t>
        </is>
      </c>
      <c r="C199" s="33" t="inlineStr">
        <is>
          <t>SUDECAP</t>
        </is>
      </c>
      <c r="D199" s="33" t="inlineStr">
        <is>
          <t>Material</t>
        </is>
      </c>
      <c r="E199" s="33" t="inlineStr">
        <is>
          <t>UN</t>
        </is>
      </c>
      <c r="F199" s="35" t="n">
        <v>1</v>
      </c>
      <c r="G199" s="36" t="n">
        <v>199.9</v>
      </c>
      <c r="H199" s="36" t="n">
        <v>199.9</v>
      </c>
      <c r="I199" s="37" t="n">
        <v>0.03228610965154243</v>
      </c>
      <c r="J199" s="37" t="n">
        <v>75.47610277841214</v>
      </c>
      <c r="K199" s="33" t="inlineStr">
        <is>
          <t>B</t>
        </is>
      </c>
    </row>
    <row r="200" ht="15" customHeight="1">
      <c r="A200" s="33" t="inlineStr">
        <is>
          <t>73.46.01</t>
        </is>
      </c>
      <c r="B200" s="34" t="inlineStr">
        <is>
          <t>REGISTRO DE GAVETA BRUTO 1510-B 1/2" FABRIMAR OU EQUIVALENTE</t>
        </is>
      </c>
      <c r="C200" s="33" t="inlineStr">
        <is>
          <t>SUDECAP</t>
        </is>
      </c>
      <c r="D200" s="33" t="inlineStr">
        <is>
          <t>Material</t>
        </is>
      </c>
      <c r="E200" s="33" t="inlineStr">
        <is>
          <t>UN</t>
        </is>
      </c>
      <c r="F200" s="35" t="n">
        <v>5</v>
      </c>
      <c r="G200" s="36" t="n">
        <v>39.9</v>
      </c>
      <c r="H200" s="36" t="n">
        <v>199.5</v>
      </c>
      <c r="I200" s="37" t="n">
        <v>0.03222150512997857</v>
      </c>
      <c r="J200" s="37" t="n">
        <v>75.50102797377789</v>
      </c>
      <c r="K200" s="33" t="inlineStr">
        <is>
          <t>B</t>
        </is>
      </c>
    </row>
    <row r="201" ht="15" customHeight="1">
      <c r="A201" s="33" t="inlineStr">
        <is>
          <t>60.40.08</t>
        </is>
      </c>
      <c r="B201" s="34" t="inlineStr">
        <is>
          <t>TUBO AÇO GALVANIZADO INDUSTRIAL REDONDO DN 1 1/2" (38 MM)  E=1,50MM, NBR 6591</t>
        </is>
      </c>
      <c r="C201" s="33" t="inlineStr">
        <is>
          <t>SUDECAP</t>
        </is>
      </c>
      <c r="D201" s="33" t="inlineStr">
        <is>
          <t>Material</t>
        </is>
      </c>
      <c r="E201" s="33" t="inlineStr">
        <is>
          <t>M</t>
        </is>
      </c>
      <c r="F201" s="35" t="n">
        <v>13.585</v>
      </c>
      <c r="G201" s="36" t="n">
        <v>14.68</v>
      </c>
      <c r="H201" s="36" t="n">
        <v>199.4278</v>
      </c>
      <c r="I201" s="37" t="n">
        <v>0.03220984401383629</v>
      </c>
      <c r="J201" s="37" t="n">
        <v>75.52594442346104</v>
      </c>
      <c r="K201" s="33" t="inlineStr">
        <is>
          <t>B</t>
        </is>
      </c>
    </row>
    <row r="202" ht="15" customHeight="1">
      <c r="A202" s="33" t="inlineStr">
        <is>
          <t>81.04.06</t>
        </is>
      </c>
      <c r="B202" s="34" t="inlineStr">
        <is>
          <t>VIDRO MARTELADO OU CANELADO, E=4 MM REF 10499</t>
        </is>
      </c>
      <c r="C202" s="33" t="inlineStr">
        <is>
          <t>SUDECAP</t>
        </is>
      </c>
      <c r="D202" s="33" t="inlineStr">
        <is>
          <t>Material</t>
        </is>
      </c>
      <c r="E202" s="33" t="inlineStr">
        <is>
          <t>M2</t>
        </is>
      </c>
      <c r="F202" s="35" t="n">
        <v>1.42</v>
      </c>
      <c r="G202" s="36" t="n">
        <v>140</v>
      </c>
      <c r="H202" s="36" t="n">
        <v>198.8</v>
      </c>
      <c r="I202" s="37" t="n">
        <v>0.0321084472172418</v>
      </c>
      <c r="J202" s="37" t="n">
        <v>75.55078216200094</v>
      </c>
      <c r="K202" s="33" t="inlineStr">
        <is>
          <t>B</t>
        </is>
      </c>
    </row>
    <row r="203" ht="15" customHeight="1">
      <c r="A203" s="33" t="inlineStr">
        <is>
          <t>76.30.01</t>
        </is>
      </c>
      <c r="B203" s="34" t="inlineStr">
        <is>
          <t>CAIXA GORDURA, SIMPLES, CONCRETO PRE MOLDADO, CIRCULAR, COM TAMPA, D = 40 CM</t>
        </is>
      </c>
      <c r="C203" s="33" t="inlineStr">
        <is>
          <t>SUDECAP</t>
        </is>
      </c>
      <c r="D203" s="33" t="inlineStr">
        <is>
          <t>Material</t>
        </is>
      </c>
      <c r="E203" s="33" t="inlineStr">
        <is>
          <t>UN</t>
        </is>
      </c>
      <c r="F203" s="35" t="n">
        <v>1</v>
      </c>
      <c r="G203" s="36" t="n">
        <v>198</v>
      </c>
      <c r="H203" s="36" t="n">
        <v>198</v>
      </c>
      <c r="I203" s="37" t="n">
        <v>0.03197923817411406</v>
      </c>
      <c r="J203" s="37" t="n">
        <v>75.57551994988273</v>
      </c>
      <c r="K203" s="33" t="inlineStr">
        <is>
          <t>B</t>
        </is>
      </c>
    </row>
    <row r="204" ht="20.1" customHeight="1">
      <c r="A204" s="33" t="inlineStr">
        <is>
          <t>90.89.90*</t>
        </is>
      </c>
      <c r="B204" s="34" t="inlineStr">
        <is>
          <t>TARIFA ART POR CONTRATO/OBRA/SERVIÇO - FAIXA 1 [VALOR CREA/MG 2023]</t>
        </is>
      </c>
      <c r="C204" s="33" t="inlineStr">
        <is>
          <t>Composições Próprias</t>
        </is>
      </c>
      <c r="D204" s="33" t="inlineStr">
        <is>
          <t>Material</t>
        </is>
      </c>
      <c r="E204" s="33" t="inlineStr">
        <is>
          <t>UN</t>
        </is>
      </c>
      <c r="F204" s="35" t="n">
        <v>2</v>
      </c>
      <c r="G204" s="36" t="n">
        <v>96.62</v>
      </c>
      <c r="H204" s="36" t="n">
        <v>193.24</v>
      </c>
      <c r="I204" s="37" t="n">
        <v>0.03121044436750405</v>
      </c>
      <c r="J204" s="37" t="n">
        <v>75.59966303134878</v>
      </c>
      <c r="K204" s="33" t="inlineStr">
        <is>
          <t>B</t>
        </is>
      </c>
    </row>
    <row r="205" ht="15" customHeight="1">
      <c r="A205" s="33" t="inlineStr">
        <is>
          <t>00006016</t>
        </is>
      </c>
      <c r="B205" s="34" t="inlineStr">
        <is>
          <t>REGISTRO GAVETA BRUTO EM LATAO FORJADO, BITOLA 3/4 " (REF 1509)</t>
        </is>
      </c>
      <c r="C205" s="33" t="inlineStr">
        <is>
          <t>SINAPI</t>
        </is>
      </c>
      <c r="D205" s="33" t="inlineStr">
        <is>
          <t>Material</t>
        </is>
      </c>
      <c r="E205" s="33" t="inlineStr">
        <is>
          <t>UN</t>
        </is>
      </c>
      <c r="F205" s="35" t="n">
        <v>4</v>
      </c>
      <c r="G205" s="36" t="n">
        <v>47.67</v>
      </c>
      <c r="H205" s="36" t="n">
        <v>190.68</v>
      </c>
      <c r="I205" s="37" t="n">
        <v>0.0307969754294953</v>
      </c>
      <c r="J205" s="37" t="n">
        <v>75.6234862707089</v>
      </c>
      <c r="K205" s="33" t="inlineStr">
        <is>
          <t>B</t>
        </is>
      </c>
    </row>
    <row r="206" ht="15" customHeight="1">
      <c r="A206" s="33" t="inlineStr">
        <is>
          <t>74.04.45</t>
        </is>
      </c>
      <c r="B206" s="34" t="inlineStr">
        <is>
          <t>CURVA HORIZONTAL 90° GALV. P/ ELETROC. 400X100 MM</t>
        </is>
      </c>
      <c r="C206" s="33" t="inlineStr">
        <is>
          <t>SUDECAP</t>
        </is>
      </c>
      <c r="D206" s="33" t="inlineStr">
        <is>
          <t>Material</t>
        </is>
      </c>
      <c r="E206" s="33" t="inlineStr">
        <is>
          <t>UN</t>
        </is>
      </c>
      <c r="F206" s="35" t="n">
        <v>4</v>
      </c>
      <c r="G206" s="36" t="n">
        <v>47.5</v>
      </c>
      <c r="H206" s="36" t="n">
        <v>190</v>
      </c>
      <c r="I206" s="37" t="n">
        <v>0.03068714774283673</v>
      </c>
      <c r="J206" s="37" t="n">
        <v>75.6472245520096</v>
      </c>
      <c r="K206" s="33" t="inlineStr">
        <is>
          <t>B</t>
        </is>
      </c>
    </row>
    <row r="207" ht="15" customHeight="1">
      <c r="A207" s="33" t="inlineStr">
        <is>
          <t>78.50.01</t>
        </is>
      </c>
      <c r="B207" s="34" t="inlineStr">
        <is>
          <t>BARRA APOIO DEFIC.FISICO TUBO D=1 1/2" - CROMADA</t>
        </is>
      </c>
      <c r="C207" s="33" t="inlineStr">
        <is>
          <t>SUDECAP</t>
        </is>
      </c>
      <c r="D207" s="33" t="inlineStr">
        <is>
          <t>Material</t>
        </is>
      </c>
      <c r="E207" s="33" t="inlineStr">
        <is>
          <t>M</t>
        </is>
      </c>
      <c r="F207" s="35" t="n">
        <v>2.6</v>
      </c>
      <c r="G207" s="36" t="n">
        <v>72.56999999999999</v>
      </c>
      <c r="H207" s="36" t="n">
        <v>188.682</v>
      </c>
      <c r="I207" s="37" t="n">
        <v>0.03047427584428378</v>
      </c>
      <c r="J207" s="37" t="n">
        <v>75.67079791472442</v>
      </c>
      <c r="K207" s="33" t="inlineStr">
        <is>
          <t>B</t>
        </is>
      </c>
    </row>
    <row r="208" ht="15" customHeight="1">
      <c r="A208" s="33" t="inlineStr">
        <is>
          <t>74.26.08</t>
        </is>
      </c>
      <c r="B208" s="34" t="inlineStr">
        <is>
          <t>PATCH CORD, CATEGORIA 5 E, EXTENSAO DE 2,50 M</t>
        </is>
      </c>
      <c r="C208" s="33" t="inlineStr">
        <is>
          <t>SUDECAP</t>
        </is>
      </c>
      <c r="D208" s="33" t="inlineStr">
        <is>
          <t>Material</t>
        </is>
      </c>
      <c r="E208" s="33" t="inlineStr">
        <is>
          <t>UN</t>
        </is>
      </c>
      <c r="F208" s="35" t="n">
        <v>9</v>
      </c>
      <c r="G208" s="36" t="n">
        <v>20.9</v>
      </c>
      <c r="H208" s="36" t="n">
        <v>188.1</v>
      </c>
      <c r="I208" s="37" t="n">
        <v>0.03038027626540836</v>
      </c>
      <c r="J208" s="37" t="n">
        <v>75.69429881321211</v>
      </c>
      <c r="K208" s="33" t="inlineStr">
        <is>
          <t>B</t>
        </is>
      </c>
    </row>
    <row r="209" ht="15" customHeight="1">
      <c r="A209" s="33" t="inlineStr">
        <is>
          <t>83.25.47</t>
        </is>
      </c>
      <c r="B209" s="34" t="inlineStr">
        <is>
          <t>ARMARIO PARA ROUPAS COM 4 PORTAS 200X72X40CM</t>
        </is>
      </c>
      <c r="C209" s="33" t="inlineStr">
        <is>
          <t>SUDECAP</t>
        </is>
      </c>
      <c r="D209" s="33" t="inlineStr">
        <is>
          <t>Material</t>
        </is>
      </c>
      <c r="E209" s="33" t="inlineStr">
        <is>
          <t>UN</t>
        </is>
      </c>
      <c r="F209" s="35" t="n">
        <v>0.2</v>
      </c>
      <c r="G209" s="36" t="n">
        <v>937.12</v>
      </c>
      <c r="H209" s="36" t="n">
        <v>187.424</v>
      </c>
      <c r="I209" s="37" t="n">
        <v>0.03027109462396543</v>
      </c>
      <c r="J209" s="37" t="n">
        <v>75.71771475364042</v>
      </c>
      <c r="K209" s="33" t="inlineStr">
        <is>
          <t>B</t>
        </is>
      </c>
    </row>
    <row r="210" ht="15" customHeight="1">
      <c r="A210" s="33" t="inlineStr">
        <is>
          <t>62.03.10</t>
        </is>
      </c>
      <c r="B210" s="34" t="inlineStr">
        <is>
          <t>ARGAMASSA COLANTE AC I PARA CERAMICAS</t>
        </is>
      </c>
      <c r="C210" s="33" t="inlineStr">
        <is>
          <t>SUDECAP</t>
        </is>
      </c>
      <c r="D210" s="33" t="inlineStr">
        <is>
          <t>Material</t>
        </is>
      </c>
      <c r="E210" s="33" t="inlineStr">
        <is>
          <t>KG</t>
        </is>
      </c>
      <c r="F210" s="35" t="n">
        <v>228.379575</v>
      </c>
      <c r="G210" s="36" t="n">
        <v>0.82</v>
      </c>
      <c r="H210" s="36" t="n">
        <v>187.2712515</v>
      </c>
      <c r="I210" s="37" t="n">
        <v>0.03024642401456018</v>
      </c>
      <c r="J210" s="37" t="n">
        <v>75.74111195332034</v>
      </c>
      <c r="K210" s="33" t="inlineStr">
        <is>
          <t>B</t>
        </is>
      </c>
    </row>
    <row r="211" ht="15" customHeight="1">
      <c r="A211" s="33" t="inlineStr">
        <is>
          <t>73.02.05</t>
        </is>
      </c>
      <c r="B211" s="34" t="inlineStr">
        <is>
          <t>TUBO PVC SOLDÁVEL MARROM D=  50MM (1 1/2") CONF. NBR 5648</t>
        </is>
      </c>
      <c r="C211" s="33" t="inlineStr">
        <is>
          <t>SUDECAP</t>
        </is>
      </c>
      <c r="D211" s="33" t="inlineStr">
        <is>
          <t>Material</t>
        </is>
      </c>
      <c r="E211" s="33" t="inlineStr">
        <is>
          <t>M</t>
        </is>
      </c>
      <c r="F211" s="35" t="n">
        <v>11.0354</v>
      </c>
      <c r="G211" s="36" t="n">
        <v>16.65</v>
      </c>
      <c r="H211" s="36" t="n">
        <v>183.73941</v>
      </c>
      <c r="I211" s="37" t="n">
        <v>0.02967599168869291</v>
      </c>
      <c r="J211" s="37" t="n">
        <v>75.76406812072135</v>
      </c>
      <c r="K211" s="33" t="inlineStr">
        <is>
          <t>B</t>
        </is>
      </c>
    </row>
    <row r="212" ht="15" customHeight="1">
      <c r="A212" s="33" t="inlineStr">
        <is>
          <t>60.35.12</t>
        </is>
      </c>
      <c r="B212" s="34" t="inlineStr">
        <is>
          <t>ARAME GALVANIZADO 12 BWG, 2,76 MM (0,048 KG/M)</t>
        </is>
      </c>
      <c r="C212" s="33" t="inlineStr">
        <is>
          <t>SUDECAP</t>
        </is>
      </c>
      <c r="D212" s="33" t="inlineStr">
        <is>
          <t>Material</t>
        </is>
      </c>
      <c r="E212" s="33" t="inlineStr">
        <is>
          <t>KG</t>
        </is>
      </c>
      <c r="F212" s="35" t="n">
        <v>10.80716</v>
      </c>
      <c r="G212" s="36" t="n">
        <v>16.76</v>
      </c>
      <c r="H212" s="36" t="n">
        <v>181.1280016</v>
      </c>
      <c r="I212" s="37" t="n">
        <v>0.02925421971296825</v>
      </c>
      <c r="J212" s="37" t="n">
        <v>75.78669819910029</v>
      </c>
      <c r="K212" s="33" t="inlineStr">
        <is>
          <t>B</t>
        </is>
      </c>
    </row>
    <row r="213" ht="15" customHeight="1">
      <c r="A213" s="33" t="inlineStr">
        <is>
          <t>83.25.15</t>
        </is>
      </c>
      <c r="B213" s="34" t="inlineStr">
        <is>
          <t>CADEIRA ALMOFADADA FIXA SEM BRACO, ESTRUT. METALON</t>
        </is>
      </c>
      <c r="C213" s="33" t="inlineStr">
        <is>
          <t>SUDECAP</t>
        </is>
      </c>
      <c r="D213" s="33" t="inlineStr">
        <is>
          <t>Material</t>
        </is>
      </c>
      <c r="E213" s="33" t="inlineStr">
        <is>
          <t>UN</t>
        </is>
      </c>
      <c r="F213" s="35" t="n">
        <v>1.2</v>
      </c>
      <c r="G213" s="36" t="n">
        <v>148</v>
      </c>
      <c r="H213" s="36" t="n">
        <v>177.6</v>
      </c>
      <c r="I213" s="37" t="n">
        <v>0.02868440757435686</v>
      </c>
      <c r="J213" s="37" t="n">
        <v>75.80888724520031</v>
      </c>
      <c r="K213" s="33" t="inlineStr">
        <is>
          <t>B</t>
        </is>
      </c>
    </row>
    <row r="214" ht="20.1" customHeight="1">
      <c r="A214" s="33" t="inlineStr">
        <is>
          <t>75.13.08</t>
        </is>
      </c>
      <c r="B214" s="34" t="inlineStr">
        <is>
          <t>TINTA ASFALTICA IMPERMEABILIZANTE DILUIDA EM SOLVENTE, PARA MATERIAIS CIMENTICIOS, METAL E MADEIRA</t>
        </is>
      </c>
      <c r="C214" s="33" t="inlineStr">
        <is>
          <t>SUDECAP</t>
        </is>
      </c>
      <c r="D214" s="33" t="inlineStr">
        <is>
          <t>Material</t>
        </is>
      </c>
      <c r="E214" s="33" t="inlineStr">
        <is>
          <t>L</t>
        </is>
      </c>
      <c r="F214" s="35" t="n">
        <v>16.57782</v>
      </c>
      <c r="G214" s="36" t="n">
        <v>10.55</v>
      </c>
      <c r="H214" s="36" t="n">
        <v>174.896001</v>
      </c>
      <c r="I214" s="37" t="n">
        <v>0.02824768117009642</v>
      </c>
      <c r="J214" s="37" t="n">
        <v>75.83073895782923</v>
      </c>
      <c r="K214" s="33" t="inlineStr">
        <is>
          <t>B</t>
        </is>
      </c>
    </row>
    <row r="215" ht="15" customHeight="1">
      <c r="A215" s="33" t="inlineStr">
        <is>
          <t>79.10.06</t>
        </is>
      </c>
      <c r="B215" s="34" t="inlineStr">
        <is>
          <t>BLOCO DE CONCRETO VAZADO 3,0MPA DE VEDAÇÃO 09X19X39 CM  C/ FRETE</t>
        </is>
      </c>
      <c r="C215" s="33" t="inlineStr">
        <is>
          <t>SUDECAP</t>
        </is>
      </c>
      <c r="D215" s="33" t="inlineStr">
        <is>
          <t>Material</t>
        </is>
      </c>
      <c r="E215" s="33" t="inlineStr">
        <is>
          <t>UN</t>
        </is>
      </c>
      <c r="F215" s="35" t="n">
        <v>76.3875</v>
      </c>
      <c r="G215" s="36" t="n">
        <v>2.28</v>
      </c>
      <c r="H215" s="36" t="n">
        <v>174.1635</v>
      </c>
      <c r="I215" s="37" t="n">
        <v>0.02812937397847129</v>
      </c>
      <c r="J215" s="37" t="n">
        <v>75.85249821609941</v>
      </c>
      <c r="K215" s="33" t="inlineStr">
        <is>
          <t>B</t>
        </is>
      </c>
    </row>
    <row r="216" ht="15" customHeight="1">
      <c r="A216" s="33" t="inlineStr">
        <is>
          <t>00004221</t>
        </is>
      </c>
      <c r="B216" s="34" t="inlineStr">
        <is>
          <t>OLEO DIESEL COMBUSTIVEL COMUM</t>
        </is>
      </c>
      <c r="C216" s="33" t="inlineStr">
        <is>
          <t>SINAPI</t>
        </is>
      </c>
      <c r="D216" s="33" t="inlineStr">
        <is>
          <t>Material</t>
        </is>
      </c>
      <c r="E216" s="33" t="inlineStr">
        <is>
          <t>L</t>
        </is>
      </c>
      <c r="F216" s="35" t="n">
        <v>37.868904</v>
      </c>
      <c r="G216" s="36" t="n">
        <v>4.57</v>
      </c>
      <c r="H216" s="36" t="n">
        <v>173.06089128</v>
      </c>
      <c r="I216" s="37" t="n">
        <v>0.02795129020640192</v>
      </c>
      <c r="J216" s="37" t="n">
        <v>75.87412004221466</v>
      </c>
      <c r="K216" s="33" t="inlineStr">
        <is>
          <t>B</t>
        </is>
      </c>
    </row>
    <row r="217" ht="15" customHeight="1">
      <c r="A217" s="33" t="inlineStr">
        <is>
          <t>74.13.26</t>
        </is>
      </c>
      <c r="B217" s="34" t="inlineStr">
        <is>
          <t>RELE FOTOELETRICO INTERNO E EXTERNO BIVOLT 1000 W, DE CONECTOR, SEM BASE</t>
        </is>
      </c>
      <c r="C217" s="33" t="inlineStr">
        <is>
          <t>SUDECAP</t>
        </is>
      </c>
      <c r="D217" s="33" t="inlineStr">
        <is>
          <t>Material</t>
        </is>
      </c>
      <c r="E217" s="33" t="inlineStr">
        <is>
          <t>UN</t>
        </is>
      </c>
      <c r="F217" s="35" t="n">
        <v>6</v>
      </c>
      <c r="G217" s="36" t="n">
        <v>28.77</v>
      </c>
      <c r="H217" s="36" t="n">
        <v>172.62</v>
      </c>
      <c r="I217" s="37" t="n">
        <v>0.02788008128088672</v>
      </c>
      <c r="J217" s="37" t="n">
        <v>75.89568689546796</v>
      </c>
      <c r="K217" s="33" t="inlineStr">
        <is>
          <t>B</t>
        </is>
      </c>
    </row>
    <row r="218" ht="15" customHeight="1">
      <c r="A218" s="33" t="inlineStr">
        <is>
          <t>73.65.11</t>
        </is>
      </c>
      <c r="B218" s="34" t="inlineStr">
        <is>
          <t>LAVATORIO SUSPENSO (41 X 29,5 CM) CELITE / EQUIVALENTE</t>
        </is>
      </c>
      <c r="C218" s="33" t="inlineStr">
        <is>
          <t>SUDECAP</t>
        </is>
      </c>
      <c r="D218" s="33" t="inlineStr">
        <is>
          <t>Material</t>
        </is>
      </c>
      <c r="E218" s="33" t="inlineStr">
        <is>
          <t>UN</t>
        </is>
      </c>
      <c r="F218" s="35" t="n">
        <v>1</v>
      </c>
      <c r="G218" s="36" t="n">
        <v>168.9</v>
      </c>
      <c r="H218" s="36" t="n">
        <v>168.9</v>
      </c>
      <c r="I218" s="37" t="n">
        <v>0.02727925923034276</v>
      </c>
      <c r="J218" s="37" t="n">
        <v>75.91678897816107</v>
      </c>
      <c r="K218" s="33" t="inlineStr">
        <is>
          <t>B</t>
        </is>
      </c>
    </row>
    <row r="219" ht="20.1" customHeight="1">
      <c r="A219" s="33" t="inlineStr">
        <is>
          <t>66.05.07</t>
        </is>
      </c>
      <c r="B219" s="34" t="inlineStr">
        <is>
          <t>LOCAÇÃO DE APRUMADOR METÁLICO DE PILAR, COM ALTURA E ÂNGULOS REGULÁVEIS, EXTENSÃO DE 1,50 A 2,80 M</t>
        </is>
      </c>
      <c r="C219" s="33" t="inlineStr">
        <is>
          <t>SUDECAP</t>
        </is>
      </c>
      <c r="D219" s="33" t="inlineStr">
        <is>
          <t>Material</t>
        </is>
      </c>
      <c r="E219" s="33" t="inlineStr">
        <is>
          <t>UNMES</t>
        </is>
      </c>
      <c r="F219" s="35" t="n">
        <v>17.53648</v>
      </c>
      <c r="G219" s="36" t="n">
        <v>9.4</v>
      </c>
      <c r="H219" s="36" t="n">
        <v>164.842912</v>
      </c>
      <c r="I219" s="37" t="n">
        <v>0.02662399365738649</v>
      </c>
      <c r="J219" s="37" t="n">
        <v>75.93738381126427</v>
      </c>
      <c r="K219" s="33" t="inlineStr">
        <is>
          <t>B</t>
        </is>
      </c>
    </row>
    <row r="220" ht="20.1" customHeight="1">
      <c r="A220" s="33" t="inlineStr">
        <is>
          <t>MATED-14627</t>
        </is>
      </c>
      <c r="B220" s="34" t="inlineStr">
        <is>
          <t>FERRAMENTAS PARA FAMÍLIA SERVENTE/ AJUDANTE - HORISTA ( ENCARGOS COMPLEMENTARES)   hora</t>
        </is>
      </c>
      <c r="C220" s="33" t="inlineStr">
        <is>
          <t>SETOP</t>
        </is>
      </c>
      <c r="D220" s="33" t="inlineStr">
        <is>
          <t>Material</t>
        </is>
      </c>
      <c r="E220" s="33" t="inlineStr">
        <is>
          <t>hora</t>
        </is>
      </c>
      <c r="F220" s="35" t="n">
        <v>278.8995357957799</v>
      </c>
      <c r="G220" s="36" t="n">
        <v>0.59</v>
      </c>
      <c r="H220" s="36" t="n">
        <v>164.5507261195102</v>
      </c>
      <c r="I220" s="37" t="n">
        <v>0.02657680233484458</v>
      </c>
      <c r="J220" s="37" t="n">
        <v>75.9579424122539</v>
      </c>
      <c r="K220" s="33" t="inlineStr">
        <is>
          <t>B</t>
        </is>
      </c>
    </row>
    <row r="221" ht="15" customHeight="1">
      <c r="A221" s="33" t="inlineStr">
        <is>
          <t>73.65.15</t>
        </is>
      </c>
      <c r="B221" s="34" t="inlineStr">
        <is>
          <t>LAVATORIO DE CANTO LINHA IZY L101 DECA OU EQUIVALENTE</t>
        </is>
      </c>
      <c r="C221" s="33" t="inlineStr">
        <is>
          <t>SUDECAP</t>
        </is>
      </c>
      <c r="D221" s="33" t="inlineStr">
        <is>
          <t>Material</t>
        </is>
      </c>
      <c r="E221" s="33" t="inlineStr">
        <is>
          <t>UN</t>
        </is>
      </c>
      <c r="F221" s="35" t="n">
        <v>1</v>
      </c>
      <c r="G221" s="36" t="n">
        <v>163.47</v>
      </c>
      <c r="H221" s="36" t="n">
        <v>163.47</v>
      </c>
      <c r="I221" s="37" t="n">
        <v>0.02640225285011326</v>
      </c>
      <c r="J221" s="37" t="n">
        <v>75.97836607985509</v>
      </c>
      <c r="K221" s="33" t="inlineStr">
        <is>
          <t>B</t>
        </is>
      </c>
    </row>
    <row r="222" ht="15" customHeight="1">
      <c r="A222" s="33" t="inlineStr">
        <is>
          <t>73.50.03</t>
        </is>
      </c>
      <c r="B222" s="34" t="inlineStr">
        <is>
          <t>SIFAO P/LAVATORIO DE COPO REGULAVEL 1X1 1/2" SIGMA OU EQUIVALENTE REF 6136</t>
        </is>
      </c>
      <c r="C222" s="33" t="inlineStr">
        <is>
          <t>SUDECAP</t>
        </is>
      </c>
      <c r="D222" s="33" t="inlineStr">
        <is>
          <t>Material</t>
        </is>
      </c>
      <c r="E222" s="33" t="inlineStr">
        <is>
          <t>UN</t>
        </is>
      </c>
      <c r="F222" s="35" t="n">
        <v>1</v>
      </c>
      <c r="G222" s="36" t="n">
        <v>159.91</v>
      </c>
      <c r="H222" s="36" t="n">
        <v>159.91</v>
      </c>
      <c r="I222" s="37" t="n">
        <v>0.02582727260819485</v>
      </c>
      <c r="J222" s="37" t="n">
        <v>75.99834496702771</v>
      </c>
      <c r="K222" s="33" t="inlineStr">
        <is>
          <t>B</t>
        </is>
      </c>
    </row>
    <row r="223" ht="15" customHeight="1">
      <c r="A223" s="33" t="inlineStr">
        <is>
          <t>76.12.07</t>
        </is>
      </c>
      <c r="B223" s="34" t="inlineStr">
        <is>
          <t>MOURAO DE CONCRETO PV=SECAO T 3,2M ESTICADOR</t>
        </is>
      </c>
      <c r="C223" s="33" t="inlineStr">
        <is>
          <t>SUDECAP</t>
        </is>
      </c>
      <c r="D223" s="33" t="inlineStr">
        <is>
          <t>Material</t>
        </is>
      </c>
      <c r="E223" s="33" t="inlineStr">
        <is>
          <t>UN</t>
        </is>
      </c>
      <c r="F223" s="35" t="n">
        <v>1.978</v>
      </c>
      <c r="G223" s="36" t="n">
        <v>77</v>
      </c>
      <c r="H223" s="36" t="n">
        <v>152.306</v>
      </c>
      <c r="I223" s="37" t="n">
        <v>0.02459914065326574</v>
      </c>
      <c r="J223" s="37" t="n">
        <v>76.0173743229483</v>
      </c>
      <c r="K223" s="33" t="inlineStr">
        <is>
          <t>B</t>
        </is>
      </c>
    </row>
    <row r="224" ht="15" customHeight="1">
      <c r="A224" s="33" t="inlineStr">
        <is>
          <t>54.13.46</t>
        </is>
      </c>
      <c r="B224" s="34" t="inlineStr">
        <is>
          <t>ROLO VIBRATÓRIO PÉ DE CARNEIRO 80HP PESO OPERACIONAL 7000KG OU EQUIVALENTE</t>
        </is>
      </c>
      <c r="C224" s="33" t="inlineStr">
        <is>
          <t>SUDECAP</t>
        </is>
      </c>
      <c r="D224" s="33" t="inlineStr">
        <is>
          <t>Equipamento</t>
        </is>
      </c>
      <c r="E224" s="33" t="inlineStr">
        <is>
          <t>UN</t>
        </is>
      </c>
      <c r="F224" s="39" t="n">
        <v>0.000241533824</v>
      </c>
      <c r="G224" s="36" t="n">
        <v>613566.62</v>
      </c>
      <c r="H224" s="36" t="n">
        <v>148.1970920073549</v>
      </c>
      <c r="I224" s="37" t="n">
        <v>0.02393550556572878</v>
      </c>
      <c r="J224" s="37" t="n">
        <v>76.03589018236285</v>
      </c>
      <c r="K224" s="33" t="inlineStr">
        <is>
          <t>B</t>
        </is>
      </c>
    </row>
    <row r="225" ht="15" customHeight="1">
      <c r="A225" s="33" t="inlineStr">
        <is>
          <t>73.40.32</t>
        </is>
      </c>
      <c r="B225" s="34" t="inlineStr">
        <is>
          <t>DUCHINHA HIGIENICA ACQUA-JET 2195 DL FABRIMAR OU EQUIVALENTE</t>
        </is>
      </c>
      <c r="C225" s="33" t="inlineStr">
        <is>
          <t>SUDECAP</t>
        </is>
      </c>
      <c r="D225" s="33" t="inlineStr">
        <is>
          <t>Material</t>
        </is>
      </c>
      <c r="E225" s="33" t="inlineStr">
        <is>
          <t>UN</t>
        </is>
      </c>
      <c r="F225" s="35" t="n">
        <v>1</v>
      </c>
      <c r="G225" s="36" t="n">
        <v>147.9</v>
      </c>
      <c r="H225" s="36" t="n">
        <v>147.9</v>
      </c>
      <c r="I225" s="37" t="n">
        <v>0.02388752184823975</v>
      </c>
      <c r="J225" s="37" t="n">
        <v>76.05436856028061</v>
      </c>
      <c r="K225" s="33" t="inlineStr">
        <is>
          <t>B</t>
        </is>
      </c>
    </row>
    <row r="226" ht="20.1" customHeight="1">
      <c r="A226" s="33" t="inlineStr">
        <is>
          <t>66.05.08</t>
        </is>
      </c>
      <c r="B226" s="34" t="inlineStr">
        <is>
          <t>LOCAÇÃO DE BARRA DE ANCORAGEM DE 0,80 A 1,20 M DE EXTENSÃO COM ROSCA DE 5/8”, INCLUINDO PORCA E FLANGE</t>
        </is>
      </c>
      <c r="C226" s="33" t="inlineStr">
        <is>
          <t>SUDECAP</t>
        </is>
      </c>
      <c r="D226" s="33" t="inlineStr">
        <is>
          <t>Material</t>
        </is>
      </c>
      <c r="E226" s="33" t="inlineStr">
        <is>
          <t>UNMES</t>
        </is>
      </c>
      <c r="F226" s="35" t="n">
        <v>81.754608</v>
      </c>
      <c r="G226" s="36" t="n">
        <v>1.8</v>
      </c>
      <c r="H226" s="36" t="n">
        <v>147.1582944</v>
      </c>
      <c r="I226" s="37" t="n">
        <v>0.02376772800966664</v>
      </c>
      <c r="J226" s="37" t="n">
        <v>76.07275448383962</v>
      </c>
      <c r="K226" s="33" t="inlineStr">
        <is>
          <t>B</t>
        </is>
      </c>
    </row>
    <row r="227" ht="15" customHeight="1">
      <c r="A227" s="33" t="inlineStr">
        <is>
          <t>83.25.40</t>
        </is>
      </c>
      <c r="B227" s="34" t="inlineStr">
        <is>
          <t>ARQUIVO DE ACO 3 GAVETAS, MODELO OFICIO</t>
        </is>
      </c>
      <c r="C227" s="33" t="inlineStr">
        <is>
          <t>SUDECAP</t>
        </is>
      </c>
      <c r="D227" s="33" t="inlineStr">
        <is>
          <t>Material</t>
        </is>
      </c>
      <c r="E227" s="33" t="inlineStr">
        <is>
          <t>UN</t>
        </is>
      </c>
      <c r="F227" s="35" t="n">
        <v>0.2</v>
      </c>
      <c r="G227" s="36" t="n">
        <v>733.76</v>
      </c>
      <c r="H227" s="36" t="n">
        <v>146.752</v>
      </c>
      <c r="I227" s="37" t="n">
        <v>0.02370210687135145</v>
      </c>
      <c r="J227" s="37" t="n">
        <v>76.09108918268635</v>
      </c>
      <c r="K227" s="33" t="inlineStr">
        <is>
          <t>B</t>
        </is>
      </c>
    </row>
    <row r="228" ht="15" customHeight="1">
      <c r="A228" s="33" t="inlineStr">
        <is>
          <t>73.66.06</t>
        </is>
      </c>
      <c r="B228" s="34" t="inlineStr">
        <is>
          <t>ASSENTO SANITARIO  TONDO VOGUE PLUS OU EQUIVALENTE</t>
        </is>
      </c>
      <c r="C228" s="33" t="inlineStr">
        <is>
          <t>SUDECAP</t>
        </is>
      </c>
      <c r="D228" s="33" t="inlineStr">
        <is>
          <t>Material</t>
        </is>
      </c>
      <c r="E228" s="33" t="inlineStr">
        <is>
          <t>UN</t>
        </is>
      </c>
      <c r="F228" s="35" t="n">
        <v>1</v>
      </c>
      <c r="G228" s="36" t="n">
        <v>146.41</v>
      </c>
      <c r="H228" s="36" t="n">
        <v>146.41</v>
      </c>
      <c r="I228" s="37" t="n">
        <v>0.02364687000541435</v>
      </c>
      <c r="J228" s="37" t="n">
        <v>76.10938140250339</v>
      </c>
      <c r="K228" s="33" t="inlineStr">
        <is>
          <t>B</t>
        </is>
      </c>
    </row>
    <row r="229" ht="15" customHeight="1">
      <c r="A229" s="33" t="inlineStr">
        <is>
          <t>83.25.05</t>
        </is>
      </c>
      <c r="B229" s="34" t="inlineStr">
        <is>
          <t>MESA ESCRIT.2 GAV.(SIMPLES) PES DE METALON</t>
        </is>
      </c>
      <c r="C229" s="33" t="inlineStr">
        <is>
          <t>SUDECAP</t>
        </is>
      </c>
      <c r="D229" s="33" t="inlineStr">
        <is>
          <t>Material</t>
        </is>
      </c>
      <c r="E229" s="33" t="inlineStr">
        <is>
          <t>UN</t>
        </is>
      </c>
      <c r="F229" s="35" t="n">
        <v>0.4</v>
      </c>
      <c r="G229" s="36" t="n">
        <v>361</v>
      </c>
      <c r="H229" s="36" t="n">
        <v>144.4</v>
      </c>
      <c r="I229" s="37" t="n">
        <v>0.02332223228455592</v>
      </c>
      <c r="J229" s="37" t="n">
        <v>76.12742249629191</v>
      </c>
      <c r="K229" s="33" t="inlineStr">
        <is>
          <t>B</t>
        </is>
      </c>
    </row>
    <row r="230" ht="15" customHeight="1">
      <c r="A230" s="33" t="inlineStr">
        <is>
          <t>54.13.44</t>
        </is>
      </c>
      <c r="B230" s="34" t="inlineStr">
        <is>
          <t>ROLO VIBRATÓRIO LISO 80HP PESO OPERACIONAL 7000KG LARGURA 1,68M OU EQUIVALENTE</t>
        </is>
      </c>
      <c r="C230" s="33" t="inlineStr">
        <is>
          <t>SUDECAP</t>
        </is>
      </c>
      <c r="D230" s="33" t="inlineStr">
        <is>
          <t>Equipamento</t>
        </is>
      </c>
      <c r="E230" s="33" t="inlineStr">
        <is>
          <t>UN</t>
        </is>
      </c>
      <c r="F230" s="39" t="n">
        <v>0.000241533824</v>
      </c>
      <c r="G230" s="36" t="n">
        <v>590140.01</v>
      </c>
      <c r="H230" s="36" t="n">
        <v>142.5387733106982</v>
      </c>
      <c r="I230" s="37" t="n">
        <v>0.02302162313509531</v>
      </c>
      <c r="J230" s="37" t="n">
        <v>76.14523120480034</v>
      </c>
      <c r="K230" s="33" t="inlineStr">
        <is>
          <t>B</t>
        </is>
      </c>
    </row>
    <row r="231" ht="15" customHeight="1">
      <c r="A231" s="33" t="inlineStr">
        <is>
          <t>73.52.20</t>
        </is>
      </c>
      <c r="B231" s="34" t="inlineStr">
        <is>
          <t>VALVULA DESGARGA 3650 CR,C/ ACAB D=1 1/2" FABRIMAR OU EQUIVALENTE REF 10228</t>
        </is>
      </c>
      <c r="C231" s="33" t="inlineStr">
        <is>
          <t>SUDECAP</t>
        </is>
      </c>
      <c r="D231" s="33" t="inlineStr">
        <is>
          <t>Material</t>
        </is>
      </c>
      <c r="E231" s="33" t="inlineStr">
        <is>
          <t>UN</t>
        </is>
      </c>
      <c r="F231" s="35" t="n">
        <v>1</v>
      </c>
      <c r="G231" s="36" t="n">
        <v>140.87</v>
      </c>
      <c r="H231" s="36" t="n">
        <v>140.87</v>
      </c>
      <c r="I231" s="37" t="n">
        <v>0.02275209738175479</v>
      </c>
      <c r="J231" s="37" t="n">
        <v>76.16283126630998</v>
      </c>
      <c r="K231" s="33" t="inlineStr">
        <is>
          <t>B</t>
        </is>
      </c>
    </row>
    <row r="232" ht="15" customHeight="1">
      <c r="A232" s="33" t="inlineStr">
        <is>
          <t>74.26.15</t>
        </is>
      </c>
      <c r="B232" s="34" t="inlineStr">
        <is>
          <t>PATCH PANEL, 24 PORTAS, CATEGORIA 5E, COM RACKS DE 19" E 1 U DE ALTURA</t>
        </is>
      </c>
      <c r="C232" s="33" t="inlineStr">
        <is>
          <t>SUDECAP</t>
        </is>
      </c>
      <c r="D232" s="33" t="inlineStr">
        <is>
          <t>Material</t>
        </is>
      </c>
      <c r="E232" s="33" t="inlineStr">
        <is>
          <t>UN</t>
        </is>
      </c>
      <c r="F232" s="35" t="n">
        <v>1</v>
      </c>
      <c r="G232" s="36" t="n">
        <v>139</v>
      </c>
      <c r="H232" s="36" t="n">
        <v>139</v>
      </c>
      <c r="I232" s="37" t="n">
        <v>0.02245007124344371</v>
      </c>
      <c r="J232" s="37" t="n">
        <v>76.18019769315629</v>
      </c>
      <c r="K232" s="33" t="inlineStr">
        <is>
          <t>B</t>
        </is>
      </c>
    </row>
    <row r="233" ht="15" customHeight="1">
      <c r="A233" s="33" t="inlineStr">
        <is>
          <t>73.54.01</t>
        </is>
      </c>
      <c r="B233" s="34" t="inlineStr">
        <is>
          <t>KIT PADRAO COPASA 1/2" DE METAL OU EQUIVALENTE</t>
        </is>
      </c>
      <c r="C233" s="33" t="inlineStr">
        <is>
          <t>SUDECAP</t>
        </is>
      </c>
      <c r="D233" s="33" t="inlineStr">
        <is>
          <t>Material</t>
        </is>
      </c>
      <c r="E233" s="33" t="inlineStr">
        <is>
          <t>UN</t>
        </is>
      </c>
      <c r="F233" s="35" t="n">
        <v>1</v>
      </c>
      <c r="G233" s="36" t="n">
        <v>138.45</v>
      </c>
      <c r="H233" s="36" t="n">
        <v>138.45</v>
      </c>
      <c r="I233" s="37" t="n">
        <v>0.02236124002629339</v>
      </c>
      <c r="J233" s="37" t="n">
        <v>76.19749540392516</v>
      </c>
      <c r="K233" s="33" t="inlineStr">
        <is>
          <t>B</t>
        </is>
      </c>
    </row>
    <row r="234" ht="15" customHeight="1">
      <c r="A234" s="33" t="inlineStr">
        <is>
          <t>55.10.65</t>
        </is>
      </c>
      <c r="B234" s="34" t="inlineStr">
        <is>
          <t>MARCENEIRO</t>
        </is>
      </c>
      <c r="C234" s="33" t="inlineStr">
        <is>
          <t>SUDECAP</t>
        </is>
      </c>
      <c r="D234" s="33" t="inlineStr">
        <is>
          <t>Mão de Obra</t>
        </is>
      </c>
      <c r="E234" s="33" t="inlineStr">
        <is>
          <t>H</t>
        </is>
      </c>
      <c r="F234" s="35" t="n">
        <v>6.57</v>
      </c>
      <c r="G234" s="36" t="n">
        <v>21</v>
      </c>
      <c r="H234" s="36" t="n">
        <v>137.97</v>
      </c>
      <c r="I234" s="37" t="n">
        <v>0.02228371460041675</v>
      </c>
      <c r="J234" s="37" t="n">
        <v>76.21473314429915</v>
      </c>
      <c r="K234" s="33" t="inlineStr">
        <is>
          <t>B</t>
        </is>
      </c>
    </row>
    <row r="235" ht="15" customHeight="1">
      <c r="A235" s="33" t="inlineStr">
        <is>
          <t>75.01.11</t>
        </is>
      </c>
      <c r="B235" s="34" t="inlineStr">
        <is>
          <t>TINTA ACRÍLICA PREMIUM, COR BRANCO FOSCO REF 7356</t>
        </is>
      </c>
      <c r="C235" s="33" t="inlineStr">
        <is>
          <t>SUDECAP</t>
        </is>
      </c>
      <c r="D235" s="33" t="inlineStr">
        <is>
          <t>Material</t>
        </is>
      </c>
      <c r="E235" s="33" t="inlineStr">
        <is>
          <t>L</t>
        </is>
      </c>
      <c r="F235" s="35" t="n">
        <v>8.646000000000001</v>
      </c>
      <c r="G235" s="36" t="n">
        <v>15.83</v>
      </c>
      <c r="H235" s="36" t="n">
        <v>136.86618</v>
      </c>
      <c r="I235" s="37" t="n">
        <v>0.02210543519293519</v>
      </c>
      <c r="J235" s="37" t="n">
        <v>76.23183345251825</v>
      </c>
      <c r="K235" s="33" t="inlineStr">
        <is>
          <t>B</t>
        </is>
      </c>
    </row>
    <row r="236" ht="15" customHeight="1">
      <c r="A236" s="33" t="inlineStr">
        <is>
          <t>60.35.51</t>
        </is>
      </c>
      <c r="B236" s="34" t="inlineStr">
        <is>
          <t>ARAME FARPADO GALVANIZADO, 16 BWG (1,65 MM), CLASSE 250</t>
        </is>
      </c>
      <c r="C236" s="33" t="inlineStr">
        <is>
          <t>SUDECAP</t>
        </is>
      </c>
      <c r="D236" s="33" t="inlineStr">
        <is>
          <t>Material</t>
        </is>
      </c>
      <c r="E236" s="33" t="inlineStr">
        <is>
          <t>M</t>
        </is>
      </c>
      <c r="F236" s="35" t="n">
        <v>166.152</v>
      </c>
      <c r="G236" s="36" t="n">
        <v>0.82</v>
      </c>
      <c r="H236" s="36" t="n">
        <v>136.24464</v>
      </c>
      <c r="I236" s="37" t="n">
        <v>0.02200504945710317</v>
      </c>
      <c r="J236" s="37" t="n">
        <v>76.24885504959407</v>
      </c>
      <c r="K236" s="33" t="inlineStr">
        <is>
          <t>B</t>
        </is>
      </c>
    </row>
    <row r="237" ht="20.1" customHeight="1">
      <c r="A237" s="33" t="inlineStr">
        <is>
          <t>82.44.05</t>
        </is>
      </c>
      <c r="B237" s="34" t="inlineStr">
        <is>
          <t>RODAPE OU RODABANCADA EM GRANITO, POLIDO, TIPO ANDORINHA/ QUARTZ/ CASTELO/ CORUMBA OU OUTROS EQUIVALENTES DA REGIAO, H= 10 CM, E=  *2,0* CM</t>
        </is>
      </c>
      <c r="C237" s="33" t="inlineStr">
        <is>
          <t>SUDECAP</t>
        </is>
      </c>
      <c r="D237" s="33" t="inlineStr">
        <is>
          <t>Material</t>
        </is>
      </c>
      <c r="E237" s="33" t="inlineStr">
        <is>
          <t>M</t>
        </is>
      </c>
      <c r="F237" s="35" t="n">
        <v>4.515</v>
      </c>
      <c r="G237" s="36" t="n">
        <v>30</v>
      </c>
      <c r="H237" s="36" t="n">
        <v>135.45</v>
      </c>
      <c r="I237" s="37" t="n">
        <v>0.02187670611456439</v>
      </c>
      <c r="J237" s="37" t="n">
        <v>76.26577794539503</v>
      </c>
      <c r="K237" s="33" t="inlineStr">
        <is>
          <t>B</t>
        </is>
      </c>
    </row>
    <row r="238" ht="15" customHeight="1">
      <c r="A238" s="33" t="inlineStr">
        <is>
          <t>81.20.03</t>
        </is>
      </c>
      <c r="B238" s="34" t="inlineStr">
        <is>
          <t>ESPELHO CRISTAL E = 4 MM</t>
        </is>
      </c>
      <c r="C238" s="33" t="inlineStr">
        <is>
          <t>SUDECAP</t>
        </is>
      </c>
      <c r="D238" s="33" t="inlineStr">
        <is>
          <t>Material</t>
        </is>
      </c>
      <c r="E238" s="33" t="inlineStr">
        <is>
          <t>M2</t>
        </is>
      </c>
      <c r="F238" s="35" t="n">
        <v>0.36</v>
      </c>
      <c r="G238" s="36" t="n">
        <v>376.24</v>
      </c>
      <c r="H238" s="36" t="n">
        <v>135.4464</v>
      </c>
      <c r="I238" s="37" t="n">
        <v>0.02187612467387032</v>
      </c>
      <c r="J238" s="37" t="n">
        <v>76.28270084119598</v>
      </c>
      <c r="K238" s="33" t="inlineStr">
        <is>
          <t>B</t>
        </is>
      </c>
    </row>
    <row r="239" ht="20.1" customHeight="1">
      <c r="A239" s="33" t="inlineStr">
        <is>
          <t>MATED-11262</t>
        </is>
      </c>
      <c r="B239" s="34" t="inlineStr">
        <is>
          <t>ESTOPA DE ALGODÃO   Kg</t>
        </is>
      </c>
      <c r="C239" s="33" t="inlineStr">
        <is>
          <t>SETOP</t>
        </is>
      </c>
      <c r="D239" s="33" t="inlineStr">
        <is>
          <t>Material</t>
        </is>
      </c>
      <c r="E239" s="33" t="inlineStr">
        <is>
          <t>Kg</t>
        </is>
      </c>
      <c r="F239" s="35" t="n">
        <v>6.3804</v>
      </c>
      <c r="G239" s="36" t="n">
        <v>21.06</v>
      </c>
      <c r="H239" s="36" t="n">
        <v>134.371224</v>
      </c>
      <c r="I239" s="37" t="n">
        <v>0.02170247159617794</v>
      </c>
      <c r="J239" s="37" t="n">
        <v>76.29948880360848</v>
      </c>
      <c r="K239" s="33" t="inlineStr">
        <is>
          <t>B</t>
        </is>
      </c>
    </row>
    <row r="240" ht="15" customHeight="1">
      <c r="A240" s="33" t="inlineStr">
        <is>
          <t>67.85.20</t>
        </is>
      </c>
      <c r="B240" s="34" t="inlineStr">
        <is>
          <t>CALHA / RUFO DE CHAPA GALV. No.24 GSG, DESENV=1.0M</t>
        </is>
      </c>
      <c r="C240" s="33" t="inlineStr">
        <is>
          <t>SUDECAP</t>
        </is>
      </c>
      <c r="D240" s="33" t="inlineStr">
        <is>
          <t>Material</t>
        </is>
      </c>
      <c r="E240" s="33" t="inlineStr">
        <is>
          <t>M</t>
        </is>
      </c>
      <c r="F240" s="35" t="n">
        <v>1.1692</v>
      </c>
      <c r="G240" s="36" t="n">
        <v>113.97</v>
      </c>
      <c r="H240" s="36" t="n">
        <v>133.253724</v>
      </c>
      <c r="I240" s="37" t="n">
        <v>0.02152198271405889</v>
      </c>
      <c r="J240" s="37" t="n">
        <v>76.31613683509964</v>
      </c>
      <c r="K240" s="33" t="inlineStr">
        <is>
          <t>B</t>
        </is>
      </c>
    </row>
    <row r="241" ht="15" customHeight="1">
      <c r="A241" s="33" t="inlineStr">
        <is>
          <t>83.25.28</t>
        </is>
      </c>
      <c r="B241" s="34" t="inlineStr">
        <is>
          <t>REFRIGERADOR COMPACTO FRIGOB. ELETROLUX 122L-RE120 OU EQUIVALENTE</t>
        </is>
      </c>
      <c r="C241" s="33" t="inlineStr">
        <is>
          <t>SUDECAP</t>
        </is>
      </c>
      <c r="D241" s="33" t="inlineStr">
        <is>
          <t>Material</t>
        </is>
      </c>
      <c r="E241" s="33" t="inlineStr">
        <is>
          <t>UN</t>
        </is>
      </c>
      <c r="F241" s="35" t="n">
        <v>0.1</v>
      </c>
      <c r="G241" s="36" t="n">
        <v>1304.1</v>
      </c>
      <c r="H241" s="36" t="n">
        <v>130.41</v>
      </c>
      <c r="I241" s="37" t="n">
        <v>0.02106268914285967</v>
      </c>
      <c r="J241" s="37" t="n">
        <v>76.33243004175451</v>
      </c>
      <c r="K241" s="33" t="inlineStr">
        <is>
          <t>B</t>
        </is>
      </c>
    </row>
    <row r="242" ht="20.1" customHeight="1">
      <c r="A242" s="33" t="inlineStr">
        <is>
          <t>65.78.20</t>
        </is>
      </c>
      <c r="B242" s="34" t="inlineStr">
        <is>
          <t>DOBRADIÇA CONVENCIONAL EM METAL CROMADO 3" X 2 1/2", COM ANEL E PARAFUSOS, LINHA MÉDIA (NBR 7178) E=2MM, OU EQUIVALENTE</t>
        </is>
      </c>
      <c r="C242" s="33" t="inlineStr">
        <is>
          <t>SUDECAP</t>
        </is>
      </c>
      <c r="D242" s="33" t="inlineStr">
        <is>
          <t>Material</t>
        </is>
      </c>
      <c r="E242" s="33" t="inlineStr">
        <is>
          <t>UN</t>
        </is>
      </c>
      <c r="F242" s="35" t="n">
        <v>16</v>
      </c>
      <c r="G242" s="36" t="n">
        <v>8.130000000000001</v>
      </c>
      <c r="H242" s="36" t="n">
        <v>130.08</v>
      </c>
      <c r="I242" s="37" t="n">
        <v>0.02100939041256948</v>
      </c>
      <c r="J242" s="37" t="n">
        <v>76.3486820187629</v>
      </c>
      <c r="K242" s="33" t="inlineStr">
        <is>
          <t>B</t>
        </is>
      </c>
    </row>
    <row r="243" ht="20.1" customHeight="1">
      <c r="A243" s="33" t="inlineStr">
        <is>
          <t>74.16.04</t>
        </is>
      </c>
      <c r="B243" s="34" t="inlineStr">
        <is>
          <t>CABO DE COBRE, FLEXIVEL, CLASSE 4 OU 5, ISOLACAO EM PVC/A, ANTICHAMA BWF-B, 1 CONDUTOR, 450/750 V, SECAO NOMINAL 6 MM2</t>
        </is>
      </c>
      <c r="C243" s="33" t="inlineStr">
        <is>
          <t>SUDECAP</t>
        </is>
      </c>
      <c r="D243" s="33" t="inlineStr">
        <is>
          <t>Material</t>
        </is>
      </c>
      <c r="E243" s="33" t="inlineStr">
        <is>
          <t>M</t>
        </is>
      </c>
      <c r="F243" s="35" t="n">
        <v>35.1</v>
      </c>
      <c r="G243" s="36" t="n">
        <v>3.69</v>
      </c>
      <c r="H243" s="36" t="n">
        <v>129.519</v>
      </c>
      <c r="I243" s="37" t="n">
        <v>0.02091878257107616</v>
      </c>
      <c r="J243" s="37" t="n">
        <v>76.36486403031063</v>
      </c>
      <c r="K243" s="33" t="inlineStr">
        <is>
          <t>B</t>
        </is>
      </c>
    </row>
    <row r="244" ht="15" customHeight="1">
      <c r="A244" s="33" t="inlineStr">
        <is>
          <t>73.51.17</t>
        </is>
      </c>
      <c r="B244" s="34" t="inlineStr">
        <is>
          <t>TORNEIRA P/ LAVATORIO LINHA PERTUTTI DOCOL OU EQUIVALENTE</t>
        </is>
      </c>
      <c r="C244" s="33" t="inlineStr">
        <is>
          <t>SUDECAP</t>
        </is>
      </c>
      <c r="D244" s="33" t="inlineStr">
        <is>
          <t>Material</t>
        </is>
      </c>
      <c r="E244" s="33" t="inlineStr">
        <is>
          <t>UN</t>
        </is>
      </c>
      <c r="F244" s="35" t="n">
        <v>1</v>
      </c>
      <c r="G244" s="36" t="n">
        <v>125.9</v>
      </c>
      <c r="H244" s="36" t="n">
        <v>125.9</v>
      </c>
      <c r="I244" s="37" t="n">
        <v>0.02033427316222708</v>
      </c>
      <c r="J244" s="37" t="n">
        <v>76.38059376513041</v>
      </c>
      <c r="K244" s="33" t="inlineStr">
        <is>
          <t>B</t>
        </is>
      </c>
    </row>
    <row r="245" ht="15" customHeight="1">
      <c r="A245" s="33" t="inlineStr">
        <is>
          <t>73.73.01</t>
        </is>
      </c>
      <c r="B245" s="34" t="inlineStr">
        <is>
          <t>PAPELEIRA DE LOUCA BRANCA REF.602 CELITE OU EQUIVALENTE</t>
        </is>
      </c>
      <c r="C245" s="33" t="inlineStr">
        <is>
          <t>SUDECAP</t>
        </is>
      </c>
      <c r="D245" s="33" t="inlineStr">
        <is>
          <t>Material</t>
        </is>
      </c>
      <c r="E245" s="33" t="inlineStr">
        <is>
          <t>UN</t>
        </is>
      </c>
      <c r="F245" s="35" t="n">
        <v>2</v>
      </c>
      <c r="G245" s="36" t="n">
        <v>60.8</v>
      </c>
      <c r="H245" s="36" t="n">
        <v>121.6</v>
      </c>
      <c r="I245" s="37" t="n">
        <v>0.01963977455541551</v>
      </c>
      <c r="J245" s="37" t="n">
        <v>76.39578626516287</v>
      </c>
      <c r="K245" s="33" t="inlineStr">
        <is>
          <t>B</t>
        </is>
      </c>
    </row>
    <row r="246" ht="15" customHeight="1">
      <c r="A246" s="33" t="inlineStr">
        <is>
          <t>74.17.15</t>
        </is>
      </c>
      <c r="B246" s="34" t="inlineStr">
        <is>
          <t>CABO DE COBRE NU (CORDOALHA) 50,0MM2 REF 867</t>
        </is>
      </c>
      <c r="C246" s="33" t="inlineStr">
        <is>
          <t>SUDECAP</t>
        </is>
      </c>
      <c r="D246" s="33" t="inlineStr">
        <is>
          <t>Material</t>
        </is>
      </c>
      <c r="E246" s="33" t="inlineStr">
        <is>
          <t>M</t>
        </is>
      </c>
      <c r="F246" s="35" t="n">
        <v>4</v>
      </c>
      <c r="G246" s="36" t="n">
        <v>29.99</v>
      </c>
      <c r="H246" s="36" t="n">
        <v>119.96</v>
      </c>
      <c r="I246" s="37" t="n">
        <v>0.01937489601700365</v>
      </c>
      <c r="J246" s="37" t="n">
        <v>76.4107738663462</v>
      </c>
      <c r="K246" s="33" t="inlineStr">
        <is>
          <t>B</t>
        </is>
      </c>
    </row>
    <row r="247" ht="27.95" customHeight="1">
      <c r="A247" s="33" t="inlineStr">
        <is>
          <t>MATED-11177</t>
        </is>
      </c>
      <c r="B247" s="34" t="inlineStr">
        <is>
          <t>LOCAÇÃO CAÇAMBA ESTACIONÁRIA (MATERIAL: AÇO CARBONO|CAPACIDADE EM VOLUME: 5M3| CAPACIDADE EM TONELADAS: 7,5TON*| APLICAÇÃO: REMOÇÃO DE ENTULHO E/OU TERRA)* VALORES REFERENCIAIS APROXIMADOS   un</t>
        </is>
      </c>
      <c r="C247" s="33" t="inlineStr">
        <is>
          <t>SETOP</t>
        </is>
      </c>
      <c r="D247" s="33" t="inlineStr">
        <is>
          <t>Material</t>
        </is>
      </c>
      <c r="E247" s="33" t="inlineStr">
        <is>
          <t>un</t>
        </is>
      </c>
      <c r="F247" s="40" t="n">
        <v>0.405964</v>
      </c>
      <c r="G247" s="36" t="n">
        <v>287.5</v>
      </c>
      <c r="H247" s="36" t="n">
        <v>116.71465</v>
      </c>
      <c r="I247" s="37" t="n">
        <v>0.01885073530686042</v>
      </c>
      <c r="J247" s="37" t="n">
        <v>76.42535541798098</v>
      </c>
      <c r="K247" s="33" t="inlineStr">
        <is>
          <t>B</t>
        </is>
      </c>
    </row>
    <row r="248" ht="15" customHeight="1">
      <c r="A248" s="33" t="inlineStr">
        <is>
          <t>73.02.07</t>
        </is>
      </c>
      <c r="B248" s="34" t="inlineStr">
        <is>
          <t>TUBO PVC SOLDÁVEL MARROM D=  75MM (2 1/2") CONF. NBR 5648</t>
        </is>
      </c>
      <c r="C248" s="33" t="inlineStr">
        <is>
          <t>SUDECAP</t>
        </is>
      </c>
      <c r="D248" s="33" t="inlineStr">
        <is>
          <t>Material</t>
        </is>
      </c>
      <c r="E248" s="33" t="inlineStr">
        <is>
          <t>M</t>
        </is>
      </c>
      <c r="F248" s="35" t="n">
        <v>2.24</v>
      </c>
      <c r="G248" s="36" t="n">
        <v>51.45</v>
      </c>
      <c r="H248" s="36" t="n">
        <v>115.248</v>
      </c>
      <c r="I248" s="37" t="n">
        <v>0.0186138547529813</v>
      </c>
      <c r="J248" s="37" t="n">
        <v>76.43975455966469</v>
      </c>
      <c r="K248" s="33" t="inlineStr">
        <is>
          <t>B</t>
        </is>
      </c>
    </row>
    <row r="249" ht="15" customHeight="1">
      <c r="A249" s="33" t="inlineStr">
        <is>
          <t>73.73.02</t>
        </is>
      </c>
      <c r="B249" s="34" t="inlineStr">
        <is>
          <t>PORTA TOALHA P/ PAPEL LUXO AURIMAR CROMADO OU EQUIVALENTE</t>
        </is>
      </c>
      <c r="C249" s="33" t="inlineStr">
        <is>
          <t>SUDECAP</t>
        </is>
      </c>
      <c r="D249" s="33" t="inlineStr">
        <is>
          <t>Material</t>
        </is>
      </c>
      <c r="E249" s="33" t="inlineStr">
        <is>
          <t>UN</t>
        </is>
      </c>
      <c r="F249" s="35" t="n">
        <v>1</v>
      </c>
      <c r="G249" s="36" t="n">
        <v>115.24</v>
      </c>
      <c r="H249" s="36" t="n">
        <v>115.24</v>
      </c>
      <c r="I249" s="37" t="n">
        <v>0.01861256266255002</v>
      </c>
      <c r="J249" s="37" t="n">
        <v>76.45415245196517</v>
      </c>
      <c r="K249" s="33" t="inlineStr">
        <is>
          <t>B</t>
        </is>
      </c>
    </row>
    <row r="250" ht="15" customHeight="1">
      <c r="A250" s="33" t="inlineStr">
        <is>
          <t>74.38.05</t>
        </is>
      </c>
      <c r="B250" s="34" t="inlineStr">
        <is>
          <t>LÂMPADA TUBULAR LED 18W 2100 LUMENS SOQUETE G13 120CM T8 OU EQUIVALENTE</t>
        </is>
      </c>
      <c r="C250" s="33" t="inlineStr">
        <is>
          <t>SUDECAP</t>
        </is>
      </c>
      <c r="D250" s="33" t="inlineStr">
        <is>
          <t>Material</t>
        </is>
      </c>
      <c r="E250" s="33" t="inlineStr">
        <is>
          <t>UN</t>
        </is>
      </c>
      <c r="F250" s="35" t="n">
        <v>8</v>
      </c>
      <c r="G250" s="36" t="n">
        <v>13.98</v>
      </c>
      <c r="H250" s="36" t="n">
        <v>111.84</v>
      </c>
      <c r="I250" s="37" t="n">
        <v>0.01806342422925716</v>
      </c>
      <c r="J250" s="37" t="n">
        <v>76.4681255539687</v>
      </c>
      <c r="K250" s="33" t="inlineStr">
        <is>
          <t>B</t>
        </is>
      </c>
    </row>
    <row r="251" ht="15" customHeight="1">
      <c r="A251" s="33" t="inlineStr">
        <is>
          <t>60.06.10</t>
        </is>
      </c>
      <c r="B251" s="34" t="inlineStr">
        <is>
          <t>BARRA DE APOIO EM AÇO INOX RETA D=32MM L=40CM E=1,5MM (ABNT NBR 9050:2020)</t>
        </is>
      </c>
      <c r="C251" s="33" t="inlineStr">
        <is>
          <t>SUDECAP</t>
        </is>
      </c>
      <c r="D251" s="33" t="inlineStr">
        <is>
          <t>Material</t>
        </is>
      </c>
      <c r="E251" s="33" t="inlineStr">
        <is>
          <t>UN</t>
        </is>
      </c>
      <c r="F251" s="35" t="n">
        <v>2</v>
      </c>
      <c r="G251" s="36" t="n">
        <v>55</v>
      </c>
      <c r="H251" s="36" t="n">
        <v>110</v>
      </c>
      <c r="I251" s="37" t="n">
        <v>0.01776624343006337</v>
      </c>
      <c r="J251" s="37" t="n">
        <v>76.48186876945859</v>
      </c>
      <c r="K251" s="33" t="inlineStr">
        <is>
          <t>B</t>
        </is>
      </c>
    </row>
    <row r="252" ht="20.1" customHeight="1">
      <c r="A252" s="33" t="inlineStr">
        <is>
          <t>74.44.29</t>
        </is>
      </c>
      <c r="B252" s="34" t="inlineStr">
        <is>
          <t>HASTE DE ATERRAMENTO EM ACO COM 2,40 M DE COMPRIMENTO E DN = 5/8", REVESTIDA COM BAIXA CAMADA DE COBRE, SEM CONECTOR REF 3379</t>
        </is>
      </c>
      <c r="C252" s="33" t="inlineStr">
        <is>
          <t>SUDECAP</t>
        </is>
      </c>
      <c r="D252" s="33" t="inlineStr">
        <is>
          <t>Material</t>
        </is>
      </c>
      <c r="E252" s="33" t="inlineStr">
        <is>
          <t>UN</t>
        </is>
      </c>
      <c r="F252" s="35" t="n">
        <v>1</v>
      </c>
      <c r="G252" s="36" t="n">
        <v>109.82</v>
      </c>
      <c r="H252" s="36" t="n">
        <v>109.82</v>
      </c>
      <c r="I252" s="37" t="n">
        <v>0.01773717139535963</v>
      </c>
      <c r="J252" s="37" t="n">
        <v>76.49558949605039</v>
      </c>
      <c r="K252" s="33" t="inlineStr">
        <is>
          <t>B</t>
        </is>
      </c>
    </row>
    <row r="253" ht="20.1" customHeight="1">
      <c r="A253" s="33" t="inlineStr">
        <is>
          <t>54.05.10</t>
        </is>
      </c>
      <c r="B253" s="34" t="inlineStr">
        <is>
          <t>BETONEIRA CAPACIDADE NOMINAL 400 L, CAPACIDADE DE MISTURA  280 L, MOTOR ELETRICO TRIFASICO 220/380 V POTENCIA 2 CV, SEM CARREGADOR</t>
        </is>
      </c>
      <c r="C253" s="33" t="inlineStr">
        <is>
          <t>SUDECAP</t>
        </is>
      </c>
      <c r="D253" s="33" t="inlineStr">
        <is>
          <t>Equipamento</t>
        </is>
      </c>
      <c r="E253" s="33" t="inlineStr">
        <is>
          <t>UN</t>
        </is>
      </c>
      <c r="F253" s="41" t="n">
        <v>0.02605738763455</v>
      </c>
      <c r="G253" s="36" t="n">
        <v>4199</v>
      </c>
      <c r="H253" s="36" t="n">
        <v>109.4149706774755</v>
      </c>
      <c r="I253" s="37" t="n">
        <v>0.01767175458135704</v>
      </c>
      <c r="J253" s="37" t="n">
        <v>76.50925899792993</v>
      </c>
      <c r="K253" s="33" t="inlineStr">
        <is>
          <t>B</t>
        </is>
      </c>
    </row>
    <row r="254" ht="15" customHeight="1">
      <c r="A254" s="33" t="inlineStr">
        <is>
          <t>MOED-2090</t>
        </is>
      </c>
      <c r="B254" s="34" t="inlineStr">
        <is>
          <t>SERRALHEIRO</t>
        </is>
      </c>
      <c r="C254" s="33" t="inlineStr">
        <is>
          <t>SETOP</t>
        </is>
      </c>
      <c r="D254" s="33" t="inlineStr">
        <is>
          <t>Mão de Obra</t>
        </is>
      </c>
      <c r="E254" s="33" t="inlineStr">
        <is>
          <t>h</t>
        </is>
      </c>
      <c r="F254" s="35" t="n">
        <v>5.82637995296709</v>
      </c>
      <c r="G254" s="36" t="n">
        <v>18.4</v>
      </c>
      <c r="H254" s="36" t="n">
        <v>107.2053911345944</v>
      </c>
      <c r="I254" s="37" t="n">
        <v>0.0173148825082942</v>
      </c>
      <c r="J254" s="37" t="n">
        <v>76.52265363549965</v>
      </c>
      <c r="K254" s="33" t="inlineStr">
        <is>
          <t>B</t>
        </is>
      </c>
    </row>
    <row r="255" ht="15" customHeight="1">
      <c r="A255" s="33" t="inlineStr">
        <is>
          <t>73.71.04</t>
        </is>
      </c>
      <c r="B255" s="34" t="inlineStr">
        <is>
          <t>COLUNA PARA TANQUE GRANDE/MEDIO CELITE OU EQUIVALENTE</t>
        </is>
      </c>
      <c r="C255" s="33" t="inlineStr">
        <is>
          <t>SUDECAP</t>
        </is>
      </c>
      <c r="D255" s="33" t="inlineStr">
        <is>
          <t>Material</t>
        </is>
      </c>
      <c r="E255" s="33" t="inlineStr">
        <is>
          <t>UN</t>
        </is>
      </c>
      <c r="F255" s="35" t="n">
        <v>1</v>
      </c>
      <c r="G255" s="36" t="n">
        <v>105.27</v>
      </c>
      <c r="H255" s="36" t="n">
        <v>105.27</v>
      </c>
      <c r="I255" s="37" t="n">
        <v>0.01700229496257065</v>
      </c>
      <c r="J255" s="37" t="n">
        <v>76.53580589272347</v>
      </c>
      <c r="K255" s="33" t="inlineStr">
        <is>
          <t>B</t>
        </is>
      </c>
    </row>
    <row r="256" ht="15" customHeight="1">
      <c r="A256" s="33" t="inlineStr">
        <is>
          <t>73.46.44</t>
        </is>
      </c>
      <c r="B256" s="34" t="inlineStr">
        <is>
          <t>REG GAVETA C/ACAB.C-1509-DL D=1 1/2"FABRIM./EQUIVALENTE</t>
        </is>
      </c>
      <c r="C256" s="33" t="inlineStr">
        <is>
          <t>SUDECAP</t>
        </is>
      </c>
      <c r="D256" s="33" t="inlineStr">
        <is>
          <t>Material</t>
        </is>
      </c>
      <c r="E256" s="33" t="inlineStr">
        <is>
          <t>UN</t>
        </is>
      </c>
      <c r="F256" s="35" t="n">
        <v>1</v>
      </c>
      <c r="G256" s="36" t="n">
        <v>105</v>
      </c>
      <c r="H256" s="36" t="n">
        <v>105</v>
      </c>
      <c r="I256" s="37" t="n">
        <v>0.01695868691051504</v>
      </c>
      <c r="J256" s="37" t="n">
        <v>76.54892441660019</v>
      </c>
      <c r="K256" s="33" t="inlineStr">
        <is>
          <t>B</t>
        </is>
      </c>
    </row>
    <row r="257" ht="20.1" customHeight="1">
      <c r="A257" s="33" t="inlineStr">
        <is>
          <t>60.40.10</t>
        </is>
      </c>
      <c r="B257" s="34" t="inlineStr">
        <is>
          <t>TELA PLASTICA LARANJA, TIPO TAPUME PARA SINALIZACAO, MALHA RETANGULAR, ROLO 1.20 X 50 M (L X C)</t>
        </is>
      </c>
      <c r="C257" s="33" t="inlineStr">
        <is>
          <t>SUDECAP</t>
        </is>
      </c>
      <c r="D257" s="33" t="inlineStr">
        <is>
          <t>Material</t>
        </is>
      </c>
      <c r="E257" s="33" t="inlineStr">
        <is>
          <t>M</t>
        </is>
      </c>
      <c r="F257" s="35" t="n">
        <v>60</v>
      </c>
      <c r="G257" s="36" t="n">
        <v>1.74</v>
      </c>
      <c r="H257" s="36" t="n">
        <v>104.4</v>
      </c>
      <c r="I257" s="37" t="n">
        <v>0.01686178012816924</v>
      </c>
      <c r="J257" s="37" t="n">
        <v>76.56196797748331</v>
      </c>
      <c r="K257" s="33" t="inlineStr">
        <is>
          <t>B</t>
        </is>
      </c>
    </row>
    <row r="258" ht="20.1" customHeight="1">
      <c r="A258" s="33" t="inlineStr">
        <is>
          <t>67.20.26</t>
        </is>
      </c>
      <c r="B258" s="34" t="inlineStr">
        <is>
          <t>PARAFUSO ZINCADO ROSCA SOBERBA, CABECA SEXTAVADA, 5/16 " X 110 MM, PARA FIXACAO DE TELHA EM MADEIRA</t>
        </is>
      </c>
      <c r="C258" s="33" t="inlineStr">
        <is>
          <t>SUDECAP</t>
        </is>
      </c>
      <c r="D258" s="33" t="inlineStr">
        <is>
          <t>Material</t>
        </is>
      </c>
      <c r="E258" s="33" t="inlineStr">
        <is>
          <t>UN</t>
        </is>
      </c>
      <c r="F258" s="35" t="n">
        <v>69.304</v>
      </c>
      <c r="G258" s="36" t="n">
        <v>1.5</v>
      </c>
      <c r="H258" s="36" t="n">
        <v>103.956</v>
      </c>
      <c r="I258" s="37" t="n">
        <v>0.01679006910923334</v>
      </c>
      <c r="J258" s="37" t="n">
        <v>76.57495656550446</v>
      </c>
      <c r="K258" s="33" t="inlineStr">
        <is>
          <t>B</t>
        </is>
      </c>
    </row>
    <row r="259" ht="15" customHeight="1">
      <c r="A259" s="33" t="inlineStr">
        <is>
          <t>60.05.48</t>
        </is>
      </c>
      <c r="B259" s="34" t="inlineStr">
        <is>
          <t>ACO CA-60, 4,2 MM, VERGALHAO REF 43059</t>
        </is>
      </c>
      <c r="C259" s="33" t="inlineStr">
        <is>
          <t>SUDECAP</t>
        </is>
      </c>
      <c r="D259" s="33" t="inlineStr">
        <is>
          <t>Material</t>
        </is>
      </c>
      <c r="E259" s="33" t="inlineStr">
        <is>
          <t>KG</t>
        </is>
      </c>
      <c r="F259" s="35" t="n">
        <v>13.9635</v>
      </c>
      <c r="G259" s="36" t="n">
        <v>7.39</v>
      </c>
      <c r="H259" s="36" t="n">
        <v>103.190265</v>
      </c>
      <c r="I259" s="37" t="n">
        <v>0.01666639425093407</v>
      </c>
      <c r="J259" s="37" t="n">
        <v>76.58784895101721</v>
      </c>
      <c r="K259" s="33" t="inlineStr">
        <is>
          <t>B</t>
        </is>
      </c>
    </row>
    <row r="260" ht="20.1" customHeight="1">
      <c r="A260" s="33" t="inlineStr">
        <is>
          <t>54.31.10</t>
        </is>
      </c>
      <c r="B260" s="34" t="inlineStr">
        <is>
          <t>GRUPO DE SOLDAGEM C/GERADOR A DIESEL PARA SOLDA ELETRICA, SOBRE 02 RODAS, COM MOTOR 4 CILINDROS, 375A TN5 B/56 C/3 KVA, OU EQUIVALENTE</t>
        </is>
      </c>
      <c r="C260" s="33" t="inlineStr">
        <is>
          <t>SUDECAP</t>
        </is>
      </c>
      <c r="D260" s="33" t="inlineStr">
        <is>
          <t>Equipamento</t>
        </is>
      </c>
      <c r="E260" s="33" t="inlineStr">
        <is>
          <t>UN</t>
        </is>
      </c>
      <c r="F260" s="38" t="n">
        <v>0.0005624770199999999</v>
      </c>
      <c r="G260" s="36" t="n">
        <v>175081.61</v>
      </c>
      <c r="H260" s="36" t="n">
        <v>98.4793822496022</v>
      </c>
      <c r="I260" s="37" t="n">
        <v>0.01590553343535177</v>
      </c>
      <c r="J260" s="37" t="n">
        <v>76.60015287703034</v>
      </c>
      <c r="K260" s="33" t="inlineStr">
        <is>
          <t>B</t>
        </is>
      </c>
    </row>
    <row r="261" ht="20.1" customHeight="1">
      <c r="A261" s="33" t="inlineStr">
        <is>
          <t>54.39.11</t>
        </is>
      </c>
      <c r="B261" s="34" t="inlineStr">
        <is>
          <t>MOTOR P/ VIBRADOR DE IMERSAO TRIFASICO 220/380V 2CV, OU EQUIVALENTE</t>
        </is>
      </c>
      <c r="C261" s="33" t="inlineStr">
        <is>
          <t>SUDECAP</t>
        </is>
      </c>
      <c r="D261" s="33" t="inlineStr">
        <is>
          <t>Equipamento</t>
        </is>
      </c>
      <c r="E261" s="33" t="inlineStr">
        <is>
          <t>UN</t>
        </is>
      </c>
      <c r="F261" s="42" t="n">
        <v>0.0232627826075</v>
      </c>
      <c r="G261" s="36" t="n">
        <v>4094.61</v>
      </c>
      <c r="H261" s="36" t="n">
        <v>95.25202229249558</v>
      </c>
      <c r="I261" s="37" t="n">
        <v>0.01538427832049363</v>
      </c>
      <c r="J261" s="37" t="n">
        <v>76.61205325226135</v>
      </c>
      <c r="K261" s="33" t="inlineStr">
        <is>
          <t>B</t>
        </is>
      </c>
    </row>
    <row r="262" ht="15" customHeight="1">
      <c r="A262" s="33" t="inlineStr">
        <is>
          <t>73.46.05</t>
        </is>
      </c>
      <c r="B262" s="34" t="inlineStr">
        <is>
          <t>REGISTRO DE GAVETA BRUTO 1510-B 1 1/2" FABRIMAR OU EQUIVALENTE</t>
        </is>
      </c>
      <c r="C262" s="33" t="inlineStr">
        <is>
          <t>SUDECAP</t>
        </is>
      </c>
      <c r="D262" s="33" t="inlineStr">
        <is>
          <t>Material</t>
        </is>
      </c>
      <c r="E262" s="33" t="inlineStr">
        <is>
          <t>UN</t>
        </is>
      </c>
      <c r="F262" s="35" t="n">
        <v>1</v>
      </c>
      <c r="G262" s="36" t="n">
        <v>95.05</v>
      </c>
      <c r="H262" s="36" t="n">
        <v>95.05</v>
      </c>
      <c r="I262" s="37" t="n">
        <v>0.01535164943661385</v>
      </c>
      <c r="J262" s="37" t="n">
        <v>76.62392863982784</v>
      </c>
      <c r="K262" s="33" t="inlineStr">
        <is>
          <t>B</t>
        </is>
      </c>
    </row>
    <row r="263" ht="20.1" customHeight="1">
      <c r="A263" s="33" t="inlineStr">
        <is>
          <t>65.85.04</t>
        </is>
      </c>
      <c r="B263" s="34" t="inlineStr">
        <is>
          <t>CADEADO SIMPLES/COMUM, EM LATAO MACICO CROMADO, LARGURA DE 25 MM,  HASTE DE ACO TEMPERADO, CEMENTADO (NAO LONGA), INCLUI 2 CHAVES</t>
        </is>
      </c>
      <c r="C263" s="33" t="inlineStr">
        <is>
          <t>SUDECAP</t>
        </is>
      </c>
      <c r="D263" s="33" t="inlineStr">
        <is>
          <t>Material</t>
        </is>
      </c>
      <c r="E263" s="33" t="inlineStr">
        <is>
          <t>UN</t>
        </is>
      </c>
      <c r="F263" s="35" t="n">
        <v>6</v>
      </c>
      <c r="G263" s="36" t="n">
        <v>15.68</v>
      </c>
      <c r="H263" s="36" t="n">
        <v>94.08</v>
      </c>
      <c r="I263" s="37" t="n">
        <v>0.01519498347182147</v>
      </c>
      <c r="J263" s="37" t="n">
        <v>76.63568283722137</v>
      </c>
      <c r="K263" s="33" t="inlineStr">
        <is>
          <t>B</t>
        </is>
      </c>
    </row>
    <row r="264" ht="15" customHeight="1">
      <c r="A264" s="33" t="inlineStr">
        <is>
          <t>83.25.10</t>
        </is>
      </c>
      <c r="B264" s="34" t="inlineStr">
        <is>
          <t>MESA REDONDA D= 1,20M (SIMPLES)</t>
        </is>
      </c>
      <c r="C264" s="33" t="inlineStr">
        <is>
          <t>SUDECAP</t>
        </is>
      </c>
      <c r="D264" s="33" t="inlineStr">
        <is>
          <t>Material</t>
        </is>
      </c>
      <c r="E264" s="33" t="inlineStr">
        <is>
          <t>UN</t>
        </is>
      </c>
      <c r="F264" s="35" t="n">
        <v>0.2</v>
      </c>
      <c r="G264" s="36" t="n">
        <v>464.39</v>
      </c>
      <c r="H264" s="36" t="n">
        <v>92.878</v>
      </c>
      <c r="I264" s="37" t="n">
        <v>0.01500084688452205</v>
      </c>
      <c r="J264" s="37" t="n">
        <v>76.64728710862774</v>
      </c>
      <c r="K264" s="33" t="inlineStr">
        <is>
          <t>B</t>
        </is>
      </c>
    </row>
    <row r="265" ht="15" customHeight="1">
      <c r="A265" s="33" t="inlineStr">
        <is>
          <t>73.70.01</t>
        </is>
      </c>
      <c r="B265" s="34" t="inlineStr">
        <is>
          <t>CUBA PARA PIA ACO INOX NO. 1 METALPRESS/EQUIVALENTE</t>
        </is>
      </c>
      <c r="C265" s="33" t="inlineStr">
        <is>
          <t>SUDECAP</t>
        </is>
      </c>
      <c r="D265" s="33" t="inlineStr">
        <is>
          <t>Material</t>
        </is>
      </c>
      <c r="E265" s="33" t="inlineStr">
        <is>
          <t>UN</t>
        </is>
      </c>
      <c r="F265" s="35" t="n">
        <v>1</v>
      </c>
      <c r="G265" s="36" t="n">
        <v>91.81999999999999</v>
      </c>
      <c r="H265" s="36" t="n">
        <v>91.81999999999999</v>
      </c>
      <c r="I265" s="37" t="n">
        <v>0.01482996792498562</v>
      </c>
      <c r="J265" s="37" t="n">
        <v>76.6587589454121</v>
      </c>
      <c r="K265" s="33" t="inlineStr">
        <is>
          <t>B</t>
        </is>
      </c>
    </row>
    <row r="266" ht="15" customHeight="1">
      <c r="A266" s="33" t="inlineStr">
        <is>
          <t>75.25.06</t>
        </is>
      </c>
      <c r="B266" s="34" t="inlineStr">
        <is>
          <t>DILUENTE AGUARRÁS REF 5318</t>
        </is>
      </c>
      <c r="C266" s="33" t="inlineStr">
        <is>
          <t>SUDECAP</t>
        </is>
      </c>
      <c r="D266" s="33" t="inlineStr">
        <is>
          <t>Material</t>
        </is>
      </c>
      <c r="E266" s="33" t="inlineStr">
        <is>
          <t>L</t>
        </is>
      </c>
      <c r="F266" s="35" t="n">
        <v>3.950924</v>
      </c>
      <c r="G266" s="36" t="n">
        <v>23.22</v>
      </c>
      <c r="H266" s="36" t="n">
        <v>91.74045528000001</v>
      </c>
      <c r="I266" s="37" t="n">
        <v>0.0148171205535393</v>
      </c>
      <c r="J266" s="37" t="n">
        <v>76.67022078713067</v>
      </c>
      <c r="K266" s="33" t="inlineStr">
        <is>
          <t>B</t>
        </is>
      </c>
    </row>
    <row r="267" ht="15" customHeight="1">
      <c r="A267" s="33" t="inlineStr">
        <is>
          <t>73.46.06</t>
        </is>
      </c>
      <c r="B267" s="34" t="inlineStr">
        <is>
          <t>REGISTRO DE GAVETA BRUTO 1510-B   2" FABRIMAR OU EQUIVALENTE</t>
        </is>
      </c>
      <c r="C267" s="33" t="inlineStr">
        <is>
          <t>SUDECAP</t>
        </is>
      </c>
      <c r="D267" s="33" t="inlineStr">
        <is>
          <t>Material</t>
        </is>
      </c>
      <c r="E267" s="33" t="inlineStr">
        <is>
          <t>UN</t>
        </is>
      </c>
      <c r="F267" s="35" t="n">
        <v>0.5</v>
      </c>
      <c r="G267" s="36" t="n">
        <v>180.69</v>
      </c>
      <c r="H267" s="36" t="n">
        <v>90.345</v>
      </c>
      <c r="I267" s="37" t="n">
        <v>0.01459173875171886</v>
      </c>
      <c r="J267" s="37" t="n">
        <v>76.68150896458077</v>
      </c>
      <c r="K267" s="33" t="inlineStr">
        <is>
          <t>B</t>
        </is>
      </c>
    </row>
    <row r="268" ht="15" customHeight="1">
      <c r="A268" s="33" t="inlineStr">
        <is>
          <t>75.15.08</t>
        </is>
      </c>
      <c r="B268" s="34" t="inlineStr">
        <is>
          <t>MASSA LÁTEX PARA PAREDES INTERNAS REF 43626</t>
        </is>
      </c>
      <c r="C268" s="33" t="inlineStr">
        <is>
          <t>SUDECAP</t>
        </is>
      </c>
      <c r="D268" s="33" t="inlineStr">
        <is>
          <t>Material</t>
        </is>
      </c>
      <c r="E268" s="33" t="inlineStr">
        <is>
          <t>KG</t>
        </is>
      </c>
      <c r="F268" s="35" t="n">
        <v>27.834858</v>
      </c>
      <c r="G268" s="36" t="n">
        <v>3.17</v>
      </c>
      <c r="H268" s="36" t="n">
        <v>88.23649986</v>
      </c>
      <c r="I268" s="37" t="n">
        <v>0.01425119214481375</v>
      </c>
      <c r="J268" s="37" t="n">
        <v>76.69253352217011</v>
      </c>
      <c r="K268" s="33" t="inlineStr">
        <is>
          <t>B</t>
        </is>
      </c>
    </row>
    <row r="269" ht="20.1" customHeight="1">
      <c r="A269" s="33" t="inlineStr">
        <is>
          <t>00037752</t>
        </is>
      </c>
      <c r="B269" s="34" t="inlineStr">
        <is>
          <t>CAMINHAO TOCO, PESO BRUTO TOTAL 16000 KG, CARGA UTIL MAXIMA 11030 KG, DISTANCIA ENTRE EIXOS 5,41 M, POTENCIA 185 CV (INCLUI CABINE E CHASSI, NAO INCLUI CARROCERIA)</t>
        </is>
      </c>
      <c r="C269" s="33" t="inlineStr">
        <is>
          <t>SINAPI</t>
        </is>
      </c>
      <c r="D269" s="33" t="inlineStr">
        <is>
          <t>Equipamento</t>
        </is>
      </c>
      <c r="E269" s="33" t="inlineStr">
        <is>
          <t>UN</t>
        </is>
      </c>
      <c r="F269" s="43" t="n">
        <v>0.0001597572</v>
      </c>
      <c r="G269" s="36" t="n">
        <v>552116.65</v>
      </c>
      <c r="H269" s="36" t="n">
        <v>88.20461007738</v>
      </c>
      <c r="I269" s="37" t="n">
        <v>0.0142460415844414</v>
      </c>
      <c r="J269" s="37" t="n">
        <v>76.70355308222653</v>
      </c>
      <c r="K269" s="33" t="inlineStr">
        <is>
          <t>B</t>
        </is>
      </c>
    </row>
    <row r="270" ht="15" customHeight="1">
      <c r="A270" s="33" t="inlineStr">
        <is>
          <t>74.10.25</t>
        </is>
      </c>
      <c r="B270" s="34" t="inlineStr">
        <is>
          <t>DISJUNTOR TERMOMAGNÉTICO TIPO NEMA, BIPOLAR 60A, TENSAO MAXIMA DE 240 V</t>
        </is>
      </c>
      <c r="C270" s="33" t="inlineStr">
        <is>
          <t>SUDECAP</t>
        </is>
      </c>
      <c r="D270" s="33" t="inlineStr">
        <is>
          <t>Material</t>
        </is>
      </c>
      <c r="E270" s="33" t="inlineStr">
        <is>
          <t>UN</t>
        </is>
      </c>
      <c r="F270" s="35" t="n">
        <v>1</v>
      </c>
      <c r="G270" s="36" t="n">
        <v>85.31999999999999</v>
      </c>
      <c r="H270" s="36" t="n">
        <v>85.31999999999999</v>
      </c>
      <c r="I270" s="37" t="n">
        <v>0.01378014444957279</v>
      </c>
      <c r="J270" s="37" t="n">
        <v>76.7142128199138</v>
      </c>
      <c r="K270" s="33" t="inlineStr">
        <is>
          <t>B</t>
        </is>
      </c>
    </row>
    <row r="271" ht="15" customHeight="1">
      <c r="A271" s="33" t="inlineStr">
        <is>
          <t>74.26.13</t>
        </is>
      </c>
      <c r="B271" s="34" t="inlineStr">
        <is>
          <t>ORGANIZ. CABOS 1U</t>
        </is>
      </c>
      <c r="C271" s="33" t="inlineStr">
        <is>
          <t>SUDECAP</t>
        </is>
      </c>
      <c r="D271" s="33" t="inlineStr">
        <is>
          <t>Material</t>
        </is>
      </c>
      <c r="E271" s="33" t="inlineStr">
        <is>
          <t>UN</t>
        </is>
      </c>
      <c r="F271" s="35" t="n">
        <v>3</v>
      </c>
      <c r="G271" s="36" t="n">
        <v>28.41</v>
      </c>
      <c r="H271" s="36" t="n">
        <v>85.23</v>
      </c>
      <c r="I271" s="37" t="n">
        <v>0.01376560843222092</v>
      </c>
      <c r="J271" s="37" t="n">
        <v>76.72486131315199</v>
      </c>
      <c r="K271" s="33" t="inlineStr">
        <is>
          <t>B</t>
        </is>
      </c>
    </row>
    <row r="272" ht="20.1" customHeight="1">
      <c r="A272" s="33" t="inlineStr">
        <is>
          <t>MATED-11258</t>
        </is>
      </c>
      <c r="B272" s="34" t="inlineStr">
        <is>
          <t>CIMENTO PORTLAND CP II-E- 32 (RESISTÊNCIA: 32,00MPA)   Kg</t>
        </is>
      </c>
      <c r="C272" s="33" t="inlineStr">
        <is>
          <t>SETOP</t>
        </is>
      </c>
      <c r="D272" s="33" t="inlineStr">
        <is>
          <t>Material</t>
        </is>
      </c>
      <c r="E272" s="33" t="inlineStr">
        <is>
          <t>Kg</t>
        </is>
      </c>
      <c r="F272" s="35" t="n">
        <v>109.7804296</v>
      </c>
      <c r="G272" s="36" t="n">
        <v>0.77</v>
      </c>
      <c r="H272" s="36" t="n">
        <v>84.53093079200001</v>
      </c>
      <c r="I272" s="37" t="n">
        <v>0.01365270085291374</v>
      </c>
      <c r="J272" s="37" t="n">
        <v>76.73542234956436</v>
      </c>
      <c r="K272" s="33" t="inlineStr">
        <is>
          <t>B</t>
        </is>
      </c>
    </row>
    <row r="273" ht="20.1" customHeight="1">
      <c r="A273" s="33" t="inlineStr">
        <is>
          <t>MATED-11260</t>
        </is>
      </c>
      <c r="B273" s="34" t="inlineStr">
        <is>
          <t>DETERGENTE AMONÍACO   l</t>
        </is>
      </c>
      <c r="C273" s="33" t="inlineStr">
        <is>
          <t>SETOP</t>
        </is>
      </c>
      <c r="D273" s="33" t="inlineStr">
        <is>
          <t>Material</t>
        </is>
      </c>
      <c r="E273" s="33" t="inlineStr">
        <is>
          <t>l</t>
        </is>
      </c>
      <c r="F273" s="35" t="n">
        <v>15.951</v>
      </c>
      <c r="G273" s="36" t="n">
        <v>5.29</v>
      </c>
      <c r="H273" s="36" t="n">
        <v>84.38079</v>
      </c>
      <c r="I273" s="37" t="n">
        <v>0.01362845141782779</v>
      </c>
      <c r="J273" s="37" t="n">
        <v>76.74596464522833</v>
      </c>
      <c r="K273" s="33" t="inlineStr">
        <is>
          <t>B</t>
        </is>
      </c>
    </row>
    <row r="274" ht="15" customHeight="1">
      <c r="A274" s="33" t="inlineStr">
        <is>
          <t>71.01.10</t>
        </is>
      </c>
      <c r="B274" s="34" t="inlineStr">
        <is>
          <t>TÁBUA DE MADEIRA DE REFLORESTAMENTO APARELHADA E=2,5 L=30 CM (1"X12")</t>
        </is>
      </c>
      <c r="C274" s="33" t="inlineStr">
        <is>
          <t>SUDECAP</t>
        </is>
      </c>
      <c r="D274" s="33" t="inlineStr">
        <is>
          <t>Material</t>
        </is>
      </c>
      <c r="E274" s="33" t="inlineStr">
        <is>
          <t>M2</t>
        </is>
      </c>
      <c r="F274" s="35" t="n">
        <v>2.304</v>
      </c>
      <c r="G274" s="36" t="n">
        <v>36.56</v>
      </c>
      <c r="H274" s="36" t="n">
        <v>84.23424</v>
      </c>
      <c r="I274" s="37" t="n">
        <v>0.01360478193623983</v>
      </c>
      <c r="J274" s="37" t="n">
        <v>76.75648820014389</v>
      </c>
      <c r="K274" s="33" t="inlineStr">
        <is>
          <t>B</t>
        </is>
      </c>
    </row>
    <row r="275" ht="15" customHeight="1">
      <c r="A275" s="33" t="inlineStr">
        <is>
          <t>83.17.20</t>
        </is>
      </c>
      <c r="B275" s="34" t="inlineStr">
        <is>
          <t>PLACA DE FERRO FUNDIDO 7x11CM IDENTIFICAO CAIXA</t>
        </is>
      </c>
      <c r="C275" s="33" t="inlineStr">
        <is>
          <t>SUDECAP</t>
        </is>
      </c>
      <c r="D275" s="33" t="inlineStr">
        <is>
          <t>Material</t>
        </is>
      </c>
      <c r="E275" s="33" t="inlineStr">
        <is>
          <t>UN</t>
        </is>
      </c>
      <c r="F275" s="35" t="n">
        <v>7</v>
      </c>
      <c r="G275" s="36" t="n">
        <v>12</v>
      </c>
      <c r="H275" s="36" t="n">
        <v>84</v>
      </c>
      <c r="I275" s="37" t="n">
        <v>0.01356694952841203</v>
      </c>
      <c r="J275" s="37" t="n">
        <v>76.76698301924526</v>
      </c>
      <c r="K275" s="33" t="inlineStr">
        <is>
          <t>B</t>
        </is>
      </c>
    </row>
    <row r="276" ht="20.1" customHeight="1">
      <c r="A276" s="33" t="inlineStr">
        <is>
          <t>71.15.03</t>
        </is>
      </c>
      <c r="B276" s="34" t="inlineStr">
        <is>
          <t>CHAPA DE MADEIRA COMPENSADA PLASTIFICADA PARA FORMA DE CONCRETO, DE 2,20 X 1,10 M, E = 12 MM</t>
        </is>
      </c>
      <c r="C276" s="33" t="inlineStr">
        <is>
          <t>SUDECAP</t>
        </is>
      </c>
      <c r="D276" s="33" t="inlineStr">
        <is>
          <t>Material</t>
        </is>
      </c>
      <c r="E276" s="33" t="inlineStr">
        <is>
          <t>M2</t>
        </is>
      </c>
      <c r="F276" s="35" t="n">
        <v>2.914</v>
      </c>
      <c r="G276" s="36" t="n">
        <v>28.56</v>
      </c>
      <c r="H276" s="36" t="n">
        <v>83.22384</v>
      </c>
      <c r="I276" s="37" t="n">
        <v>0.0134415909147695</v>
      </c>
      <c r="J276" s="37" t="n">
        <v>76.77738038645496</v>
      </c>
      <c r="K276" s="33" t="inlineStr">
        <is>
          <t>B</t>
        </is>
      </c>
    </row>
    <row r="277" ht="20.1" customHeight="1">
      <c r="A277" s="33" t="inlineStr">
        <is>
          <t>83.17.71</t>
        </is>
      </c>
      <c r="B277" s="34" t="inlineStr">
        <is>
          <t>PLACA DE IDENTIFICAÇÃO DE RESÍDUOS - PGRCC, CONFORME RESOLUÇÃO CONAMA-RDC Nº 275/2001, CONFECCIONADA EM LONA (TIPO BANNER) DIM. (30X30)CM</t>
        </is>
      </c>
      <c r="C277" s="33" t="inlineStr">
        <is>
          <t>SUDECAP</t>
        </is>
      </c>
      <c r="D277" s="33" t="inlineStr">
        <is>
          <t>Material</t>
        </is>
      </c>
      <c r="E277" s="33" t="inlineStr">
        <is>
          <t>UN.</t>
        </is>
      </c>
      <c r="F277" s="35" t="n">
        <v>2</v>
      </c>
      <c r="G277" s="36" t="n">
        <v>41.41</v>
      </c>
      <c r="H277" s="36" t="n">
        <v>82.81999999999999</v>
      </c>
      <c r="I277" s="37" t="n">
        <v>0.01337636618979862</v>
      </c>
      <c r="J277" s="37" t="n">
        <v>76.78772777833561</v>
      </c>
      <c r="K277" s="33" t="inlineStr">
        <is>
          <t>B</t>
        </is>
      </c>
    </row>
    <row r="278" ht="15" customHeight="1">
      <c r="A278" s="33" t="inlineStr">
        <is>
          <t>66.05.10</t>
        </is>
      </c>
      <c r="B278" s="34" t="inlineStr">
        <is>
          <t>LOCAÇÃO DE CRUZETA PARA ESCORA METÁLICA</t>
        </is>
      </c>
      <c r="C278" s="33" t="inlineStr">
        <is>
          <t>SUDECAP</t>
        </is>
      </c>
      <c r="D278" s="33" t="inlineStr">
        <is>
          <t>Material</t>
        </is>
      </c>
      <c r="E278" s="33" t="inlineStr">
        <is>
          <t>UNMES</t>
        </is>
      </c>
      <c r="F278" s="35" t="n">
        <v>36.5881</v>
      </c>
      <c r="G278" s="36" t="n">
        <v>2.2</v>
      </c>
      <c r="H278" s="36" t="n">
        <v>80.49382</v>
      </c>
      <c r="I278" s="37" t="n">
        <v>0.01300066182487003</v>
      </c>
      <c r="J278" s="37" t="n">
        <v>76.79778406392452</v>
      </c>
      <c r="K278" s="33" t="inlineStr">
        <is>
          <t>B</t>
        </is>
      </c>
    </row>
    <row r="279" ht="15" customHeight="1">
      <c r="A279" s="33" t="inlineStr">
        <is>
          <t>73.73.08</t>
        </is>
      </c>
      <c r="B279" s="34" t="inlineStr">
        <is>
          <t>PORTA SABAO LIQUIDO REF. SG4001 COLUMBUS OU EQUIVALENTE</t>
        </is>
      </c>
      <c r="C279" s="33" t="inlineStr">
        <is>
          <t>SUDECAP</t>
        </is>
      </c>
      <c r="D279" s="33" t="inlineStr">
        <is>
          <t>Material</t>
        </is>
      </c>
      <c r="E279" s="33" t="inlineStr">
        <is>
          <t>UN</t>
        </is>
      </c>
      <c r="F279" s="35" t="n">
        <v>2</v>
      </c>
      <c r="G279" s="36" t="n">
        <v>40.15</v>
      </c>
      <c r="H279" s="36" t="n">
        <v>80.3</v>
      </c>
      <c r="I279" s="37" t="n">
        <v>0.01296935770394626</v>
      </c>
      <c r="J279" s="37" t="n">
        <v>76.80781661123216</v>
      </c>
      <c r="K279" s="33" t="inlineStr">
        <is>
          <t>B</t>
        </is>
      </c>
    </row>
    <row r="280" ht="15" customHeight="1">
      <c r="A280" s="33" t="inlineStr">
        <is>
          <t>62.03.22</t>
        </is>
      </c>
      <c r="B280" s="34" t="inlineStr">
        <is>
          <t>REJUNTE BRANCO, CIMENTICIO</t>
        </is>
      </c>
      <c r="C280" s="33" t="inlineStr">
        <is>
          <t>SUDECAP</t>
        </is>
      </c>
      <c r="D280" s="33" t="inlineStr">
        <is>
          <t>Material</t>
        </is>
      </c>
      <c r="E280" s="33" t="inlineStr">
        <is>
          <t>KG</t>
        </is>
      </c>
      <c r="F280" s="35" t="n">
        <v>13.36451</v>
      </c>
      <c r="G280" s="36" t="n">
        <v>5.99</v>
      </c>
      <c r="H280" s="36" t="n">
        <v>80.05341490000001</v>
      </c>
      <c r="I280" s="37" t="n">
        <v>0.01292953142292057</v>
      </c>
      <c r="J280" s="37" t="n">
        <v>76.81781792395911</v>
      </c>
      <c r="K280" s="33" t="inlineStr">
        <is>
          <t>B</t>
        </is>
      </c>
    </row>
    <row r="281" ht="20.1" customHeight="1">
      <c r="A281" s="33" t="inlineStr">
        <is>
          <t>54.19.66</t>
        </is>
      </c>
      <c r="B281" s="34" t="inlineStr">
        <is>
          <t>MARTELO DEMOLIDOR ELETRICO, 2.000 W,  1.000 IMPACTOS POR MINUTO, FORÇA DE IMPACTO ENTRE 62 E 69 J, PESO DE 30 KG, OU EQUIVALENTE</t>
        </is>
      </c>
      <c r="C281" s="33" t="inlineStr">
        <is>
          <t>SUDECAP</t>
        </is>
      </c>
      <c r="D281" s="33" t="inlineStr">
        <is>
          <t>Equipamento</t>
        </is>
      </c>
      <c r="E281" s="33" t="inlineStr">
        <is>
          <t>MÊS</t>
        </is>
      </c>
      <c r="F281" s="44" t="n">
        <v>0.11656224</v>
      </c>
      <c r="G281" s="36" t="n">
        <v>680</v>
      </c>
      <c r="H281" s="36" t="n">
        <v>79.2623232</v>
      </c>
      <c r="I281" s="37" t="n">
        <v>0.01280176117094145</v>
      </c>
      <c r="J281" s="37" t="n">
        <v>76.82772053541119</v>
      </c>
      <c r="K281" s="33" t="inlineStr">
        <is>
          <t>B</t>
        </is>
      </c>
    </row>
    <row r="282" ht="20.1" customHeight="1">
      <c r="A282" s="33" t="inlineStr">
        <is>
          <t>65.78.09</t>
        </is>
      </c>
      <c r="B282" s="34" t="inlineStr">
        <is>
          <t>DOBRADIÇA CONVENCIONAL EM METAL CROMADO 3 1/2" X 2 1/4", SEM ANEL, COM PARAFUSOS, LINHA LEVE (NBR 7178) E=1,5MM, OU EQUIVALENTE</t>
        </is>
      </c>
      <c r="C282" s="33" t="inlineStr">
        <is>
          <t>SUDECAP</t>
        </is>
      </c>
      <c r="D282" s="33" t="inlineStr">
        <is>
          <t>Material</t>
        </is>
      </c>
      <c r="E282" s="33" t="inlineStr">
        <is>
          <t>UN</t>
        </is>
      </c>
      <c r="F282" s="35" t="n">
        <v>8</v>
      </c>
      <c r="G282" s="36" t="n">
        <v>9.83</v>
      </c>
      <c r="H282" s="36" t="n">
        <v>78.64</v>
      </c>
      <c r="I282" s="37" t="n">
        <v>0.01270124893945621</v>
      </c>
      <c r="J282" s="37" t="n">
        <v>76.83754568510321</v>
      </c>
      <c r="K282" s="33" t="inlineStr">
        <is>
          <t>B</t>
        </is>
      </c>
    </row>
    <row r="283" ht="20.1" customHeight="1">
      <c r="A283" s="33" t="inlineStr">
        <is>
          <t>74.32.05</t>
        </is>
      </c>
      <c r="B283" s="34" t="inlineStr">
        <is>
          <t>LUMINARIA ARANDELA TIPO MEIA-LUA COM VIDRO FOSCO *30 X 15* CM, PARA 1 LAMPADA, BASE E27, POTENCIA MAXIMA 40/60 W (NAO INCLUI LAMPADA)</t>
        </is>
      </c>
      <c r="C283" s="33" t="inlineStr">
        <is>
          <t>SUDECAP</t>
        </is>
      </c>
      <c r="D283" s="33" t="inlineStr">
        <is>
          <t>Material</t>
        </is>
      </c>
      <c r="E283" s="33" t="inlineStr">
        <is>
          <t>UN</t>
        </is>
      </c>
      <c r="F283" s="35" t="n">
        <v>3</v>
      </c>
      <c r="G283" s="36" t="n">
        <v>26.21</v>
      </c>
      <c r="H283" s="36" t="n">
        <v>78.63</v>
      </c>
      <c r="I283" s="37" t="n">
        <v>0.01269963382641712</v>
      </c>
      <c r="J283" s="37" t="n">
        <v>76.84736958541203</v>
      </c>
      <c r="K283" s="33" t="inlineStr">
        <is>
          <t>B</t>
        </is>
      </c>
    </row>
    <row r="284" ht="15" customHeight="1">
      <c r="A284" s="33" t="inlineStr">
        <is>
          <t>74.28.11</t>
        </is>
      </c>
      <c r="B284" s="34" t="inlineStr">
        <is>
          <t>TOMADA RJ45, 8 FIOS, CAT 5E (APENAS MODULO)</t>
        </is>
      </c>
      <c r="C284" s="33" t="inlineStr">
        <is>
          <t>SUDECAP</t>
        </is>
      </c>
      <c r="D284" s="33" t="inlineStr">
        <is>
          <t>Material</t>
        </is>
      </c>
      <c r="E284" s="33" t="inlineStr">
        <is>
          <t>UN</t>
        </is>
      </c>
      <c r="F284" s="35" t="n">
        <v>2</v>
      </c>
      <c r="G284" s="36" t="n">
        <v>38.99</v>
      </c>
      <c r="H284" s="36" t="n">
        <v>77.98</v>
      </c>
      <c r="I284" s="37" t="n">
        <v>0.01259465147887583</v>
      </c>
      <c r="J284" s="37" t="n">
        <v>76.85711227581115</v>
      </c>
      <c r="K284" s="33" t="inlineStr">
        <is>
          <t>B</t>
        </is>
      </c>
    </row>
    <row r="285" ht="20.1" customHeight="1">
      <c r="A285" s="33" t="inlineStr">
        <is>
          <t>90.83.60*</t>
        </is>
      </c>
      <c r="B285" s="34" t="inlineStr">
        <is>
          <t>FORNECIMENTO DE ÁRVORE UNHA-DEVACA COM ALTURA MÉDIA DE 2,00M, EXCLUSIVE PLANTIO [SETOP-ED-25441]</t>
        </is>
      </c>
      <c r="C285" s="33" t="inlineStr">
        <is>
          <t>Composições Próprias</t>
        </is>
      </c>
      <c r="D285" s="33" t="inlineStr">
        <is>
          <t>Material</t>
        </is>
      </c>
      <c r="E285" s="33" t="inlineStr">
        <is>
          <t>UN</t>
        </is>
      </c>
      <c r="F285" s="35" t="n">
        <v>1</v>
      </c>
      <c r="G285" s="36" t="n">
        <v>77.90000000000001</v>
      </c>
      <c r="H285" s="36" t="n">
        <v>77.90000000000001</v>
      </c>
      <c r="I285" s="37" t="n">
        <v>0.01258173057456306</v>
      </c>
      <c r="J285" s="37" t="n">
        <v>76.86684497114442</v>
      </c>
      <c r="K285" s="33" t="inlineStr">
        <is>
          <t>B</t>
        </is>
      </c>
    </row>
    <row r="286" ht="15" customHeight="1">
      <c r="A286" s="33" t="inlineStr">
        <is>
          <t>60.40.09</t>
        </is>
      </c>
      <c r="B286" s="34" t="inlineStr">
        <is>
          <t>TUBO AÇO GALVANIZADO INDUSTRIAL REDONDO DN 2" (50.80 MM)  E=1,50MM, NBR 6591</t>
        </is>
      </c>
      <c r="C286" s="33" t="inlineStr">
        <is>
          <t>SUDECAP</t>
        </is>
      </c>
      <c r="D286" s="33" t="inlineStr">
        <is>
          <t>Material</t>
        </is>
      </c>
      <c r="E286" s="33" t="inlineStr">
        <is>
          <t>M</t>
        </is>
      </c>
      <c r="F286" s="35" t="n">
        <v>3.895</v>
      </c>
      <c r="G286" s="36" t="n">
        <v>19.94</v>
      </c>
      <c r="H286" s="36" t="n">
        <v>77.66630000000001</v>
      </c>
      <c r="I286" s="37" t="n">
        <v>0.01254398538283937</v>
      </c>
      <c r="J286" s="37" t="n">
        <v>76.87654893066352</v>
      </c>
      <c r="K286" s="33" t="inlineStr">
        <is>
          <t>B</t>
        </is>
      </c>
    </row>
    <row r="287" ht="15" customHeight="1">
      <c r="A287" s="33" t="inlineStr">
        <is>
          <t>60.17.25</t>
        </is>
      </c>
      <c r="B287" s="34" t="inlineStr">
        <is>
          <t>CANTONEIRA DE FERRO DE 3"X3/16"</t>
        </is>
      </c>
      <c r="C287" s="33" t="inlineStr">
        <is>
          <t>SUDECAP</t>
        </is>
      </c>
      <c r="D287" s="33" t="inlineStr">
        <is>
          <t>Material</t>
        </is>
      </c>
      <c r="E287" s="33" t="inlineStr">
        <is>
          <t>KG</t>
        </is>
      </c>
      <c r="F287" s="35" t="n">
        <v>8.945</v>
      </c>
      <c r="G287" s="36" t="n">
        <v>8.5</v>
      </c>
      <c r="H287" s="36" t="n">
        <v>76.0325</v>
      </c>
      <c r="I287" s="37" t="n">
        <v>0.01228010821451176</v>
      </c>
      <c r="J287" s="37" t="n">
        <v>76.88604799133347</v>
      </c>
      <c r="K287" s="33" t="inlineStr">
        <is>
          <t>B</t>
        </is>
      </c>
    </row>
    <row r="288" ht="15" customHeight="1">
      <c r="A288" s="33" t="inlineStr">
        <is>
          <t>77.50.35</t>
        </is>
      </c>
      <c r="B288" s="34" t="inlineStr">
        <is>
          <t>ELETRODO REVESTIDO AWS - E7018, DIAMETRO IGUAL A 4,00 MM</t>
        </is>
      </c>
      <c r="C288" s="33" t="inlineStr">
        <is>
          <t>SUDECAP</t>
        </is>
      </c>
      <c r="D288" s="33" t="inlineStr">
        <is>
          <t>Material</t>
        </is>
      </c>
      <c r="E288" s="33" t="inlineStr">
        <is>
          <t>KG</t>
        </is>
      </c>
      <c r="F288" s="35" t="n">
        <v>3.408462</v>
      </c>
      <c r="G288" s="36" t="n">
        <v>22.2</v>
      </c>
      <c r="H288" s="36" t="n">
        <v>75.66785640000001</v>
      </c>
      <c r="I288" s="37" t="n">
        <v>0.01222121415121344</v>
      </c>
      <c r="J288" s="37" t="n">
        <v>76.89550207420727</v>
      </c>
      <c r="K288" s="33" t="inlineStr">
        <is>
          <t>B</t>
        </is>
      </c>
    </row>
    <row r="289" ht="20.1" customHeight="1">
      <c r="A289" s="33" t="inlineStr">
        <is>
          <t>90.74.05*</t>
        </is>
      </c>
      <c r="B289" s="34" t="inlineStr">
        <is>
          <t>RACK - BANDEJA/PRATELEIRA 400mm FIXA 4 PONTOS RACK SERVIDOR 19 [COTAÇÃO]</t>
        </is>
      </c>
      <c r="C289" s="33" t="inlineStr">
        <is>
          <t>Composições Próprias</t>
        </is>
      </c>
      <c r="D289" s="33" t="inlineStr">
        <is>
          <t>Material</t>
        </is>
      </c>
      <c r="E289" s="33" t="inlineStr">
        <is>
          <t>UN</t>
        </is>
      </c>
      <c r="F289" s="35" t="n">
        <v>1</v>
      </c>
      <c r="G289" s="36" t="n">
        <v>75.09999999999999</v>
      </c>
      <c r="H289" s="36" t="n">
        <v>75.09999999999999</v>
      </c>
      <c r="I289" s="37" t="n">
        <v>0.01212949892361599</v>
      </c>
      <c r="J289" s="37" t="n">
        <v>76.9048849422372</v>
      </c>
      <c r="K289" s="33" t="inlineStr">
        <is>
          <t>B</t>
        </is>
      </c>
    </row>
    <row r="290" ht="15" customHeight="1">
      <c r="A290" s="33" t="inlineStr">
        <is>
          <t>66.05.55</t>
        </is>
      </c>
      <c r="B290" s="34" t="inlineStr">
        <is>
          <t>CHAPA DE ACO GALVANIZADA BITOLA GSG 18, E = 1,25 MM (10,00 KG/M2)</t>
        </is>
      </c>
      <c r="C290" s="33" t="inlineStr">
        <is>
          <t>SUDECAP</t>
        </is>
      </c>
      <c r="D290" s="33" t="inlineStr">
        <is>
          <t>Material</t>
        </is>
      </c>
      <c r="E290" s="33" t="inlineStr">
        <is>
          <t>KG</t>
        </is>
      </c>
      <c r="F290" s="35" t="n">
        <v>6.0435</v>
      </c>
      <c r="G290" s="36" t="n">
        <v>12.41</v>
      </c>
      <c r="H290" s="36" t="n">
        <v>74.999835</v>
      </c>
      <c r="I290" s="37" t="n">
        <v>0.01211332114385988</v>
      </c>
      <c r="J290" s="37" t="n">
        <v>76.91425531643486</v>
      </c>
      <c r="K290" s="33" t="inlineStr">
        <is>
          <t>B</t>
        </is>
      </c>
    </row>
    <row r="291" ht="15" customHeight="1">
      <c r="A291" s="33" t="inlineStr">
        <is>
          <t>73.51.05</t>
        </is>
      </c>
      <c r="B291" s="34" t="inlineStr">
        <is>
          <t>TORNEIRA COZINHA PAREDE SAIDA LAT.1168-DL 1/2"FABR OU EQUIVALENTE</t>
        </is>
      </c>
      <c r="C291" s="33" t="inlineStr">
        <is>
          <t>SUDECAP</t>
        </is>
      </c>
      <c r="D291" s="33" t="inlineStr">
        <is>
          <t>Material</t>
        </is>
      </c>
      <c r="E291" s="33" t="inlineStr">
        <is>
          <t>UN</t>
        </is>
      </c>
      <c r="F291" s="35" t="n">
        <v>1</v>
      </c>
      <c r="G291" s="36" t="n">
        <v>74.12</v>
      </c>
      <c r="H291" s="36" t="n">
        <v>74.12</v>
      </c>
      <c r="I291" s="37" t="n">
        <v>0.01197121784578452</v>
      </c>
      <c r="J291" s="37" t="n">
        <v>76.92351574490858</v>
      </c>
      <c r="K291" s="33" t="inlineStr">
        <is>
          <t>B</t>
        </is>
      </c>
    </row>
    <row r="292" ht="15" customHeight="1">
      <c r="A292" s="33" t="inlineStr">
        <is>
          <t>71.04.02</t>
        </is>
      </c>
      <c r="B292" s="34" t="inlineStr">
        <is>
          <t>PECA DE PARAJU BRUTA 10,5X5,5 CM</t>
        </is>
      </c>
      <c r="C292" s="33" t="inlineStr">
        <is>
          <t>SUDECAP</t>
        </is>
      </c>
      <c r="D292" s="33" t="inlineStr">
        <is>
          <t>Material</t>
        </is>
      </c>
      <c r="E292" s="33" t="inlineStr">
        <is>
          <t>M</t>
        </is>
      </c>
      <c r="F292" s="35" t="n">
        <v>2.7</v>
      </c>
      <c r="G292" s="36" t="n">
        <v>27</v>
      </c>
      <c r="H292" s="36" t="n">
        <v>72.90000000000001</v>
      </c>
      <c r="I292" s="37" t="n">
        <v>0.01177417405501473</v>
      </c>
      <c r="J292" s="37" t="n">
        <v>76.93262374862867</v>
      </c>
      <c r="K292" s="33" t="inlineStr">
        <is>
          <t>B</t>
        </is>
      </c>
    </row>
    <row r="293" ht="15" customHeight="1">
      <c r="A293" s="33" t="inlineStr">
        <is>
          <t>60.40.07</t>
        </is>
      </c>
      <c r="B293" s="34" t="inlineStr">
        <is>
          <t>TUBO AÇO GALVANIZADO INDUSTRIAL REDONDO DN 1 1/4" (31,75 MM)  E=1,50MM, NBR 6591</t>
        </is>
      </c>
      <c r="C293" s="33" t="inlineStr">
        <is>
          <t>SUDECAP</t>
        </is>
      </c>
      <c r="D293" s="33" t="inlineStr">
        <is>
          <t>Material</t>
        </is>
      </c>
      <c r="E293" s="33" t="inlineStr">
        <is>
          <t>M</t>
        </is>
      </c>
      <c r="F293" s="35" t="n">
        <v>6.27</v>
      </c>
      <c r="G293" s="36" t="n">
        <v>11.6</v>
      </c>
      <c r="H293" s="36" t="n">
        <v>72.732</v>
      </c>
      <c r="I293" s="37" t="n">
        <v>0.0117470401559579</v>
      </c>
      <c r="J293" s="37" t="n">
        <v>76.94171051283396</v>
      </c>
      <c r="K293" s="33" t="inlineStr">
        <is>
          <t>B</t>
        </is>
      </c>
    </row>
    <row r="294" ht="20.1" customHeight="1">
      <c r="A294" s="33" t="inlineStr">
        <is>
          <t>00038083</t>
        </is>
      </c>
      <c r="B294" s="34" t="inlineStr">
        <is>
          <t>TOMADA RJ45, 8 FIOS, CAT 5E, CONJUNTO MONTADO PARA EMBUTIR 4" X 2" (PLACA + SUPORTE + MODULO)</t>
        </is>
      </c>
      <c r="C294" s="33" t="inlineStr">
        <is>
          <t>SINAPI</t>
        </is>
      </c>
      <c r="D294" s="33" t="inlineStr">
        <is>
          <t>Material</t>
        </is>
      </c>
      <c r="E294" s="33" t="inlineStr">
        <is>
          <t>UN</t>
        </is>
      </c>
      <c r="F294" s="35" t="n">
        <v>2</v>
      </c>
      <c r="G294" s="36" t="n">
        <v>35.59</v>
      </c>
      <c r="H294" s="36" t="n">
        <v>71.18000000000001</v>
      </c>
      <c r="I294" s="37" t="n">
        <v>0.0114963746122901</v>
      </c>
      <c r="J294" s="37" t="n">
        <v>76.95060362263914</v>
      </c>
      <c r="K294" s="33" t="inlineStr">
        <is>
          <t>B</t>
        </is>
      </c>
    </row>
    <row r="295" ht="20.1" customHeight="1">
      <c r="A295" s="33" t="inlineStr">
        <is>
          <t>MATED-11360</t>
        </is>
      </c>
      <c r="B295" s="34" t="inlineStr">
        <is>
          <t>ADITIVO (TIPO: IMPERMEABILIZANTE E PLASTIFICANTE|CONTEÚDO DA EMBALAGEM: PÓ| APLICAÇÃO: ARGAMASSAS)   Kg</t>
        </is>
      </c>
      <c r="C295" s="33" t="inlineStr">
        <is>
          <t>SETOP</t>
        </is>
      </c>
      <c r="D295" s="33" t="inlineStr">
        <is>
          <t>Material</t>
        </is>
      </c>
      <c r="E295" s="33" t="inlineStr">
        <is>
          <t>Kg</t>
        </is>
      </c>
      <c r="F295" s="35" t="n">
        <v>2.46</v>
      </c>
      <c r="G295" s="36" t="n">
        <v>28.75</v>
      </c>
      <c r="H295" s="36" t="n">
        <v>70.72499999999999</v>
      </c>
      <c r="I295" s="37" t="n">
        <v>0.0114228869690112</v>
      </c>
      <c r="J295" s="37" t="n">
        <v>76.95944051019913</v>
      </c>
      <c r="K295" s="33" t="inlineStr">
        <is>
          <t>B</t>
        </is>
      </c>
    </row>
    <row r="296" ht="15" customHeight="1">
      <c r="A296" s="33" t="inlineStr">
        <is>
          <t>74.26.05</t>
        </is>
      </c>
      <c r="B296" s="34" t="inlineStr">
        <is>
          <t>CALHA C/ 8 TOMADAS 19"</t>
        </is>
      </c>
      <c r="C296" s="33" t="inlineStr">
        <is>
          <t>SUDECAP</t>
        </is>
      </c>
      <c r="D296" s="33" t="inlineStr">
        <is>
          <t>Material</t>
        </is>
      </c>
      <c r="E296" s="33" t="inlineStr">
        <is>
          <t>UN</t>
        </is>
      </c>
      <c r="F296" s="35" t="n">
        <v>1</v>
      </c>
      <c r="G296" s="36" t="n">
        <v>66.89</v>
      </c>
      <c r="H296" s="36" t="n">
        <v>66.89</v>
      </c>
      <c r="I296" s="37" t="n">
        <v>0.01080349111851762</v>
      </c>
      <c r="J296" s="37" t="n">
        <v>76.9677976346002</v>
      </c>
      <c r="K296" s="33" t="inlineStr">
        <is>
          <t>B</t>
        </is>
      </c>
    </row>
    <row r="297" ht="15" customHeight="1">
      <c r="A297" s="33" t="inlineStr">
        <is>
          <t>55.10.60</t>
        </is>
      </c>
      <c r="B297" s="34" t="inlineStr">
        <is>
          <t>JARDINEIRO</t>
        </is>
      </c>
      <c r="C297" s="33" t="inlineStr">
        <is>
          <t>SUDECAP</t>
        </is>
      </c>
      <c r="D297" s="33" t="inlineStr">
        <is>
          <t>Mão de Obra</t>
        </is>
      </c>
      <c r="E297" s="33" t="inlineStr">
        <is>
          <t>H</t>
        </is>
      </c>
      <c r="F297" s="35" t="n">
        <v>4.39</v>
      </c>
      <c r="G297" s="36" t="n">
        <v>15.2</v>
      </c>
      <c r="H297" s="36" t="n">
        <v>66.72799999999999</v>
      </c>
      <c r="I297" s="37" t="n">
        <v>0.01077732628728426</v>
      </c>
      <c r="J297" s="37" t="n">
        <v>76.97613476886964</v>
      </c>
      <c r="K297" s="33" t="inlineStr">
        <is>
          <t>B</t>
        </is>
      </c>
    </row>
    <row r="298" ht="15" customHeight="1">
      <c r="A298" s="33" t="inlineStr">
        <is>
          <t>60.35.17</t>
        </is>
      </c>
      <c r="B298" s="34" t="inlineStr">
        <is>
          <t>ARAME DE ACO OVALADO 15 X 17 ( 45,7 KG, 700 KGF), ROLO 1000 M</t>
        </is>
      </c>
      <c r="C298" s="33" t="inlineStr">
        <is>
          <t>SUDECAP</t>
        </is>
      </c>
      <c r="D298" s="33" t="inlineStr">
        <is>
          <t>Material</t>
        </is>
      </c>
      <c r="E298" s="33" t="inlineStr">
        <is>
          <t>M</t>
        </is>
      </c>
      <c r="F298" s="35" t="n">
        <v>83.07599999999999</v>
      </c>
      <c r="G298" s="36" t="n">
        <v>0.8</v>
      </c>
      <c r="H298" s="36" t="n">
        <v>66.46080000000001</v>
      </c>
      <c r="I298" s="37" t="n">
        <v>0.0107341704668796</v>
      </c>
      <c r="J298" s="37" t="n">
        <v>76.984438169792</v>
      </c>
      <c r="K298" s="33" t="inlineStr">
        <is>
          <t>B</t>
        </is>
      </c>
    </row>
    <row r="299" ht="20.1" customHeight="1">
      <c r="A299" s="33" t="inlineStr">
        <is>
          <t>74.44.15</t>
        </is>
      </c>
      <c r="B299" s="34" t="inlineStr">
        <is>
          <t>GRAMPO METALICO TIPO OLHAL PARA HASTE DE ATERRAMENTO DE 3/4'', CONDUTOR DE *10* A 50 MM2 REF 416</t>
        </is>
      </c>
      <c r="C299" s="33" t="inlineStr">
        <is>
          <t>SUDECAP</t>
        </is>
      </c>
      <c r="D299" s="33" t="inlineStr">
        <is>
          <t>Material</t>
        </is>
      </c>
      <c r="E299" s="33" t="inlineStr">
        <is>
          <t>UN</t>
        </is>
      </c>
      <c r="F299" s="35" t="n">
        <v>5</v>
      </c>
      <c r="G299" s="36" t="n">
        <v>12.89</v>
      </c>
      <c r="H299" s="36" t="n">
        <v>64.45</v>
      </c>
      <c r="I299" s="37" t="n">
        <v>0.01040940353697804</v>
      </c>
      <c r="J299" s="37" t="n">
        <v>76.99249044468584</v>
      </c>
      <c r="K299" s="33" t="inlineStr">
        <is>
          <t>B</t>
        </is>
      </c>
    </row>
    <row r="300" ht="15" customHeight="1">
      <c r="A300" s="33" t="inlineStr">
        <is>
          <t>74.13.28</t>
        </is>
      </c>
      <c r="B300" s="34" t="inlineStr">
        <is>
          <t>BASE PARA RELE COM SUPORTE METALICO</t>
        </is>
      </c>
      <c r="C300" s="33" t="inlineStr">
        <is>
          <t>SUDECAP</t>
        </is>
      </c>
      <c r="D300" s="33" t="inlineStr">
        <is>
          <t>Material</t>
        </is>
      </c>
      <c r="E300" s="33" t="inlineStr">
        <is>
          <t>UN</t>
        </is>
      </c>
      <c r="F300" s="35" t="n">
        <v>6</v>
      </c>
      <c r="G300" s="36" t="n">
        <v>10.64</v>
      </c>
      <c r="H300" s="36" t="n">
        <v>63.84</v>
      </c>
      <c r="I300" s="37" t="n">
        <v>0.01031088164159314</v>
      </c>
      <c r="J300" s="37" t="n">
        <v>77.00046650720287</v>
      </c>
      <c r="K300" s="33" t="inlineStr">
        <is>
          <t>B</t>
        </is>
      </c>
    </row>
    <row r="301" ht="15" customHeight="1">
      <c r="A301" s="33" t="inlineStr">
        <is>
          <t>55.05.64</t>
        </is>
      </c>
      <c r="B301" s="34" t="inlineStr">
        <is>
          <t>OPERADOR DE ESCAVADEIRA HIDRAULICA</t>
        </is>
      </c>
      <c r="C301" s="33" t="inlineStr">
        <is>
          <t>SUDECAP</t>
        </is>
      </c>
      <c r="D301" s="33" t="inlineStr">
        <is>
          <t>Mão de Obra</t>
        </is>
      </c>
      <c r="E301" s="33" t="inlineStr">
        <is>
          <t>H</t>
        </is>
      </c>
      <c r="F301" s="35" t="n">
        <v>2.6702136</v>
      </c>
      <c r="G301" s="36" t="n">
        <v>23.5</v>
      </c>
      <c r="H301" s="36" t="n">
        <v>62.7500196</v>
      </c>
      <c r="I301" s="37" t="n">
        <v>0.01013483748595316</v>
      </c>
      <c r="J301" s="37" t="n">
        <v>77.00830638694823</v>
      </c>
      <c r="K301" s="33" t="inlineStr">
        <is>
          <t>B</t>
        </is>
      </c>
    </row>
    <row r="302" ht="20.1" customHeight="1">
      <c r="A302" s="33" t="inlineStr">
        <is>
          <t>90.74.03*</t>
        </is>
      </c>
      <c r="B302" s="34" t="inlineStr">
        <is>
          <t>RACK - KIT PORCA-GAIOLA M5 COM PARAFUSO CABECA PANELA (50 PECAS) [COTAÇÃO]</t>
        </is>
      </c>
      <c r="C302" s="33" t="inlineStr">
        <is>
          <t>Composições Próprias</t>
        </is>
      </c>
      <c r="D302" s="33" t="inlineStr">
        <is>
          <t>Material</t>
        </is>
      </c>
      <c r="E302" s="33" t="inlineStr">
        <is>
          <t>UN</t>
        </is>
      </c>
      <c r="F302" s="35" t="n">
        <v>1</v>
      </c>
      <c r="G302" s="36" t="n">
        <v>61</v>
      </c>
      <c r="H302" s="36" t="n">
        <v>61</v>
      </c>
      <c r="I302" s="37" t="n">
        <v>0.009852189538489686</v>
      </c>
      <c r="J302" s="37" t="n">
        <v>77.01592762462899</v>
      </c>
      <c r="K302" s="33" t="inlineStr">
        <is>
          <t>B</t>
        </is>
      </c>
    </row>
    <row r="303" ht="15" customHeight="1">
      <c r="A303" s="33" t="inlineStr">
        <is>
          <t>74.08.25</t>
        </is>
      </c>
      <c r="B303" s="34" t="inlineStr">
        <is>
          <t>CAIXA DE PASSAGEM EM PVC 4"X2" PRETA P/ELETRODUTO ROSCÁVEL/SOLDÁVEL</t>
        </is>
      </c>
      <c r="C303" s="33" t="inlineStr">
        <is>
          <t>SUDECAP</t>
        </is>
      </c>
      <c r="D303" s="33" t="inlineStr">
        <is>
          <t>Material</t>
        </is>
      </c>
      <c r="E303" s="33" t="inlineStr">
        <is>
          <t>UN</t>
        </is>
      </c>
      <c r="F303" s="35" t="n">
        <v>31</v>
      </c>
      <c r="G303" s="36" t="n">
        <v>1.96</v>
      </c>
      <c r="H303" s="36" t="n">
        <v>60.76</v>
      </c>
      <c r="I303" s="37" t="n">
        <v>0.009813426825551367</v>
      </c>
      <c r="J303" s="37" t="n">
        <v>77.02351887711232</v>
      </c>
      <c r="K303" s="33" t="inlineStr">
        <is>
          <t>B</t>
        </is>
      </c>
    </row>
    <row r="304" ht="20.1" customHeight="1">
      <c r="A304" s="33" t="inlineStr">
        <is>
          <t>74.51.35</t>
        </is>
      </c>
      <c r="B304" s="34" t="inlineStr">
        <is>
          <t>SELANTE ELASTICO MONOCOMPONENTE A BASE DE POLIURETANO PARA JUNTAS DIVERSAS 310ML REF 142</t>
        </is>
      </c>
      <c r="C304" s="33" t="inlineStr">
        <is>
          <t>SUDECAP</t>
        </is>
      </c>
      <c r="D304" s="33" t="inlineStr">
        <is>
          <t>Material</t>
        </is>
      </c>
      <c r="E304" s="33" t="inlineStr">
        <is>
          <t>UN</t>
        </is>
      </c>
      <c r="F304" s="35" t="n">
        <v>1.668681</v>
      </c>
      <c r="G304" s="36" t="n">
        <v>34.9</v>
      </c>
      <c r="H304" s="36" t="n">
        <v>58.2369669</v>
      </c>
      <c r="I304" s="37" t="n">
        <v>0.009405928459763117</v>
      </c>
      <c r="J304" s="37" t="n">
        <v>77.03079528502259</v>
      </c>
      <c r="K304" s="33" t="inlineStr">
        <is>
          <t>B</t>
        </is>
      </c>
    </row>
    <row r="305" ht="15" customHeight="1">
      <c r="A305" s="33" t="inlineStr">
        <is>
          <t>73.41.03</t>
        </is>
      </c>
      <c r="B305" s="34" t="inlineStr">
        <is>
          <t>LIGACAO FLEXIVEL 1/2"X0,40M 4607-40 MXF FABRIMAR OU EQUIVALENTE</t>
        </is>
      </c>
      <c r="C305" s="33" t="inlineStr">
        <is>
          <t>SUDECAP</t>
        </is>
      </c>
      <c r="D305" s="33" t="inlineStr">
        <is>
          <t>Material</t>
        </is>
      </c>
      <c r="E305" s="33" t="inlineStr">
        <is>
          <t>UN</t>
        </is>
      </c>
      <c r="F305" s="35" t="n">
        <v>2</v>
      </c>
      <c r="G305" s="36" t="n">
        <v>28.9</v>
      </c>
      <c r="H305" s="36" t="n">
        <v>57.8</v>
      </c>
      <c r="I305" s="37" t="n">
        <v>0.009335353365978752</v>
      </c>
      <c r="J305" s="37" t="n">
        <v>77.03801672007093</v>
      </c>
      <c r="K305" s="33" t="inlineStr">
        <is>
          <t>B</t>
        </is>
      </c>
    </row>
    <row r="306" ht="15" customHeight="1">
      <c r="A306" s="33" t="inlineStr">
        <is>
          <t>73.51.12</t>
        </is>
      </c>
      <c r="B306" s="34" t="inlineStr">
        <is>
          <t>TORNEIRA TANQUE 1153-MY D= 1/2" FABRIMAR OU EQUIVALENTE</t>
        </is>
      </c>
      <c r="C306" s="33" t="inlineStr">
        <is>
          <t>SUDECAP</t>
        </is>
      </c>
      <c r="D306" s="33" t="inlineStr">
        <is>
          <t>Material</t>
        </is>
      </c>
      <c r="E306" s="33" t="inlineStr">
        <is>
          <t>UN</t>
        </is>
      </c>
      <c r="F306" s="35" t="n">
        <v>1</v>
      </c>
      <c r="G306" s="36" t="n">
        <v>56.53</v>
      </c>
      <c r="H306" s="36" t="n">
        <v>56.53</v>
      </c>
      <c r="I306" s="37" t="n">
        <v>0.009130234010013475</v>
      </c>
      <c r="J306" s="37" t="n">
        <v>77.0450794834495</v>
      </c>
      <c r="K306" s="33" t="inlineStr">
        <is>
          <t>B</t>
        </is>
      </c>
    </row>
    <row r="307" ht="15" customHeight="1">
      <c r="A307" s="33" t="inlineStr">
        <is>
          <t>60.05.67</t>
        </is>
      </c>
      <c r="B307" s="34" t="inlineStr">
        <is>
          <t>ACO CA-50, 10,0 MM, CORTADO E DOBRADO REF 43058</t>
        </is>
      </c>
      <c r="C307" s="33" t="inlineStr">
        <is>
          <t>SUDECAP</t>
        </is>
      </c>
      <c r="D307" s="33" t="inlineStr">
        <is>
          <t>Material</t>
        </is>
      </c>
      <c r="E307" s="33" t="inlineStr">
        <is>
          <t>KG</t>
        </is>
      </c>
      <c r="F307" s="35" t="n">
        <v>7.458</v>
      </c>
      <c r="G307" s="36" t="n">
        <v>7.53</v>
      </c>
      <c r="H307" s="36" t="n">
        <v>56.15874</v>
      </c>
      <c r="I307" s="37" t="n">
        <v>0.009070271323323971</v>
      </c>
      <c r="J307" s="37" t="n">
        <v>77.05209601964869</v>
      </c>
      <c r="K307" s="33" t="inlineStr">
        <is>
          <t>B</t>
        </is>
      </c>
    </row>
    <row r="308" ht="20.1" customHeight="1">
      <c r="A308" s="33" t="inlineStr">
        <is>
          <t>MATED-11248</t>
        </is>
      </c>
      <c r="B308" s="34" t="inlineStr">
        <is>
          <t>AREIA LAVADA POSTO OBRA (TIPO: MÉDIA)   m3</t>
        </is>
      </c>
      <c r="C308" s="33" t="inlineStr">
        <is>
          <t>SETOP</t>
        </is>
      </c>
      <c r="D308" s="33" t="inlineStr">
        <is>
          <t>Material</t>
        </is>
      </c>
      <c r="E308" s="33" t="inlineStr">
        <is>
          <t>m3</t>
        </is>
      </c>
      <c r="F308" s="43" t="n">
        <v>0.5206020036</v>
      </c>
      <c r="G308" s="36" t="n">
        <v>107.4</v>
      </c>
      <c r="H308" s="36" t="n">
        <v>55.91265518664</v>
      </c>
      <c r="I308" s="37" t="n">
        <v>0.009030525844245832</v>
      </c>
      <c r="J308" s="37" t="n">
        <v>77.05908132126723</v>
      </c>
      <c r="K308" s="33" t="inlineStr">
        <is>
          <t>B</t>
        </is>
      </c>
    </row>
    <row r="309" ht="15" customHeight="1">
      <c r="A309" s="33" t="inlineStr">
        <is>
          <t>55.05.49</t>
        </is>
      </c>
      <c r="B309" s="34" t="inlineStr">
        <is>
          <t>OPERADOR DE CARREGADEIRA</t>
        </is>
      </c>
      <c r="C309" s="33" t="inlineStr">
        <is>
          <t>SUDECAP</t>
        </is>
      </c>
      <c r="D309" s="33" t="inlineStr">
        <is>
          <t>Mão de Obra</t>
        </is>
      </c>
      <c r="E309" s="33" t="inlineStr">
        <is>
          <t>H</t>
        </is>
      </c>
      <c r="F309" s="35" t="n">
        <v>2.4298278</v>
      </c>
      <c r="G309" s="36" t="n">
        <v>21.9</v>
      </c>
      <c r="H309" s="36" t="n">
        <v>53.21322882</v>
      </c>
      <c r="I309" s="37" t="n">
        <v>0.00859453797196167</v>
      </c>
      <c r="J309" s="37" t="n">
        <v>77.06572928941465</v>
      </c>
      <c r="K309" s="33" t="inlineStr">
        <is>
          <t>B</t>
        </is>
      </c>
    </row>
    <row r="310" ht="15" customHeight="1">
      <c r="A310" s="33" t="inlineStr">
        <is>
          <t>55.10.90</t>
        </is>
      </c>
      <c r="B310" s="34" t="inlineStr">
        <is>
          <t>SOLDADOR</t>
        </is>
      </c>
      <c r="C310" s="33" t="inlineStr">
        <is>
          <t>SUDECAP</t>
        </is>
      </c>
      <c r="D310" s="33" t="inlineStr">
        <is>
          <t>Mão de Obra</t>
        </is>
      </c>
      <c r="E310" s="33" t="inlineStr">
        <is>
          <t>H</t>
        </is>
      </c>
      <c r="F310" s="35" t="n">
        <v>2.678462</v>
      </c>
      <c r="G310" s="36" t="n">
        <v>19.78</v>
      </c>
      <c r="H310" s="36" t="n">
        <v>52.97997836</v>
      </c>
      <c r="I310" s="37" t="n">
        <v>0.00855686538602954</v>
      </c>
      <c r="J310" s="37" t="n">
        <v>77.07234852174788</v>
      </c>
      <c r="K310" s="33" t="inlineStr">
        <is>
          <t>B</t>
        </is>
      </c>
    </row>
    <row r="311" ht="20.1" customHeight="1">
      <c r="A311" s="33" t="inlineStr">
        <is>
          <t>74.16.43</t>
        </is>
      </c>
      <c r="B311" s="34" t="inlineStr">
        <is>
          <t>CABO DE COBRE, FLEXIVEL, CLASSE 4 OU 5, ISOLACAO EM PVC/A, ANTICHAMA BWF-B, COBERTURA PVC-ST1, ANTICHAMA BWF-B, 1 CONDUTOR, 0,6/1 KV, SECAO NOMINAL 25 MM2</t>
        </is>
      </c>
      <c r="C311" s="33" t="inlineStr">
        <is>
          <t>SUDECAP</t>
        </is>
      </c>
      <c r="D311" s="33" t="inlineStr">
        <is>
          <t>Material</t>
        </is>
      </c>
      <c r="E311" s="33" t="inlineStr">
        <is>
          <t>M</t>
        </is>
      </c>
      <c r="F311" s="35" t="n">
        <v>4.4</v>
      </c>
      <c r="G311" s="36" t="n">
        <v>11.81</v>
      </c>
      <c r="H311" s="36" t="n">
        <v>51.964</v>
      </c>
      <c r="I311" s="37" t="n">
        <v>0.008392773396361936</v>
      </c>
      <c r="J311" s="37" t="n">
        <v>77.07884031699201</v>
      </c>
      <c r="K311" s="33" t="inlineStr">
        <is>
          <t>B</t>
        </is>
      </c>
    </row>
    <row r="312" ht="20.1" customHeight="1">
      <c r="A312" s="33" t="inlineStr">
        <is>
          <t>89.34.08</t>
        </is>
      </c>
      <c r="B312" s="34" t="inlineStr">
        <is>
          <t>MUDA DE RASTEIRA/FORRACAO, AMENDOIM RASTEIRO/ONZE HORAS/AZULZINHA/IMPATIENS OU EQUIVALENTE DA REGIAO REF 360</t>
        </is>
      </c>
      <c r="C312" s="33" t="inlineStr">
        <is>
          <t>SUDECAP</t>
        </is>
      </c>
      <c r="D312" s="33" t="inlineStr">
        <is>
          <t>Material</t>
        </is>
      </c>
      <c r="E312" s="33" t="inlineStr">
        <is>
          <t>UN</t>
        </is>
      </c>
      <c r="F312" s="35" t="n">
        <v>105</v>
      </c>
      <c r="G312" s="36" t="n">
        <v>0.49</v>
      </c>
      <c r="H312" s="36" t="n">
        <v>51.45</v>
      </c>
      <c r="I312" s="37" t="n">
        <v>0.008309756586152368</v>
      </c>
      <c r="J312" s="37" t="n">
        <v>77.08526839369158</v>
      </c>
      <c r="K312" s="33" t="inlineStr">
        <is>
          <t>B</t>
        </is>
      </c>
    </row>
    <row r="313" ht="15" customHeight="1">
      <c r="A313" s="33" t="inlineStr">
        <is>
          <t>55.05.67</t>
        </is>
      </c>
      <c r="B313" s="34" t="inlineStr">
        <is>
          <t>OPERADOR DE ROLO COMPACTADOR</t>
        </is>
      </c>
      <c r="C313" s="33" t="inlineStr">
        <is>
          <t>SUDECAP</t>
        </is>
      </c>
      <c r="D313" s="33" t="inlineStr">
        <is>
          <t>Mão de Obra</t>
        </is>
      </c>
      <c r="E313" s="33" t="inlineStr">
        <is>
          <t>H</t>
        </is>
      </c>
      <c r="F313" s="35" t="n">
        <v>3.0191728</v>
      </c>
      <c r="G313" s="36" t="n">
        <v>17.01</v>
      </c>
      <c r="H313" s="36" t="n">
        <v>51.356129328</v>
      </c>
      <c r="I313" s="37" t="n">
        <v>0.008294595411518771</v>
      </c>
      <c r="J313" s="37" t="n">
        <v>77.09168522594213</v>
      </c>
      <c r="K313" s="33" t="inlineStr">
        <is>
          <t>B</t>
        </is>
      </c>
    </row>
    <row r="314" ht="15" customHeight="1">
      <c r="A314" s="33" t="inlineStr">
        <is>
          <t>60.17.15</t>
        </is>
      </c>
      <c r="B314" s="34" t="inlineStr">
        <is>
          <t>CANTONEIRA FERRO GALVANIZADO DE ABAS IGUAIS, 1" X 1/8" (L X E) , 1,20KG/M</t>
        </is>
      </c>
      <c r="C314" s="33" t="inlineStr">
        <is>
          <t>SUDECAP</t>
        </is>
      </c>
      <c r="D314" s="33" t="inlineStr">
        <is>
          <t>Material</t>
        </is>
      </c>
      <c r="E314" s="33" t="inlineStr">
        <is>
          <t>KG</t>
        </is>
      </c>
      <c r="F314" s="35" t="n">
        <v>5.8293</v>
      </c>
      <c r="G314" s="36" t="n">
        <v>8.789999999999999</v>
      </c>
      <c r="H314" s="36" t="n">
        <v>51.239547</v>
      </c>
      <c r="I314" s="37" t="n">
        <v>0.008275766047710666</v>
      </c>
      <c r="J314" s="37" t="n">
        <v>77.09808706559399</v>
      </c>
      <c r="K314" s="33" t="inlineStr">
        <is>
          <t>B</t>
        </is>
      </c>
    </row>
    <row r="315" ht="20.1" customHeight="1">
      <c r="A315" s="33" t="inlineStr">
        <is>
          <t>90.74.02*</t>
        </is>
      </c>
      <c r="B315" s="34" t="inlineStr">
        <is>
          <t>MÓDULO DE PROTEÇÃO A GÁS PARA BLOCO COOK  [COTAÇÃO]</t>
        </is>
      </c>
      <c r="C315" s="33" t="inlineStr">
        <is>
          <t>Composições Próprias</t>
        </is>
      </c>
      <c r="D315" s="33" t="inlineStr">
        <is>
          <t>Material</t>
        </is>
      </c>
      <c r="E315" s="33" t="inlineStr">
        <is>
          <t>UN</t>
        </is>
      </c>
      <c r="F315" s="35" t="n">
        <v>2</v>
      </c>
      <c r="G315" s="36" t="n">
        <v>25.57</v>
      </c>
      <c r="H315" s="36" t="n">
        <v>51.14</v>
      </c>
      <c r="I315" s="37" t="n">
        <v>0.008259688081940371</v>
      </c>
      <c r="J315" s="37" t="n">
        <v>77.10447641141354</v>
      </c>
      <c r="K315" s="33" t="inlineStr">
        <is>
          <t>B</t>
        </is>
      </c>
    </row>
    <row r="316" ht="15" customHeight="1">
      <c r="A316" s="33" t="inlineStr">
        <is>
          <t>74.26.23</t>
        </is>
      </c>
      <c r="B316" s="34" t="inlineStr">
        <is>
          <t>IDENTIF. TESTE E CERTIFICAO DE PONTOS REDE LOGICA OU EQUIVALENTE</t>
        </is>
      </c>
      <c r="C316" s="33" t="inlineStr">
        <is>
          <t>SUDECAP</t>
        </is>
      </c>
      <c r="D316" s="33" t="inlineStr">
        <is>
          <t>Material</t>
        </is>
      </c>
      <c r="E316" s="33" t="inlineStr">
        <is>
          <t>UN</t>
        </is>
      </c>
      <c r="F316" s="35" t="n">
        <v>2</v>
      </c>
      <c r="G316" s="36" t="n">
        <v>25</v>
      </c>
      <c r="H316" s="36" t="n">
        <v>50</v>
      </c>
      <c r="I316" s="37" t="n">
        <v>0.00807556519548335</v>
      </c>
      <c r="J316" s="37" t="n">
        <v>77.1107233275453</v>
      </c>
      <c r="K316" s="33" t="inlineStr">
        <is>
          <t>B</t>
        </is>
      </c>
    </row>
    <row r="317" ht="15" customHeight="1">
      <c r="A317" s="33" t="inlineStr">
        <is>
          <t>81.01.01</t>
        </is>
      </c>
      <c r="B317" s="34" t="inlineStr">
        <is>
          <t>FITA DE PAPEL REFORCADA COM LAMINA DE METAL PARA REFORCO DE CANTOS REF 39432</t>
        </is>
      </c>
      <c r="C317" s="33" t="inlineStr">
        <is>
          <t>SUDECAP</t>
        </is>
      </c>
      <c r="D317" s="33" t="inlineStr">
        <is>
          <t>Material</t>
        </is>
      </c>
      <c r="E317" s="33" t="inlineStr">
        <is>
          <t>M</t>
        </is>
      </c>
      <c r="F317" s="35" t="n">
        <v>15.3144</v>
      </c>
      <c r="G317" s="36" t="n">
        <v>3.05</v>
      </c>
      <c r="H317" s="36" t="n">
        <v>46.70892</v>
      </c>
      <c r="I317" s="37" t="n">
        <v>0.007544018573412322</v>
      </c>
      <c r="J317" s="37" t="n">
        <v>77.1165591965956</v>
      </c>
      <c r="K317" s="33" t="inlineStr">
        <is>
          <t>B</t>
        </is>
      </c>
    </row>
    <row r="318" ht="15" customHeight="1">
      <c r="A318" s="33" t="inlineStr">
        <is>
          <t>73.52.07</t>
        </is>
      </c>
      <c r="B318" s="34" t="inlineStr">
        <is>
          <t>VALVULA P/TANQUE 1 1/4" 1606 CROMADA DARLIFLEX OU EQUIVALENTE</t>
        </is>
      </c>
      <c r="C318" s="33" t="inlineStr">
        <is>
          <t>SUDECAP</t>
        </is>
      </c>
      <c r="D318" s="33" t="inlineStr">
        <is>
          <t>Material</t>
        </is>
      </c>
      <c r="E318" s="33" t="inlineStr">
        <is>
          <t>UN</t>
        </is>
      </c>
      <c r="F318" s="35" t="n">
        <v>1</v>
      </c>
      <c r="G318" s="36" t="n">
        <v>45.91</v>
      </c>
      <c r="H318" s="36" t="n">
        <v>45.91</v>
      </c>
      <c r="I318" s="37" t="n">
        <v>0.007414983962492812</v>
      </c>
      <c r="J318" s="37" t="n">
        <v>77.12229511498778</v>
      </c>
      <c r="K318" s="33" t="inlineStr">
        <is>
          <t>B</t>
        </is>
      </c>
    </row>
    <row r="319" ht="15" customHeight="1">
      <c r="A319" s="33" t="inlineStr">
        <is>
          <t>74.28.04</t>
        </is>
      </c>
      <c r="B319" s="34" t="inlineStr">
        <is>
          <t>CONECTOR METALICO TIPO PARAFUSO FENDIDO (SPLIT BOLT), PARA CABOS 16 MM2</t>
        </is>
      </c>
      <c r="C319" s="33" t="inlineStr">
        <is>
          <t>SUDECAP</t>
        </is>
      </c>
      <c r="D319" s="33" t="inlineStr">
        <is>
          <t>Material</t>
        </is>
      </c>
      <c r="E319" s="33" t="inlineStr">
        <is>
          <t>UN</t>
        </is>
      </c>
      <c r="F319" s="35" t="n">
        <v>6</v>
      </c>
      <c r="G319" s="36" t="n">
        <v>7.51</v>
      </c>
      <c r="H319" s="36" t="n">
        <v>45.06</v>
      </c>
      <c r="I319" s="37" t="n">
        <v>0.007277699354169595</v>
      </c>
      <c r="J319" s="37" t="n">
        <v>77.12792483580574</v>
      </c>
      <c r="K319" s="33" t="inlineStr">
        <is>
          <t>B</t>
        </is>
      </c>
    </row>
    <row r="320" ht="15" customHeight="1">
      <c r="A320" s="33" t="inlineStr">
        <is>
          <t>82.13.11</t>
        </is>
      </c>
      <c r="B320" s="34" t="inlineStr">
        <is>
          <t>LADRILHO HIDRAULICO, *20 X 20* CM, E= 2 CM, TATIL ALERTA OU DIRECIONAL, AMARELO</t>
        </is>
      </c>
      <c r="C320" s="33" t="inlineStr">
        <is>
          <t>SUDECAP</t>
        </is>
      </c>
      <c r="D320" s="33" t="inlineStr">
        <is>
          <t>Material</t>
        </is>
      </c>
      <c r="E320" s="33" t="inlineStr">
        <is>
          <t>M2</t>
        </is>
      </c>
      <c r="F320" s="45" t="n">
        <v>0.642</v>
      </c>
      <c r="G320" s="36" t="n">
        <v>66.94</v>
      </c>
      <c r="H320" s="36" t="n">
        <v>42.97548</v>
      </c>
      <c r="I320" s="37" t="n">
        <v>0.006941025810943816</v>
      </c>
      <c r="J320" s="37" t="n">
        <v>77.1332946849126</v>
      </c>
      <c r="K320" s="33" t="inlineStr">
        <is>
          <t>B</t>
        </is>
      </c>
    </row>
    <row r="321" ht="15" customHeight="1">
      <c r="A321" s="33" t="inlineStr">
        <is>
          <t>73.41.71</t>
        </is>
      </c>
      <c r="B321" s="34" t="inlineStr">
        <is>
          <t>TUBO LIGAÇAO AGUA-VASO METAL CROM. C /SOBRECANOPLA</t>
        </is>
      </c>
      <c r="C321" s="33" t="inlineStr">
        <is>
          <t>SUDECAP</t>
        </is>
      </c>
      <c r="D321" s="33" t="inlineStr">
        <is>
          <t>Material</t>
        </is>
      </c>
      <c r="E321" s="33" t="inlineStr">
        <is>
          <t>UN</t>
        </is>
      </c>
      <c r="F321" s="35" t="n">
        <v>2</v>
      </c>
      <c r="G321" s="36" t="n">
        <v>20.9</v>
      </c>
      <c r="H321" s="36" t="n">
        <v>41.8</v>
      </c>
      <c r="I321" s="37" t="n">
        <v>0.006751172503424081</v>
      </c>
      <c r="J321" s="37" t="n">
        <v>77.13851710679876</v>
      </c>
      <c r="K321" s="33" t="inlineStr">
        <is>
          <t>B</t>
        </is>
      </c>
    </row>
    <row r="322" ht="20.1" customHeight="1">
      <c r="A322" s="33" t="inlineStr">
        <is>
          <t>83.30.02</t>
        </is>
      </c>
      <c r="B322" s="34" t="inlineStr">
        <is>
          <t>TANQUE DE ACO PARA TRANSPORTE DE AGUA COM CAPACIDADE DE 6 M3 (INCLUI MONTAGEM, NAO INCLUI CAMINHAO)</t>
        </is>
      </c>
      <c r="C322" s="33" t="inlineStr">
        <is>
          <t>SUDECAP</t>
        </is>
      </c>
      <c r="D322" s="33" t="inlineStr">
        <is>
          <t>Material</t>
        </is>
      </c>
      <c r="E322" s="33" t="inlineStr">
        <is>
          <t>UN</t>
        </is>
      </c>
      <c r="F322" s="43" t="n">
        <v>0.0004423616</v>
      </c>
      <c r="G322" s="36" t="n">
        <v>94282</v>
      </c>
      <c r="H322" s="36" t="n">
        <v>41.7067363712</v>
      </c>
      <c r="I322" s="37" t="n">
        <v>0.006736109373129246</v>
      </c>
      <c r="J322" s="37" t="n">
        <v>77.14372828423588</v>
      </c>
      <c r="K322" s="33" t="inlineStr">
        <is>
          <t>B</t>
        </is>
      </c>
    </row>
    <row r="323" ht="15" customHeight="1">
      <c r="A323" s="33" t="inlineStr">
        <is>
          <t>74.25.01</t>
        </is>
      </c>
      <c r="B323" s="34" t="inlineStr">
        <is>
          <t>PLACA TERMOPL. P/ CX.2x4" R.8501 PIAL OU EQUIVALENTE</t>
        </is>
      </c>
      <c r="C323" s="33" t="inlineStr">
        <is>
          <t>SUDECAP</t>
        </is>
      </c>
      <c r="D323" s="33" t="inlineStr">
        <is>
          <t>Material</t>
        </is>
      </c>
      <c r="E323" s="33" t="inlineStr">
        <is>
          <t>UN</t>
        </is>
      </c>
      <c r="F323" s="35" t="n">
        <v>17</v>
      </c>
      <c r="G323" s="36" t="n">
        <v>2.45</v>
      </c>
      <c r="H323" s="36" t="n">
        <v>41.65</v>
      </c>
      <c r="I323" s="37" t="n">
        <v>0.006726945807837631</v>
      </c>
      <c r="J323" s="37" t="n">
        <v>77.14893196537363</v>
      </c>
      <c r="K323" s="33" t="inlineStr">
        <is>
          <t>B</t>
        </is>
      </c>
    </row>
    <row r="324" ht="15" customHeight="1">
      <c r="A324" s="33" t="inlineStr">
        <is>
          <t>00002436</t>
        </is>
      </c>
      <c r="B324" s="34" t="inlineStr">
        <is>
          <t>ELETRICISTA (HORISTA)</t>
        </is>
      </c>
      <c r="C324" s="33" t="inlineStr">
        <is>
          <t>SINAPI</t>
        </is>
      </c>
      <c r="D324" s="33" t="inlineStr">
        <is>
          <t>Mão de Obra</t>
        </is>
      </c>
      <c r="E324" s="33" t="inlineStr">
        <is>
          <t>H</t>
        </is>
      </c>
      <c r="F324" s="35" t="n">
        <v>1.91309356</v>
      </c>
      <c r="G324" s="36" t="n">
        <v>21.08</v>
      </c>
      <c r="H324" s="36" t="n">
        <v>40.3280122448</v>
      </c>
      <c r="I324" s="37" t="n">
        <v>0.006513429841742665</v>
      </c>
      <c r="J324" s="37" t="n">
        <v>77.15397072792553</v>
      </c>
      <c r="K324" s="33" t="inlineStr">
        <is>
          <t>B</t>
        </is>
      </c>
    </row>
    <row r="325" ht="15" customHeight="1">
      <c r="A325" s="33" t="inlineStr">
        <is>
          <t>73.73.05</t>
        </is>
      </c>
      <c r="B325" s="34" t="inlineStr">
        <is>
          <t>SABONETEIRA DE LOUCA BRANCA S/ ALCA REF.604 CELITE OU EQUIVALENTE</t>
        </is>
      </c>
      <c r="C325" s="33" t="inlineStr">
        <is>
          <t>SUDECAP</t>
        </is>
      </c>
      <c r="D325" s="33" t="inlineStr">
        <is>
          <t>Material</t>
        </is>
      </c>
      <c r="E325" s="33" t="inlineStr">
        <is>
          <t>UN</t>
        </is>
      </c>
      <c r="F325" s="35" t="n">
        <v>1</v>
      </c>
      <c r="G325" s="36" t="n">
        <v>40.26</v>
      </c>
      <c r="H325" s="36" t="n">
        <v>40.26</v>
      </c>
      <c r="I325" s="37" t="n">
        <v>0.006502445095403193</v>
      </c>
      <c r="J325" s="37" t="n">
        <v>77.15900074479482</v>
      </c>
      <c r="K325" s="33" t="inlineStr">
        <is>
          <t>B</t>
        </is>
      </c>
    </row>
    <row r="326" ht="15" customHeight="1">
      <c r="A326" s="33" t="inlineStr">
        <is>
          <t>55.10.87</t>
        </is>
      </c>
      <c r="B326" s="34" t="inlineStr">
        <is>
          <t>VIDRACEIRO REF 88325</t>
        </is>
      </c>
      <c r="C326" s="33" t="inlineStr">
        <is>
          <t>SUDECAP</t>
        </is>
      </c>
      <c r="D326" s="33" t="inlineStr">
        <is>
          <t>Mão de Obra</t>
        </is>
      </c>
      <c r="E326" s="33" t="inlineStr">
        <is>
          <t>H</t>
        </is>
      </c>
      <c r="F326" s="35" t="n">
        <v>2.15316</v>
      </c>
      <c r="G326" s="36" t="n">
        <v>16.74</v>
      </c>
      <c r="H326" s="36" t="n">
        <v>36.0438984</v>
      </c>
      <c r="I326" s="37" t="n">
        <v>0.00582149702857156</v>
      </c>
      <c r="J326" s="37" t="n">
        <v>77.16350352194259</v>
      </c>
      <c r="K326" s="33" t="inlineStr">
        <is>
          <t>B</t>
        </is>
      </c>
    </row>
    <row r="327" ht="15" customHeight="1">
      <c r="A327" s="33" t="inlineStr">
        <is>
          <t>73.46.02</t>
        </is>
      </c>
      <c r="B327" s="34" t="inlineStr">
        <is>
          <t>REGISTRO DE GAVETA BRUTO 1510-B 3/4" FABRIMAR OU EQUIVALENTE</t>
        </is>
      </c>
      <c r="C327" s="33" t="inlineStr">
        <is>
          <t>SUDECAP</t>
        </is>
      </c>
      <c r="D327" s="33" t="inlineStr">
        <is>
          <t>Material</t>
        </is>
      </c>
      <c r="E327" s="33" t="inlineStr">
        <is>
          <t>UN</t>
        </is>
      </c>
      <c r="F327" s="35" t="n">
        <v>1</v>
      </c>
      <c r="G327" s="36" t="n">
        <v>34.9</v>
      </c>
      <c r="H327" s="36" t="n">
        <v>34.9</v>
      </c>
      <c r="I327" s="37" t="n">
        <v>0.005636744506447378</v>
      </c>
      <c r="J327" s="37" t="n">
        <v>77.16786386940258</v>
      </c>
      <c r="K327" s="33" t="inlineStr">
        <is>
          <t>B</t>
        </is>
      </c>
    </row>
    <row r="328" ht="15" customHeight="1">
      <c r="A328" s="33" t="inlineStr">
        <is>
          <t>55.05.61</t>
        </is>
      </c>
      <c r="B328" s="34" t="inlineStr">
        <is>
          <t>OPERADOR DE MOTONIVELADORA</t>
        </is>
      </c>
      <c r="C328" s="33" t="inlineStr">
        <is>
          <t>SUDECAP</t>
        </is>
      </c>
      <c r="D328" s="33" t="inlineStr">
        <is>
          <t>Mão de Obra</t>
        </is>
      </c>
      <c r="E328" s="33" t="inlineStr">
        <is>
          <t>H</t>
        </is>
      </c>
      <c r="F328" s="35" t="n">
        <v>1.5095864</v>
      </c>
      <c r="G328" s="36" t="n">
        <v>23.1</v>
      </c>
      <c r="H328" s="36" t="n">
        <v>34.87144584</v>
      </c>
      <c r="I328" s="37" t="n">
        <v>0.005632132686833733</v>
      </c>
      <c r="J328" s="37" t="n">
        <v>77.17222046871287</v>
      </c>
      <c r="K328" s="33" t="inlineStr">
        <is>
          <t>B</t>
        </is>
      </c>
    </row>
    <row r="329" ht="15" customHeight="1">
      <c r="A329" s="33" t="inlineStr">
        <is>
          <t>55.05.70</t>
        </is>
      </c>
      <c r="B329" s="34" t="inlineStr">
        <is>
          <t>OPERADOR TRATOR DE ESTEIRA</t>
        </is>
      </c>
      <c r="C329" s="33" t="inlineStr">
        <is>
          <t>SUDECAP</t>
        </is>
      </c>
      <c r="D329" s="33" t="inlineStr">
        <is>
          <t>Mão de Obra</t>
        </is>
      </c>
      <c r="E329" s="33" t="inlineStr">
        <is>
          <t>H</t>
        </is>
      </c>
      <c r="F329" s="35" t="n">
        <v>1.627549</v>
      </c>
      <c r="G329" s="36" t="n">
        <v>21.39</v>
      </c>
      <c r="H329" s="36" t="n">
        <v>34.81327311</v>
      </c>
      <c r="I329" s="37" t="n">
        <v>0.005622737133359447</v>
      </c>
      <c r="J329" s="37" t="n">
        <v>77.17656957172379</v>
      </c>
      <c r="K329" s="33" t="inlineStr">
        <is>
          <t>B</t>
        </is>
      </c>
    </row>
    <row r="330" ht="15" customHeight="1">
      <c r="A330" s="33" t="inlineStr">
        <is>
          <t>74.24.49</t>
        </is>
      </c>
      <c r="B330" s="34" t="inlineStr">
        <is>
          <t>TOMADA 2P+T 20A, 250V  (APENAS MODULO)</t>
        </is>
      </c>
      <c r="C330" s="33" t="inlineStr">
        <is>
          <t>SUDECAP</t>
        </is>
      </c>
      <c r="D330" s="33" t="inlineStr">
        <is>
          <t>Material</t>
        </is>
      </c>
      <c r="E330" s="33" t="inlineStr">
        <is>
          <t>UN</t>
        </is>
      </c>
      <c r="F330" s="35" t="n">
        <v>6</v>
      </c>
      <c r="G330" s="36" t="n">
        <v>5.79</v>
      </c>
      <c r="H330" s="36" t="n">
        <v>34.74</v>
      </c>
      <c r="I330" s="37" t="n">
        <v>0.005610902697821832</v>
      </c>
      <c r="J330" s="37" t="n">
        <v>77.18090992905215</v>
      </c>
      <c r="K330" s="33" t="inlineStr">
        <is>
          <t>B</t>
        </is>
      </c>
    </row>
    <row r="331" ht="15" customHeight="1">
      <c r="A331" s="33" t="inlineStr">
        <is>
          <t>00004096</t>
        </is>
      </c>
      <c r="B331" s="34" t="inlineStr">
        <is>
          <t>MOTORISTA OPERADOR DE CAMINHAO COM MUNCK (HORISTA)</t>
        </is>
      </c>
      <c r="C331" s="33" t="inlineStr">
        <is>
          <t>SINAPI</t>
        </is>
      </c>
      <c r="D331" s="33" t="inlineStr">
        <is>
          <t>Mão de Obra</t>
        </is>
      </c>
      <c r="E331" s="33" t="inlineStr">
        <is>
          <t>H</t>
        </is>
      </c>
      <c r="F331" s="35" t="n">
        <v>1.457415504</v>
      </c>
      <c r="G331" s="36" t="n">
        <v>23.36</v>
      </c>
      <c r="H331" s="36" t="n">
        <v>34.04522617344</v>
      </c>
      <c r="I331" s="37" t="n">
        <v>0.005498688871171817</v>
      </c>
      <c r="J331" s="37" t="n">
        <v>77.18516407893787</v>
      </c>
      <c r="K331" s="33" t="inlineStr">
        <is>
          <t>B</t>
        </is>
      </c>
    </row>
    <row r="332" ht="15" customHeight="1">
      <c r="A332" s="33" t="inlineStr">
        <is>
          <t>73.52.04</t>
        </is>
      </c>
      <c r="B332" s="34" t="inlineStr">
        <is>
          <t>VALVULA P/LAVATORIO C/LADRAO 1603 7/8 DARLIFLEX OU EQUIVALENTE</t>
        </is>
      </c>
      <c r="C332" s="33" t="inlineStr">
        <is>
          <t>SUDECAP</t>
        </is>
      </c>
      <c r="D332" s="33" t="inlineStr">
        <is>
          <t>Material</t>
        </is>
      </c>
      <c r="E332" s="33" t="inlineStr">
        <is>
          <t>UN</t>
        </is>
      </c>
      <c r="F332" s="35" t="n">
        <v>1</v>
      </c>
      <c r="G332" s="36" t="n">
        <v>33.9</v>
      </c>
      <c r="H332" s="36" t="n">
        <v>33.9</v>
      </c>
      <c r="I332" s="37" t="n">
        <v>0.005475233202537711</v>
      </c>
      <c r="J332" s="37" t="n">
        <v>77.18939948807521</v>
      </c>
      <c r="K332" s="33" t="inlineStr">
        <is>
          <t>B</t>
        </is>
      </c>
    </row>
    <row r="333" ht="15" customHeight="1">
      <c r="A333" s="33" t="inlineStr">
        <is>
          <t>73.80.10</t>
        </is>
      </c>
      <c r="B333" s="34" t="inlineStr">
        <is>
          <t>DESMOLDANTE PARA FORMA DE MADEIRA</t>
        </is>
      </c>
      <c r="C333" s="33" t="inlineStr">
        <is>
          <t>SUDECAP</t>
        </is>
      </c>
      <c r="D333" s="33" t="inlineStr">
        <is>
          <t>Material</t>
        </is>
      </c>
      <c r="E333" s="33" t="inlineStr">
        <is>
          <t>L</t>
        </is>
      </c>
      <c r="F333" s="35" t="n">
        <v>3.7521</v>
      </c>
      <c r="G333" s="36" t="n">
        <v>9.02</v>
      </c>
      <c r="H333" s="36" t="n">
        <v>33.843942</v>
      </c>
      <c r="I333" s="37" t="n">
        <v>0.005466179201863142</v>
      </c>
      <c r="J333" s="37" t="n">
        <v>77.19362740091319</v>
      </c>
      <c r="K333" s="33" t="inlineStr">
        <is>
          <t>B</t>
        </is>
      </c>
    </row>
    <row r="334" ht="20.1" customHeight="1">
      <c r="A334" s="33" t="inlineStr">
        <is>
          <t>54.39.10</t>
        </is>
      </c>
      <c r="B334" s="34" t="inlineStr">
        <is>
          <t>MANGOTE P/ VIBRADOR DE IMERSAO PENDULAR D= 45MM x 5M, OU EQUIVALENTE</t>
        </is>
      </c>
      <c r="C334" s="33" t="inlineStr">
        <is>
          <t>SUDECAP</t>
        </is>
      </c>
      <c r="D334" s="33" t="inlineStr">
        <is>
          <t>Equipamento</t>
        </is>
      </c>
      <c r="E334" s="33" t="inlineStr">
        <is>
          <t>UN</t>
        </is>
      </c>
      <c r="F334" s="42" t="n">
        <v>0.0232627826075</v>
      </c>
      <c r="G334" s="36" t="n">
        <v>1450.27</v>
      </c>
      <c r="H334" s="36" t="n">
        <v>33.73731573217903</v>
      </c>
      <c r="I334" s="37" t="n">
        <v>0.005448957854316356</v>
      </c>
      <c r="J334" s="37" t="n">
        <v>77.1978428199189</v>
      </c>
      <c r="K334" s="33" t="inlineStr">
        <is>
          <t>B</t>
        </is>
      </c>
    </row>
    <row r="335" ht="15" customHeight="1">
      <c r="A335" s="33" t="inlineStr">
        <is>
          <t>74.10.28</t>
        </is>
      </c>
      <c r="B335" s="34" t="inlineStr">
        <is>
          <t>DISJUNTOR TERMOMAGNÉTICO TIPO NEMA, TRIPOLAR 70A, TENSAO MAXIMA DE 240 V</t>
        </is>
      </c>
      <c r="C335" s="33" t="inlineStr">
        <is>
          <t>SUDECAP</t>
        </is>
      </c>
      <c r="D335" s="33" t="inlineStr">
        <is>
          <t>Material</t>
        </is>
      </c>
      <c r="E335" s="33" t="inlineStr">
        <is>
          <t>UN</t>
        </is>
      </c>
      <c r="F335" s="35" t="n">
        <v>0.25</v>
      </c>
      <c r="G335" s="36" t="n">
        <v>134.2</v>
      </c>
      <c r="H335" s="36" t="n">
        <v>33.55</v>
      </c>
      <c r="I335" s="37" t="n">
        <v>0.005418704246169327</v>
      </c>
      <c r="J335" s="37" t="n">
        <v>77.20203450064334</v>
      </c>
      <c r="K335" s="33" t="inlineStr">
        <is>
          <t>B</t>
        </is>
      </c>
    </row>
    <row r="336" ht="15" customHeight="1">
      <c r="A336" s="33" t="inlineStr">
        <is>
          <t>81.50.01</t>
        </is>
      </c>
      <c r="B336" s="34" t="inlineStr">
        <is>
          <t>PERFIL DE BORRACHA EPDM MACICO 12 X 15 MM PARA ESQUADRIAS REF 20259</t>
        </is>
      </c>
      <c r="C336" s="33" t="inlineStr">
        <is>
          <t>SUDECAP</t>
        </is>
      </c>
      <c r="D336" s="33" t="inlineStr">
        <is>
          <t>Material</t>
        </is>
      </c>
      <c r="E336" s="33" t="inlineStr">
        <is>
          <t>M</t>
        </is>
      </c>
      <c r="F336" s="35" t="n">
        <v>17.4888</v>
      </c>
      <c r="G336" s="36" t="n">
        <v>1.87</v>
      </c>
      <c r="H336" s="36" t="n">
        <v>32.704056</v>
      </c>
      <c r="I336" s="37" t="n">
        <v>0.005282074727694768</v>
      </c>
      <c r="J336" s="37" t="n">
        <v>77.2061199837935</v>
      </c>
      <c r="K336" s="33" t="inlineStr">
        <is>
          <t>B</t>
        </is>
      </c>
    </row>
    <row r="337" ht="20.1" customHeight="1">
      <c r="A337" s="33" t="inlineStr">
        <is>
          <t>MATED-31381</t>
        </is>
      </c>
      <c r="B337" s="34" t="inlineStr">
        <is>
          <t>PLACA DE SINALIZAÇÃO DE EMERGÊNCIA (TIPO: ALERTA[ "A"]|FORMATO: TRIANGULAR| MATERIAL: PVC|ESPESSURA: 1MM)*VALORES REFERENCIAIS APROXIMADOS   m2</t>
        </is>
      </c>
      <c r="C337" s="33" t="inlineStr">
        <is>
          <t>SETOP</t>
        </is>
      </c>
      <c r="D337" s="33" t="inlineStr">
        <is>
          <t>Material</t>
        </is>
      </c>
      <c r="E337" s="33" t="inlineStr">
        <is>
          <t>m2</t>
        </is>
      </c>
      <c r="F337" s="35" t="n">
        <v>0.18</v>
      </c>
      <c r="G337" s="36" t="n">
        <v>181.33</v>
      </c>
      <c r="H337" s="36" t="n">
        <v>32.6394</v>
      </c>
      <c r="I337" s="37" t="n">
        <v>0.005271632052829185</v>
      </c>
      <c r="J337" s="37" t="n">
        <v>77.21019797064432</v>
      </c>
      <c r="K337" s="33" t="inlineStr">
        <is>
          <t>B</t>
        </is>
      </c>
    </row>
    <row r="338" ht="15" customHeight="1">
      <c r="A338" s="33" t="inlineStr">
        <is>
          <t>MOED-8499</t>
        </is>
      </c>
      <c r="B338" s="34" t="inlineStr">
        <is>
          <t>OPERADOR DE BETONEIRA ESTACIONÁRIA</t>
        </is>
      </c>
      <c r="C338" s="33" t="inlineStr">
        <is>
          <t>SETOP</t>
        </is>
      </c>
      <c r="D338" s="33" t="inlineStr">
        <is>
          <t>Mão de Obra</t>
        </is>
      </c>
      <c r="E338" s="33" t="inlineStr">
        <is>
          <t>h</t>
        </is>
      </c>
      <c r="F338" s="35" t="n">
        <v>1.539251641722238</v>
      </c>
      <c r="G338" s="36" t="n">
        <v>20.9</v>
      </c>
      <c r="H338" s="36" t="n">
        <v>32.17035931199477</v>
      </c>
      <c r="I338" s="37" t="n">
        <v>0.005195876679722773</v>
      </c>
      <c r="J338" s="37" t="n">
        <v>77.21421723648349</v>
      </c>
      <c r="K338" s="33" t="inlineStr">
        <is>
          <t>B</t>
        </is>
      </c>
    </row>
    <row r="339" ht="20.1" customHeight="1">
      <c r="A339" s="33" t="inlineStr">
        <is>
          <t>74.44.21</t>
        </is>
      </c>
      <c r="B339" s="34" t="inlineStr">
        <is>
          <t>ARMACAO VERTICAL COM HASTE E CONTRA-PINO, EM CHAPA DE ACO GALVANIZADO 3/16", COM 1 ESTRIBO, SEM ISOLADOR REF 1094</t>
        </is>
      </c>
      <c r="C339" s="33" t="inlineStr">
        <is>
          <t>SUDECAP</t>
        </is>
      </c>
      <c r="D339" s="33" t="inlineStr">
        <is>
          <t>Material</t>
        </is>
      </c>
      <c r="E339" s="33" t="inlineStr">
        <is>
          <t>UN</t>
        </is>
      </c>
      <c r="F339" s="35" t="n">
        <v>1.25</v>
      </c>
      <c r="G339" s="36" t="n">
        <v>25.38</v>
      </c>
      <c r="H339" s="36" t="n">
        <v>31.725</v>
      </c>
      <c r="I339" s="37" t="n">
        <v>0.005123946116534186</v>
      </c>
      <c r="J339" s="37" t="n">
        <v>77.21818152946071</v>
      </c>
      <c r="K339" s="33" t="inlineStr">
        <is>
          <t>B</t>
        </is>
      </c>
    </row>
    <row r="340" ht="20.1" customHeight="1">
      <c r="A340" s="33" t="inlineStr">
        <is>
          <t>54.36.66</t>
        </is>
      </c>
      <c r="B340" s="34" t="inlineStr">
        <is>
          <t>TRATOR DE PNEUS COM POTENCIA DE 105 CV, TRACAO 4 X 4, PESO COM LASTRO DE 5500 KG, OU EQUIVALENTE</t>
        </is>
      </c>
      <c r="C340" s="33" t="inlineStr">
        <is>
          <t>SUDECAP</t>
        </is>
      </c>
      <c r="D340" s="33" t="inlineStr">
        <is>
          <t>Equipamento</t>
        </is>
      </c>
      <c r="E340" s="33" t="inlineStr">
        <is>
          <t>UN</t>
        </is>
      </c>
      <c r="F340" s="38" t="n">
        <v>0.00016300996</v>
      </c>
      <c r="G340" s="36" t="n">
        <v>193914.76</v>
      </c>
      <c r="H340" s="36" t="n">
        <v>31.6100372710096</v>
      </c>
      <c r="I340" s="37" t="n">
        <v>0.005105378336273932</v>
      </c>
      <c r="J340" s="37" t="n">
        <v>77.22213082983922</v>
      </c>
      <c r="K340" s="33" t="inlineStr">
        <is>
          <t>B</t>
        </is>
      </c>
    </row>
    <row r="341" ht="15" customHeight="1">
      <c r="A341" s="33" t="inlineStr">
        <is>
          <t>74.26.11</t>
        </is>
      </c>
      <c r="B341" s="34" t="inlineStr">
        <is>
          <t>PAINEL CEGO,REF. KN-BLIND DA PLP OU EQUIVALENTE</t>
        </is>
      </c>
      <c r="C341" s="33" t="inlineStr">
        <is>
          <t>SUDECAP</t>
        </is>
      </c>
      <c r="D341" s="33" t="inlineStr">
        <is>
          <t>Material</t>
        </is>
      </c>
      <c r="E341" s="33" t="inlineStr">
        <is>
          <t>UN</t>
        </is>
      </c>
      <c r="F341" s="35" t="n">
        <v>2</v>
      </c>
      <c r="G341" s="36" t="n">
        <v>15.26</v>
      </c>
      <c r="H341" s="36" t="n">
        <v>30.52</v>
      </c>
      <c r="I341" s="37" t="n">
        <v>0.004929324995323036</v>
      </c>
      <c r="J341" s="37" t="n">
        <v>77.22594394744604</v>
      </c>
      <c r="K341" s="33" t="inlineStr">
        <is>
          <t>B</t>
        </is>
      </c>
    </row>
    <row r="342" ht="15" customHeight="1">
      <c r="A342" s="33" t="inlineStr">
        <is>
          <t>55.05.59</t>
        </is>
      </c>
      <c r="B342" s="34" t="inlineStr">
        <is>
          <t>OPERADOR DE TRATOR AGRICOLA</t>
        </is>
      </c>
      <c r="C342" s="33" t="inlineStr">
        <is>
          <t>SUDECAP</t>
        </is>
      </c>
      <c r="D342" s="33" t="inlineStr">
        <is>
          <t>Mão de Obra</t>
        </is>
      </c>
      <c r="E342" s="33" t="inlineStr">
        <is>
          <t>H</t>
        </is>
      </c>
      <c r="F342" s="35" t="n">
        <v>1.5095864</v>
      </c>
      <c r="G342" s="36" t="n">
        <v>18.44</v>
      </c>
      <c r="H342" s="36" t="n">
        <v>27.836773216</v>
      </c>
      <c r="I342" s="37" t="n">
        <v>0.004495953538753854</v>
      </c>
      <c r="J342" s="37" t="n">
        <v>77.22942223034821</v>
      </c>
      <c r="K342" s="33" t="inlineStr">
        <is>
          <t>B</t>
        </is>
      </c>
    </row>
    <row r="343" ht="15" customHeight="1">
      <c r="A343" s="33" t="inlineStr">
        <is>
          <t>77.90.34</t>
        </is>
      </c>
      <c r="B343" s="34" t="inlineStr">
        <is>
          <t>BUCHA FISCHER S8 COM PARAFUSO OU EQUIVALENTE</t>
        </is>
      </c>
      <c r="C343" s="33" t="inlineStr">
        <is>
          <t>SUDECAP</t>
        </is>
      </c>
      <c r="D343" s="33" t="inlineStr">
        <is>
          <t>Material</t>
        </is>
      </c>
      <c r="E343" s="33" t="inlineStr">
        <is>
          <t>UN</t>
        </is>
      </c>
      <c r="F343" s="35" t="n">
        <v>23.903374</v>
      </c>
      <c r="G343" s="36" t="n">
        <v>1.16</v>
      </c>
      <c r="H343" s="36" t="n">
        <v>27.72791384</v>
      </c>
      <c r="I343" s="37" t="n">
        <v>0.004478371518993302</v>
      </c>
      <c r="J343" s="37" t="n">
        <v>77.23288677003488</v>
      </c>
      <c r="K343" s="33" t="inlineStr">
        <is>
          <t>B</t>
        </is>
      </c>
    </row>
    <row r="344" ht="15" customHeight="1">
      <c r="A344" s="33" t="inlineStr">
        <is>
          <t>73.33.04</t>
        </is>
      </c>
      <c r="B344" s="34" t="inlineStr">
        <is>
          <t>CAIXA D'AGUA DE POLIETILENO COM TAMPA 1000 L</t>
        </is>
      </c>
      <c r="C344" s="33" t="inlineStr">
        <is>
          <t>SUDECAP</t>
        </is>
      </c>
      <c r="D344" s="33" t="inlineStr">
        <is>
          <t>Material</t>
        </is>
      </c>
      <c r="E344" s="33" t="inlineStr">
        <is>
          <t>UN</t>
        </is>
      </c>
      <c r="F344" s="35" t="n">
        <v>0.1</v>
      </c>
      <c r="G344" s="36" t="n">
        <v>271.05</v>
      </c>
      <c r="H344" s="36" t="n">
        <v>27.105</v>
      </c>
      <c r="I344" s="37" t="n">
        <v>0.004377763892471524</v>
      </c>
      <c r="J344" s="37" t="n">
        <v>77.23627384796153</v>
      </c>
      <c r="K344" s="33" t="inlineStr">
        <is>
          <t>B</t>
        </is>
      </c>
    </row>
    <row r="345" ht="27.95" customHeight="1">
      <c r="A345" s="33" t="inlineStr">
        <is>
          <t>00003363</t>
        </is>
      </c>
      <c r="B345" s="34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345" s="33" t="inlineStr">
        <is>
          <t>SINAPI</t>
        </is>
      </c>
      <c r="D345" s="33" t="inlineStr">
        <is>
          <t>Equipamento</t>
        </is>
      </c>
      <c r="E345" s="33" t="inlineStr">
        <is>
          <t>UN</t>
        </is>
      </c>
      <c r="F345" s="38" t="n">
        <v>0.00019643688</v>
      </c>
      <c r="G345" s="36" t="n">
        <v>136200</v>
      </c>
      <c r="H345" s="36" t="n">
        <v>26.754703056</v>
      </c>
      <c r="I345" s="37" t="n">
        <v>0.004321186976290512</v>
      </c>
      <c r="J345" s="37" t="n">
        <v>77.23961594809202</v>
      </c>
      <c r="K345" s="33" t="inlineStr">
        <is>
          <t>B</t>
        </is>
      </c>
    </row>
    <row r="346" ht="15" customHeight="1">
      <c r="A346" s="33" t="inlineStr">
        <is>
          <t>73.05.52</t>
        </is>
      </c>
      <c r="B346" s="34" t="inlineStr">
        <is>
          <t>ADAPTADOR SOLDÁVEL CURTO C/FLANGES LIVRES P/CX D´ÁGUA D= 25MM (3/4")</t>
        </is>
      </c>
      <c r="C346" s="33" t="inlineStr">
        <is>
          <t>SUDECAP</t>
        </is>
      </c>
      <c r="D346" s="33" t="inlineStr">
        <is>
          <t>Material</t>
        </is>
      </c>
      <c r="E346" s="33" t="inlineStr">
        <is>
          <t>UN</t>
        </is>
      </c>
      <c r="F346" s="35" t="n">
        <v>2</v>
      </c>
      <c r="G346" s="36" t="n">
        <v>13.35</v>
      </c>
      <c r="H346" s="36" t="n">
        <v>26.7</v>
      </c>
      <c r="I346" s="37" t="n">
        <v>0.004312351814388109</v>
      </c>
      <c r="J346" s="37" t="n">
        <v>77.24295180130639</v>
      </c>
      <c r="K346" s="33" t="inlineStr">
        <is>
          <t>B</t>
        </is>
      </c>
    </row>
    <row r="347" ht="15" customHeight="1">
      <c r="A347" s="33" t="inlineStr">
        <is>
          <t>00000247</t>
        </is>
      </c>
      <c r="B347" s="34" t="inlineStr">
        <is>
          <t>AJUDANTE DE ELETRICISTA (HORISTA)</t>
        </is>
      </c>
      <c r="C347" s="33" t="inlineStr">
        <is>
          <t>SINAPI</t>
        </is>
      </c>
      <c r="D347" s="33" t="inlineStr">
        <is>
          <t>Mão de Obra</t>
        </is>
      </c>
      <c r="E347" s="33" t="inlineStr">
        <is>
          <t>H</t>
        </is>
      </c>
      <c r="F347" s="35" t="n">
        <v>1.91309356</v>
      </c>
      <c r="G347" s="36" t="n">
        <v>13.86</v>
      </c>
      <c r="H347" s="36" t="n">
        <v>26.5154767416</v>
      </c>
      <c r="I347" s="37" t="n">
        <v>0.004282549222322265</v>
      </c>
      <c r="J347" s="37" t="n">
        <v>77.24626516562266</v>
      </c>
      <c r="K347" s="33" t="inlineStr">
        <is>
          <t>B</t>
        </is>
      </c>
    </row>
    <row r="348" ht="15" customHeight="1">
      <c r="A348" s="33" t="inlineStr">
        <is>
          <t>55.10.67</t>
        </is>
      </c>
      <c r="B348" s="34" t="inlineStr">
        <is>
          <t>MONTADOR</t>
        </is>
      </c>
      <c r="C348" s="33" t="inlineStr">
        <is>
          <t>SUDECAP</t>
        </is>
      </c>
      <c r="D348" s="33" t="inlineStr">
        <is>
          <t>Mão de Obra</t>
        </is>
      </c>
      <c r="E348" s="33" t="inlineStr">
        <is>
          <t>H</t>
        </is>
      </c>
      <c r="F348" s="35" t="n">
        <v>1.464</v>
      </c>
      <c r="G348" s="36" t="n">
        <v>17.98</v>
      </c>
      <c r="H348" s="36" t="n">
        <v>26.32272</v>
      </c>
      <c r="I348" s="37" t="n">
        <v>0.004251416829649069</v>
      </c>
      <c r="J348" s="37" t="n">
        <v>77.24955354227443</v>
      </c>
      <c r="K348" s="33" t="inlineStr">
        <is>
          <t>B</t>
        </is>
      </c>
    </row>
    <row r="349" ht="15" customHeight="1">
      <c r="A349" s="33" t="inlineStr">
        <is>
          <t>74.24.71</t>
        </is>
      </c>
      <c r="B349" s="34" t="inlineStr">
        <is>
          <t>ANEL GUIA COM ROSCA SOBERBA AGS-1 - 25mm</t>
        </is>
      </c>
      <c r="C349" s="33" t="inlineStr">
        <is>
          <t>SUDECAP</t>
        </is>
      </c>
      <c r="D349" s="33" t="inlineStr">
        <is>
          <t>Material</t>
        </is>
      </c>
      <c r="E349" s="33" t="inlineStr">
        <is>
          <t>UN</t>
        </is>
      </c>
      <c r="F349" s="35" t="n">
        <v>10</v>
      </c>
      <c r="G349" s="36" t="n">
        <v>2.61</v>
      </c>
      <c r="H349" s="36" t="n">
        <v>26.1</v>
      </c>
      <c r="I349" s="37" t="n">
        <v>0.004215445032042309</v>
      </c>
      <c r="J349" s="37" t="n">
        <v>77.25281443249521</v>
      </c>
      <c r="K349" s="33" t="inlineStr">
        <is>
          <t>B</t>
        </is>
      </c>
    </row>
    <row r="350" ht="15" customHeight="1">
      <c r="A350" s="33" t="inlineStr">
        <is>
          <t>74.17.11</t>
        </is>
      </c>
      <c r="B350" s="34" t="inlineStr">
        <is>
          <t>CABO DE COBRE NU (CORDOALHA) 10,0MM2</t>
        </is>
      </c>
      <c r="C350" s="33" t="inlineStr">
        <is>
          <t>SUDECAP</t>
        </is>
      </c>
      <c r="D350" s="33" t="inlineStr">
        <is>
          <t>Material</t>
        </is>
      </c>
      <c r="E350" s="33" t="inlineStr">
        <is>
          <t>M</t>
        </is>
      </c>
      <c r="F350" s="35" t="n">
        <v>3.15</v>
      </c>
      <c r="G350" s="36" t="n">
        <v>7.99</v>
      </c>
      <c r="H350" s="36" t="n">
        <v>25.1685</v>
      </c>
      <c r="I350" s="37" t="n">
        <v>0.004064997252450455</v>
      </c>
      <c r="J350" s="37" t="n">
        <v>77.25595913007595</v>
      </c>
      <c r="K350" s="33" t="inlineStr">
        <is>
          <t>B</t>
        </is>
      </c>
    </row>
    <row r="351" ht="15" customHeight="1">
      <c r="A351" s="33" t="inlineStr">
        <is>
          <t>73.05.56</t>
        </is>
      </c>
      <c r="B351" s="34" t="inlineStr">
        <is>
          <t>ADAPTADOR SOLDÁVEL CURTO C/FLANGES LIVRES P/CX D´ÁGUA D= 60MM (2")</t>
        </is>
      </c>
      <c r="C351" s="33" t="inlineStr">
        <is>
          <t>SUDECAP</t>
        </is>
      </c>
      <c r="D351" s="33" t="inlineStr">
        <is>
          <t>Material</t>
        </is>
      </c>
      <c r="E351" s="33" t="inlineStr">
        <is>
          <t>UN</t>
        </is>
      </c>
      <c r="F351" s="35" t="n">
        <v>0.5</v>
      </c>
      <c r="G351" s="36" t="n">
        <v>49.9</v>
      </c>
      <c r="H351" s="36" t="n">
        <v>24.95</v>
      </c>
      <c r="I351" s="37" t="n">
        <v>0.004029707032546192</v>
      </c>
      <c r="J351" s="37" t="n">
        <v>77.25907634122569</v>
      </c>
      <c r="K351" s="33" t="inlineStr">
        <is>
          <t>B</t>
        </is>
      </c>
    </row>
    <row r="352" ht="15" customHeight="1">
      <c r="A352" s="33" t="inlineStr">
        <is>
          <t>73.24.25</t>
        </is>
      </c>
      <c r="B352" s="34" t="inlineStr">
        <is>
          <t>TUBO PVC ESGOTO P/B SOLDÁVEL SERIE NORMAL (NBR 5688) D= 40MM X 6M</t>
        </is>
      </c>
      <c r="C352" s="33" t="inlineStr">
        <is>
          <t>SUDECAP</t>
        </is>
      </c>
      <c r="D352" s="33" t="inlineStr">
        <is>
          <t>Material</t>
        </is>
      </c>
      <c r="E352" s="33" t="inlineStr">
        <is>
          <t>UN</t>
        </is>
      </c>
      <c r="F352" s="35" t="n">
        <v>1.072</v>
      </c>
      <c r="G352" s="36" t="n">
        <v>23.08</v>
      </c>
      <c r="H352" s="36" t="n">
        <v>24.74176</v>
      </c>
      <c r="I352" s="37" t="n">
        <v>0.003996073918620042</v>
      </c>
      <c r="J352" s="37" t="n">
        <v>77.26216731532769</v>
      </c>
      <c r="K352" s="33" t="inlineStr">
        <is>
          <t>B</t>
        </is>
      </c>
    </row>
    <row r="353" ht="15" customHeight="1">
      <c r="A353" s="33" t="inlineStr">
        <is>
          <t>73.73.15</t>
        </is>
      </c>
      <c r="B353" s="34" t="inlineStr">
        <is>
          <t>ASSENTO PLASTICO BRANCO SIMPLES</t>
        </is>
      </c>
      <c r="C353" s="33" t="inlineStr">
        <is>
          <t>SUDECAP</t>
        </is>
      </c>
      <c r="D353" s="33" t="inlineStr">
        <is>
          <t>Material</t>
        </is>
      </c>
      <c r="E353" s="33" t="inlineStr">
        <is>
          <t>UN</t>
        </is>
      </c>
      <c r="F353" s="35" t="n">
        <v>1</v>
      </c>
      <c r="G353" s="36" t="n">
        <v>24.3</v>
      </c>
      <c r="H353" s="36" t="n">
        <v>24.3</v>
      </c>
      <c r="I353" s="37" t="n">
        <v>0.003924724685004908</v>
      </c>
      <c r="J353" s="37" t="n">
        <v>77.26520331656774</v>
      </c>
      <c r="K353" s="33" t="inlineStr">
        <is>
          <t>B</t>
        </is>
      </c>
    </row>
    <row r="354" ht="15" customHeight="1">
      <c r="A354" s="33" t="inlineStr">
        <is>
          <t>73.40.03</t>
        </is>
      </c>
      <c r="B354" s="34" t="inlineStr">
        <is>
          <t>BRACO PARA CHUVEIRO PVC 1/2" 40 CM LORENZETTI OU EQUIVALENTE</t>
        </is>
      </c>
      <c r="C354" s="33" t="inlineStr">
        <is>
          <t>SUDECAP</t>
        </is>
      </c>
      <c r="D354" s="33" t="inlineStr">
        <is>
          <t>Material</t>
        </is>
      </c>
      <c r="E354" s="33" t="inlineStr">
        <is>
          <t>UN</t>
        </is>
      </c>
      <c r="F354" s="35" t="n">
        <v>1</v>
      </c>
      <c r="G354" s="36" t="n">
        <v>23.9</v>
      </c>
      <c r="H354" s="36" t="n">
        <v>23.9</v>
      </c>
      <c r="I354" s="37" t="n">
        <v>0.003860120163441041</v>
      </c>
      <c r="J354" s="37" t="n">
        <v>77.26818934247872</v>
      </c>
      <c r="K354" s="33" t="inlineStr">
        <is>
          <t>B</t>
        </is>
      </c>
    </row>
    <row r="355" ht="15" customHeight="1">
      <c r="A355" s="33" t="inlineStr">
        <is>
          <t>73.52.02</t>
        </is>
      </c>
      <c r="B355" s="34" t="inlineStr">
        <is>
          <t>VALVULA P/PIA 3 1/2X1 1/2" 1623 CROMADO DARLIFLEX OU EQUIVALENTE</t>
        </is>
      </c>
      <c r="C355" s="33" t="inlineStr">
        <is>
          <t>SUDECAP</t>
        </is>
      </c>
      <c r="D355" s="33" t="inlineStr">
        <is>
          <t>Material</t>
        </is>
      </c>
      <c r="E355" s="33" t="inlineStr">
        <is>
          <t>UN</t>
        </is>
      </c>
      <c r="F355" s="35" t="n">
        <v>1</v>
      </c>
      <c r="G355" s="36" t="n">
        <v>23.9</v>
      </c>
      <c r="H355" s="36" t="n">
        <v>23.9</v>
      </c>
      <c r="I355" s="37" t="n">
        <v>0.003860120163441041</v>
      </c>
      <c r="J355" s="37" t="n">
        <v>77.27117536838969</v>
      </c>
      <c r="K355" s="33" t="inlineStr">
        <is>
          <t>B</t>
        </is>
      </c>
    </row>
    <row r="356" ht="20.1" customHeight="1">
      <c r="A356" s="33" t="inlineStr">
        <is>
          <t>MATED-11256</t>
        </is>
      </c>
      <c r="B356" s="34" t="inlineStr">
        <is>
          <t>CAL HIDRATADA (TIPO: CH-III)   Kg</t>
        </is>
      </c>
      <c r="C356" s="33" t="inlineStr">
        <is>
          <t>SETOP</t>
        </is>
      </c>
      <c r="D356" s="33" t="inlineStr">
        <is>
          <t>Material</t>
        </is>
      </c>
      <c r="E356" s="33" t="inlineStr">
        <is>
          <t>Kg</t>
        </is>
      </c>
      <c r="F356" s="35" t="n">
        <v>21.9186</v>
      </c>
      <c r="G356" s="36" t="n">
        <v>1.03</v>
      </c>
      <c r="H356" s="36" t="n">
        <v>22.576158</v>
      </c>
      <c r="I356" s="37" t="n">
        <v>0.00364630471585066</v>
      </c>
      <c r="J356" s="37" t="n">
        <v>77.2739964757148</v>
      </c>
      <c r="K356" s="33" t="inlineStr">
        <is>
          <t>B</t>
        </is>
      </c>
    </row>
    <row r="357" ht="20.1" customHeight="1">
      <c r="A357" s="33" t="inlineStr">
        <is>
          <t>74.24.26</t>
        </is>
      </c>
      <c r="B357" s="34" t="inlineStr">
        <is>
          <t>INTERRUPTORES SIMPLES (3 MODULOS) 10A, 250V, CONJUNTO MONTADO PARA EMBUTIR 4" X 2" (PLACA + SUPORTE + MODULOS)</t>
        </is>
      </c>
      <c r="C357" s="33" t="inlineStr">
        <is>
          <t>SUDECAP</t>
        </is>
      </c>
      <c r="D357" s="33" t="inlineStr">
        <is>
          <t>Material</t>
        </is>
      </c>
      <c r="E357" s="33" t="inlineStr">
        <is>
          <t>UN</t>
        </is>
      </c>
      <c r="F357" s="35" t="n">
        <v>1</v>
      </c>
      <c r="G357" s="36" t="n">
        <v>22.26</v>
      </c>
      <c r="H357" s="36" t="n">
        <v>22.26</v>
      </c>
      <c r="I357" s="37" t="n">
        <v>0.003595241625029187</v>
      </c>
      <c r="J357" s="37" t="n">
        <v>77.27677760277666</v>
      </c>
      <c r="K357" s="33" t="inlineStr">
        <is>
          <t>B</t>
        </is>
      </c>
    </row>
    <row r="358" ht="15" customHeight="1">
      <c r="A358" s="33" t="inlineStr">
        <is>
          <t>73.73.10</t>
        </is>
      </c>
      <c r="B358" s="34" t="inlineStr">
        <is>
          <t>CABIDE DE LOUCA BRANCA DOIS GANCHOS REF.610 CELITE OU EQUIVALENTE</t>
        </is>
      </c>
      <c r="C358" s="33" t="inlineStr">
        <is>
          <t>SUDECAP</t>
        </is>
      </c>
      <c r="D358" s="33" t="inlineStr">
        <is>
          <t>Material</t>
        </is>
      </c>
      <c r="E358" s="33" t="inlineStr">
        <is>
          <t>UN</t>
        </is>
      </c>
      <c r="F358" s="35" t="n">
        <v>1</v>
      </c>
      <c r="G358" s="36" t="n">
        <v>21.65</v>
      </c>
      <c r="H358" s="36" t="n">
        <v>21.65</v>
      </c>
      <c r="I358" s="37" t="n">
        <v>0.00349671972964429</v>
      </c>
      <c r="J358" s="37" t="n">
        <v>77.27948251746173</v>
      </c>
      <c r="K358" s="33" t="inlineStr">
        <is>
          <t>B</t>
        </is>
      </c>
    </row>
    <row r="359" ht="20.1" customHeight="1">
      <c r="A359" s="33" t="inlineStr">
        <is>
          <t>MATED-13098</t>
        </is>
      </c>
      <c r="B359" s="34" t="inlineStr">
        <is>
          <t>SEGURO - HORISTA ( ENCARGOS COMPLEMENTARES)   hora</t>
        </is>
      </c>
      <c r="C359" s="33" t="inlineStr">
        <is>
          <t>SETOP</t>
        </is>
      </c>
      <c r="D359" s="33" t="inlineStr">
        <is>
          <t>Material</t>
        </is>
      </c>
      <c r="E359" s="33" t="inlineStr">
        <is>
          <t>hora</t>
        </is>
      </c>
      <c r="F359" s="35" t="n">
        <v>298.6230581126329</v>
      </c>
      <c r="G359" s="36" t="n">
        <v>0.07000000000000001</v>
      </c>
      <c r="H359" s="36" t="n">
        <v>20.9036140678843</v>
      </c>
      <c r="I359" s="37" t="n">
        <v>0.003376169964528452</v>
      </c>
      <c r="J359" s="37" t="n">
        <v>77.2820937284048</v>
      </c>
      <c r="K359" s="33" t="inlineStr">
        <is>
          <t>B</t>
        </is>
      </c>
    </row>
    <row r="360" ht="20.1" customHeight="1">
      <c r="A360" s="33" t="inlineStr">
        <is>
          <t>MOED-20151</t>
        </is>
      </c>
      <c r="B360" s="34" t="inlineStr">
        <is>
          <t>PINTOR</t>
        </is>
      </c>
      <c r="C360" s="33" t="inlineStr">
        <is>
          <t>SETOP</t>
        </is>
      </c>
      <c r="D360" s="33" t="inlineStr">
        <is>
          <t>Mão de Obra</t>
        </is>
      </c>
      <c r="E360" s="33" t="inlineStr">
        <is>
          <t>h</t>
        </is>
      </c>
      <c r="F360" s="41" t="n">
        <v>0.93533404247731</v>
      </c>
      <c r="G360" s="36" t="n">
        <v>21.08</v>
      </c>
      <c r="H360" s="36" t="n">
        <v>19.7168416154217</v>
      </c>
      <c r="I360" s="37" t="n">
        <v>0.003184492798287143</v>
      </c>
      <c r="J360" s="37" t="n">
        <v>77.28455751212718</v>
      </c>
      <c r="K360" s="33" t="inlineStr">
        <is>
          <t>B</t>
        </is>
      </c>
    </row>
    <row r="361" ht="20.1" customHeight="1">
      <c r="A361" s="33" t="inlineStr">
        <is>
          <t>MATED-14637</t>
        </is>
      </c>
      <c r="B361" s="34" t="inlineStr">
        <is>
          <t>EPI PARA FAMÍLIA PEDREIRO - HORISTA (ENCARGOS COMPLEMENTARES)   hora</t>
        </is>
      </c>
      <c r="C361" s="33" t="inlineStr">
        <is>
          <t>SETOP</t>
        </is>
      </c>
      <c r="D361" s="33" t="inlineStr">
        <is>
          <t>Material</t>
        </is>
      </c>
      <c r="E361" s="33" t="inlineStr">
        <is>
          <t>hora</t>
        </is>
      </c>
      <c r="F361" s="35" t="n">
        <v>16.815976919</v>
      </c>
      <c r="G361" s="36" t="n">
        <v>1.17</v>
      </c>
      <c r="H361" s="36" t="n">
        <v>19.67469299523</v>
      </c>
      <c r="I361" s="37" t="n">
        <v>0.003177685319681989</v>
      </c>
      <c r="J361" s="37" t="n">
        <v>77.2870150489334</v>
      </c>
      <c r="K361" s="33" t="inlineStr">
        <is>
          <t>B</t>
        </is>
      </c>
    </row>
    <row r="362" ht="15" customHeight="1">
      <c r="A362" s="33" t="inlineStr">
        <is>
          <t>83.18.01</t>
        </is>
      </c>
      <c r="B362" s="34" t="inlineStr">
        <is>
          <t>LONA PLÁSTICA PRETA - 150 MICRA</t>
        </is>
      </c>
      <c r="C362" s="33" t="inlineStr">
        <is>
          <t>SUDECAP</t>
        </is>
      </c>
      <c r="D362" s="33" t="inlineStr">
        <is>
          <t>Material</t>
        </is>
      </c>
      <c r="E362" s="33" t="inlineStr">
        <is>
          <t>M2</t>
        </is>
      </c>
      <c r="F362" s="35" t="n">
        <v>13.75032</v>
      </c>
      <c r="G362" s="36" t="n">
        <v>1.39</v>
      </c>
      <c r="H362" s="36" t="n">
        <v>19.1129448</v>
      </c>
      <c r="I362" s="37" t="n">
        <v>0.00308695663620149</v>
      </c>
      <c r="J362" s="37" t="n">
        <v>77.28940262027896</v>
      </c>
      <c r="K362" s="33" t="inlineStr">
        <is>
          <t>B</t>
        </is>
      </c>
    </row>
    <row r="363" ht="20.1" customHeight="1">
      <c r="A363" s="33" t="inlineStr">
        <is>
          <t>MATED-11251</t>
        </is>
      </c>
      <c r="B363" s="34" t="inlineStr">
        <is>
          <t>PEDRA BRITADA POSTO OBRA (NÚMERO: 2| GRANULOMETRIA: 19-38MM)   m3</t>
        </is>
      </c>
      <c r="C363" s="33" t="inlineStr">
        <is>
          <t>SETOP</t>
        </is>
      </c>
      <c r="D363" s="33" t="inlineStr">
        <is>
          <t>Material</t>
        </is>
      </c>
      <c r="E363" s="33" t="inlineStr">
        <is>
          <t>m3</t>
        </is>
      </c>
      <c r="F363" s="46" t="n">
        <v>0.155901438</v>
      </c>
      <c r="G363" s="36" t="n">
        <v>122.07</v>
      </c>
      <c r="H363" s="36" t="n">
        <v>19.03088853666</v>
      </c>
      <c r="I363" s="37" t="n">
        <v>0.003073703622115491</v>
      </c>
      <c r="J363" s="37" t="n">
        <v>77.2917801965587</v>
      </c>
      <c r="K363" s="33" t="inlineStr">
        <is>
          <t>B</t>
        </is>
      </c>
    </row>
    <row r="364" ht="15" customHeight="1">
      <c r="A364" s="33" t="inlineStr">
        <is>
          <t>74.24.05</t>
        </is>
      </c>
      <c r="B364" s="34" t="inlineStr">
        <is>
          <t>INTERRUPTOR SIMPLES10A/250V R.1000 S/PLACA OU EQUIVALENTE</t>
        </is>
      </c>
      <c r="C364" s="33" t="inlineStr">
        <is>
          <t>SUDECAP</t>
        </is>
      </c>
      <c r="D364" s="33" t="inlineStr">
        <is>
          <t>Material</t>
        </is>
      </c>
      <c r="E364" s="33" t="inlineStr">
        <is>
          <t>UN</t>
        </is>
      </c>
      <c r="F364" s="35" t="n">
        <v>2</v>
      </c>
      <c r="G364" s="36" t="n">
        <v>9.5</v>
      </c>
      <c r="H364" s="36" t="n">
        <v>19</v>
      </c>
      <c r="I364" s="37" t="n">
        <v>0.003068714774283673</v>
      </c>
      <c r="J364" s="37" t="n">
        <v>77.29415402468878</v>
      </c>
      <c r="K364" s="33" t="inlineStr">
        <is>
          <t>B</t>
        </is>
      </c>
    </row>
    <row r="365" ht="15" customHeight="1">
      <c r="A365" s="33" t="inlineStr">
        <is>
          <t>73.27.04</t>
        </is>
      </c>
      <c r="B365" s="34" t="inlineStr">
        <is>
          <t>ANEL DE BORRACHA P/TUBO PVC ESGOTO SÉRIE NORMAL DN 100MM</t>
        </is>
      </c>
      <c r="C365" s="33" t="inlineStr">
        <is>
          <t>SUDECAP</t>
        </is>
      </c>
      <c r="D365" s="33" t="inlineStr">
        <is>
          <t>Material</t>
        </is>
      </c>
      <c r="E365" s="33" t="inlineStr">
        <is>
          <t>UN</t>
        </is>
      </c>
      <c r="F365" s="35" t="n">
        <v>7.81</v>
      </c>
      <c r="G365" s="36" t="n">
        <v>2.17</v>
      </c>
      <c r="H365" s="36" t="n">
        <v>16.9477</v>
      </c>
      <c r="I365" s="37" t="n">
        <v>0.002737245125269864</v>
      </c>
      <c r="J365" s="37" t="n">
        <v>77.29627172925744</v>
      </c>
      <c r="K365" s="33" t="inlineStr">
        <is>
          <t>B</t>
        </is>
      </c>
    </row>
    <row r="366" ht="20.1" customHeight="1">
      <c r="A366" s="33" t="inlineStr">
        <is>
          <t>75.05.01</t>
        </is>
      </c>
      <c r="B366" s="34" t="inlineStr">
        <is>
          <t>ESMALTE SINTÉTICO 2 EM 1 (FUNDO E ACABAMENTO) PARA SUPERFÍCIES METÁLICAS REF 7293</t>
        </is>
      </c>
      <c r="C366" s="33" t="inlineStr">
        <is>
          <t>SUDECAP</t>
        </is>
      </c>
      <c r="D366" s="33" t="inlineStr">
        <is>
          <t>Material</t>
        </is>
      </c>
      <c r="E366" s="33" t="inlineStr">
        <is>
          <t>L</t>
        </is>
      </c>
      <c r="F366" s="40" t="n">
        <v>0.489288</v>
      </c>
      <c r="G366" s="36" t="n">
        <v>34.37</v>
      </c>
      <c r="H366" s="36" t="n">
        <v>16.81682856</v>
      </c>
      <c r="I366" s="37" t="n">
        <v>0.002716107908350928</v>
      </c>
      <c r="J366" s="37" t="n">
        <v>77.29837319184418</v>
      </c>
      <c r="K366" s="33" t="inlineStr">
        <is>
          <t>B</t>
        </is>
      </c>
    </row>
    <row r="367" ht="27.95" customHeight="1">
      <c r="A367" s="33" t="inlineStr">
        <is>
          <t>MATED-31383</t>
        </is>
      </c>
      <c r="B367" s="34" t="inlineStr">
        <is>
          <t>PLACA DE SINALIZAÇÃO DE EMERGÊNCIA (TIPO: EQUIPAMENTOS DE COMBATE A INCÊNDIO E ALARME["E"]|FORMATO: QUADRADO|MATERIAL: PVC| ESPESSURA: 1MM)*VALORES REFERENCIAIS APROXIMADOS   m2</t>
        </is>
      </c>
      <c r="C367" s="33" t="inlineStr">
        <is>
          <t>SETOP</t>
        </is>
      </c>
      <c r="D367" s="33" t="inlineStr">
        <is>
          <t>Material</t>
        </is>
      </c>
      <c r="E367" s="33" t="inlineStr">
        <is>
          <t>m2</t>
        </is>
      </c>
      <c r="F367" s="35" t="n">
        <v>0.18</v>
      </c>
      <c r="G367" s="36" t="n">
        <v>92.55</v>
      </c>
      <c r="H367" s="36" t="n">
        <v>16.659</v>
      </c>
      <c r="I367" s="37" t="n">
        <v>0.002690616811831142</v>
      </c>
      <c r="J367" s="37" t="n">
        <v>77.30045466429929</v>
      </c>
      <c r="K367" s="33" t="inlineStr">
        <is>
          <t>B</t>
        </is>
      </c>
    </row>
    <row r="368" ht="15" customHeight="1">
      <c r="A368" s="33" t="inlineStr">
        <is>
          <t>75.50.05</t>
        </is>
      </c>
      <c r="B368" s="34" t="inlineStr">
        <is>
          <t>LIXA D'AGUA EM FOLHA, GRAO 100</t>
        </is>
      </c>
      <c r="C368" s="33" t="inlineStr">
        <is>
          <t>SUDECAP</t>
        </is>
      </c>
      <c r="D368" s="33" t="inlineStr">
        <is>
          <t>Material</t>
        </is>
      </c>
      <c r="E368" s="33" t="inlineStr">
        <is>
          <t>UN</t>
        </is>
      </c>
      <c r="F368" s="35" t="n">
        <v>8.26</v>
      </c>
      <c r="G368" s="36" t="n">
        <v>1.91</v>
      </c>
      <c r="H368" s="36" t="n">
        <v>15.7766</v>
      </c>
      <c r="I368" s="37" t="n">
        <v>0.002548099237261253</v>
      </c>
      <c r="J368" s="37" t="n">
        <v>77.30242619103046</v>
      </c>
      <c r="K368" s="33" t="inlineStr">
        <is>
          <t>B</t>
        </is>
      </c>
    </row>
    <row r="369" ht="20.1" customHeight="1">
      <c r="A369" s="33" t="inlineStr">
        <is>
          <t>90.73.01*</t>
        </is>
      </c>
      <c r="B369" s="34" t="inlineStr">
        <is>
          <t>ENGATE RÁPIDO PARA MANGUEIRA DE 1/2"  [COTAÇÃO]</t>
        </is>
      </c>
      <c r="C369" s="33" t="inlineStr">
        <is>
          <t>Composições Próprias</t>
        </is>
      </c>
      <c r="D369" s="33" t="inlineStr">
        <is>
          <t>Material</t>
        </is>
      </c>
      <c r="E369" s="33" t="inlineStr">
        <is>
          <t>UN</t>
        </is>
      </c>
      <c r="F369" s="35" t="n">
        <v>4</v>
      </c>
      <c r="G369" s="36" t="n">
        <v>3.9</v>
      </c>
      <c r="H369" s="36" t="n">
        <v>15.6</v>
      </c>
      <c r="I369" s="37" t="n">
        <v>0.002519576340990805</v>
      </c>
      <c r="J369" s="37" t="n">
        <v>77.30437522886359</v>
      </c>
      <c r="K369" s="33" t="inlineStr">
        <is>
          <t>B</t>
        </is>
      </c>
    </row>
    <row r="370" ht="15" customHeight="1">
      <c r="A370" s="33" t="inlineStr">
        <is>
          <t>73.41.62</t>
        </is>
      </c>
      <c r="B370" s="34" t="inlineStr">
        <is>
          <t>TUBO P/ VALV.DESCARGA No.18 C/ ADAP. 1 1/2", CIPLA OU EQUIVALENTE</t>
        </is>
      </c>
      <c r="C370" s="33" t="inlineStr">
        <is>
          <t>SUDECAP</t>
        </is>
      </c>
      <c r="D370" s="33" t="inlineStr">
        <is>
          <t>Material</t>
        </is>
      </c>
      <c r="E370" s="33" t="inlineStr">
        <is>
          <t>UN</t>
        </is>
      </c>
      <c r="F370" s="35" t="n">
        <v>1</v>
      </c>
      <c r="G370" s="36" t="n">
        <v>15.55</v>
      </c>
      <c r="H370" s="36" t="n">
        <v>15.55</v>
      </c>
      <c r="I370" s="37" t="n">
        <v>0.002511500775795322</v>
      </c>
      <c r="J370" s="37" t="n">
        <v>77.30631801978056</v>
      </c>
      <c r="K370" s="33" t="inlineStr">
        <is>
          <t>B</t>
        </is>
      </c>
    </row>
    <row r="371" ht="15" customHeight="1">
      <c r="A371" s="33" t="inlineStr">
        <is>
          <t>77.10.90</t>
        </is>
      </c>
      <c r="B371" s="34" t="inlineStr">
        <is>
          <t>PARAFUSO PARA VASO SANITÁRIO E MICTÓRIO S8 COM BUCHA E ARRUELA</t>
        </is>
      </c>
      <c r="C371" s="33" t="inlineStr">
        <is>
          <t>SUDECAP</t>
        </is>
      </c>
      <c r="D371" s="33" t="inlineStr">
        <is>
          <t>Material</t>
        </is>
      </c>
      <c r="E371" s="33" t="inlineStr">
        <is>
          <t>UN</t>
        </is>
      </c>
      <c r="F371" s="35" t="n">
        <v>6</v>
      </c>
      <c r="G371" s="36" t="n">
        <v>2.39</v>
      </c>
      <c r="H371" s="36" t="n">
        <v>14.34</v>
      </c>
      <c r="I371" s="37" t="n">
        <v>0.002316072098064625</v>
      </c>
      <c r="J371" s="37" t="n">
        <v>77.30810963532714</v>
      </c>
      <c r="K371" s="33" t="inlineStr">
        <is>
          <t>B</t>
        </is>
      </c>
    </row>
    <row r="372" ht="20.1" customHeight="1">
      <c r="A372" s="33" t="inlineStr">
        <is>
          <t>MATED-14625</t>
        </is>
      </c>
      <c r="B372" s="34" t="inlineStr">
        <is>
          <t>FERRAMENTAS PARA FAMÍLIA PEDREIRO - HORISTA (ENCARGOS COMPLEMENTARES)   hora</t>
        </is>
      </c>
      <c r="C372" s="33" t="inlineStr">
        <is>
          <t>SETOP</t>
        </is>
      </c>
      <c r="D372" s="33" t="inlineStr">
        <is>
          <t>Material</t>
        </is>
      </c>
      <c r="E372" s="33" t="inlineStr">
        <is>
          <t>hora</t>
        </is>
      </c>
      <c r="F372" s="35" t="n">
        <v>16.815976919</v>
      </c>
      <c r="G372" s="36" t="n">
        <v>0.84</v>
      </c>
      <c r="H372" s="36" t="n">
        <v>14.12542061196</v>
      </c>
      <c r="I372" s="37" t="n">
        <v>0.002281415101310146</v>
      </c>
      <c r="J372" s="37" t="n">
        <v>77.30987501382597</v>
      </c>
      <c r="K372" s="33" t="inlineStr">
        <is>
          <t>B</t>
        </is>
      </c>
    </row>
    <row r="373" ht="15" customHeight="1">
      <c r="A373" s="33" t="inlineStr">
        <is>
          <t>73.41.81</t>
        </is>
      </c>
      <c r="B373" s="34" t="inlineStr">
        <is>
          <t>BOLSA DE LIGACAO 340 D= 1 1/2", CIPLA OU EQUIVALENTE</t>
        </is>
      </c>
      <c r="C373" s="33" t="inlineStr">
        <is>
          <t>SUDECAP</t>
        </is>
      </c>
      <c r="D373" s="33" t="inlineStr">
        <is>
          <t>Material</t>
        </is>
      </c>
      <c r="E373" s="33" t="inlineStr">
        <is>
          <t>UN</t>
        </is>
      </c>
      <c r="F373" s="35" t="n">
        <v>2</v>
      </c>
      <c r="G373" s="36" t="n">
        <v>6.99</v>
      </c>
      <c r="H373" s="36" t="n">
        <v>13.98</v>
      </c>
      <c r="I373" s="37" t="n">
        <v>0.002257928028657145</v>
      </c>
      <c r="J373" s="37" t="n">
        <v>77.31162165157643</v>
      </c>
      <c r="K373" s="33" t="inlineStr">
        <is>
          <t>B</t>
        </is>
      </c>
    </row>
    <row r="374" ht="15" customHeight="1">
      <c r="A374" s="33" t="inlineStr">
        <is>
          <t>73.80.21</t>
        </is>
      </c>
      <c r="B374" s="34" t="inlineStr">
        <is>
          <t>SOLUÇAO LIMPADORA</t>
        </is>
      </c>
      <c r="C374" s="33" t="inlineStr">
        <is>
          <t>SUDECAP</t>
        </is>
      </c>
      <c r="D374" s="33" t="inlineStr">
        <is>
          <t>Material</t>
        </is>
      </c>
      <c r="E374" s="33" t="inlineStr">
        <is>
          <t>L</t>
        </is>
      </c>
      <c r="F374" s="40" t="n">
        <v>0.092084</v>
      </c>
      <c r="G374" s="36" t="n">
        <v>149.5</v>
      </c>
      <c r="H374" s="36" t="n">
        <v>13.766558</v>
      </c>
      <c r="I374" s="37" t="n">
        <v>0.002223454732928057</v>
      </c>
      <c r="J374" s="37" t="n">
        <v>77.3133420522791</v>
      </c>
      <c r="K374" s="33" t="inlineStr">
        <is>
          <t>B</t>
        </is>
      </c>
    </row>
    <row r="375" ht="20.1" customHeight="1">
      <c r="A375" s="33" t="inlineStr">
        <is>
          <t>54.25.08</t>
        </is>
      </c>
      <c r="B375" s="34" t="inlineStr">
        <is>
          <t>GRADE DE DISCOS MECANICA COM PNEUS PARA TRANSPORTE, 20X24", COM 20 DISCOS 24" X 6MM, OU EQUIVALENTE</t>
        </is>
      </c>
      <c r="C375" s="33" t="inlineStr">
        <is>
          <t>SUDECAP</t>
        </is>
      </c>
      <c r="D375" s="33" t="inlineStr">
        <is>
          <t>Equipamento</t>
        </is>
      </c>
      <c r="E375" s="33" t="inlineStr">
        <is>
          <t>UN</t>
        </is>
      </c>
      <c r="F375" s="39" t="n">
        <v>0.000335090124</v>
      </c>
      <c r="G375" s="36" t="n">
        <v>40672.3</v>
      </c>
      <c r="H375" s="36" t="n">
        <v>13.6288860503652</v>
      </c>
      <c r="I375" s="37" t="n">
        <v>0.002201219156830755</v>
      </c>
      <c r="J375" s="37" t="n">
        <v>77.31504496161662</v>
      </c>
      <c r="K375" s="33" t="inlineStr">
        <is>
          <t>B</t>
        </is>
      </c>
    </row>
    <row r="376" ht="15" customHeight="1">
      <c r="A376" s="33" t="inlineStr">
        <is>
          <t>79.02.12</t>
        </is>
      </c>
      <c r="B376" s="34" t="inlineStr">
        <is>
          <t>TIJOLO CERAMICO FURADO 8 FUROS 29X19X9CM C/FRETE</t>
        </is>
      </c>
      <c r="C376" s="33" t="inlineStr">
        <is>
          <t>SUDECAP</t>
        </is>
      </c>
      <c r="D376" s="33" t="inlineStr">
        <is>
          <t>Material</t>
        </is>
      </c>
      <c r="E376" s="33" t="inlineStr">
        <is>
          <t>UN</t>
        </is>
      </c>
      <c r="F376" s="35" t="n">
        <v>13.5904</v>
      </c>
      <c r="G376" s="36" t="n">
        <v>1</v>
      </c>
      <c r="H376" s="36" t="n">
        <v>13.5904</v>
      </c>
      <c r="I376" s="37" t="n">
        <v>0.002195003224653938</v>
      </c>
      <c r="J376" s="37" t="n">
        <v>77.31674287342125</v>
      </c>
      <c r="K376" s="33" t="inlineStr">
        <is>
          <t>B</t>
        </is>
      </c>
    </row>
    <row r="377" ht="15" customHeight="1">
      <c r="A377" s="33" t="inlineStr">
        <is>
          <t>83.41.04</t>
        </is>
      </c>
      <c r="B377" s="34" t="inlineStr">
        <is>
          <t>FITA DUPLA FACE TRANSFERIVEL VHB12MMX20M UNITARIO 3M OU EQUIVALENTE</t>
        </is>
      </c>
      <c r="C377" s="33" t="inlineStr">
        <is>
          <t>SUDECAP</t>
        </is>
      </c>
      <c r="D377" s="33" t="inlineStr">
        <is>
          <t>Material</t>
        </is>
      </c>
      <c r="E377" s="33" t="inlineStr">
        <is>
          <t>UN.</t>
        </is>
      </c>
      <c r="F377" s="35" t="n">
        <v>0.32</v>
      </c>
      <c r="G377" s="36" t="n">
        <v>42.42</v>
      </c>
      <c r="H377" s="36" t="n">
        <v>13.5744</v>
      </c>
      <c r="I377" s="37" t="n">
        <v>0.002192419043791384</v>
      </c>
      <c r="J377" s="37" t="n">
        <v>77.31843828645941</v>
      </c>
      <c r="K377" s="33" t="inlineStr">
        <is>
          <t>B</t>
        </is>
      </c>
    </row>
    <row r="378" ht="15" customHeight="1">
      <c r="A378" s="33" t="inlineStr">
        <is>
          <t>94.15.01</t>
        </is>
      </c>
      <c r="B378" s="34" t="inlineStr">
        <is>
          <t>PLOTAGEM COLORIDA SULFITE FORMATO A4 MÍNIMO 75G/M2</t>
        </is>
      </c>
      <c r="C378" s="33" t="inlineStr">
        <is>
          <t>SUDECAP</t>
        </is>
      </c>
      <c r="D378" s="33" t="inlineStr">
        <is>
          <t>Material</t>
        </is>
      </c>
      <c r="E378" s="33" t="inlineStr">
        <is>
          <t>UN</t>
        </is>
      </c>
      <c r="F378" s="35" t="n">
        <v>15</v>
      </c>
      <c r="G378" s="36" t="n">
        <v>0.9</v>
      </c>
      <c r="H378" s="36" t="n">
        <v>13.5</v>
      </c>
      <c r="I378" s="37" t="n">
        <v>0.002180402602780504</v>
      </c>
      <c r="J378" s="37" t="n">
        <v>77.32012495381498</v>
      </c>
      <c r="K378" s="33" t="inlineStr">
        <is>
          <t>B</t>
        </is>
      </c>
    </row>
    <row r="379" ht="15" customHeight="1">
      <c r="A379" s="33" t="inlineStr">
        <is>
          <t>72.10.01</t>
        </is>
      </c>
      <c r="B379" s="34" t="inlineStr">
        <is>
          <t>DISCO DIAMANTADO D=14" PRECISION OU EQUIVALENTE</t>
        </is>
      </c>
      <c r="C379" s="33" t="inlineStr">
        <is>
          <t>SUDECAP</t>
        </is>
      </c>
      <c r="D379" s="33" t="inlineStr">
        <is>
          <t>Material</t>
        </is>
      </c>
      <c r="E379" s="33" t="inlineStr">
        <is>
          <t>UN</t>
        </is>
      </c>
      <c r="F379" s="45" t="n">
        <v>0.064</v>
      </c>
      <c r="G379" s="36" t="n">
        <v>208.21</v>
      </c>
      <c r="H379" s="36" t="n">
        <v>13.32544</v>
      </c>
      <c r="I379" s="37" t="n">
        <v>0.002152209189570033</v>
      </c>
      <c r="J379" s="37" t="n">
        <v>77.3217903816557</v>
      </c>
      <c r="K379" s="33" t="inlineStr">
        <is>
          <t>B</t>
        </is>
      </c>
    </row>
    <row r="380" ht="15" customHeight="1">
      <c r="A380" s="33" t="inlineStr">
        <is>
          <t>74.24.64</t>
        </is>
      </c>
      <c r="B380" s="34" t="inlineStr">
        <is>
          <t>ABRACADEIRA BC-2</t>
        </is>
      </c>
      <c r="C380" s="33" t="inlineStr">
        <is>
          <t>SUDECAP</t>
        </is>
      </c>
      <c r="D380" s="33" t="inlineStr">
        <is>
          <t>Material</t>
        </is>
      </c>
      <c r="E380" s="33" t="inlineStr">
        <is>
          <t>UN</t>
        </is>
      </c>
      <c r="F380" s="35" t="n">
        <v>15</v>
      </c>
      <c r="G380" s="36" t="n">
        <v>0.88</v>
      </c>
      <c r="H380" s="36" t="n">
        <v>13.2</v>
      </c>
      <c r="I380" s="37" t="n">
        <v>0.002131949211607604</v>
      </c>
      <c r="J380" s="37" t="n">
        <v>77.3234395675145</v>
      </c>
      <c r="K380" s="33" t="inlineStr">
        <is>
          <t>B</t>
        </is>
      </c>
    </row>
    <row r="381" ht="15" customHeight="1">
      <c r="A381" s="33" t="inlineStr">
        <is>
          <t>73.05.51</t>
        </is>
      </c>
      <c r="B381" s="34" t="inlineStr">
        <is>
          <t>ADAPTADOR SOLDÁVEL CURTO C/FLANGES LIVRES P/CX D´ÁGUA D= 20MM (1/2")</t>
        </is>
      </c>
      <c r="C381" s="33" t="inlineStr">
        <is>
          <t>SUDECAP</t>
        </is>
      </c>
      <c r="D381" s="33" t="inlineStr">
        <is>
          <t>Material</t>
        </is>
      </c>
      <c r="E381" s="33" t="inlineStr">
        <is>
          <t>UN</t>
        </is>
      </c>
      <c r="F381" s="35" t="n">
        <v>1</v>
      </c>
      <c r="G381" s="36" t="n">
        <v>12.27</v>
      </c>
      <c r="H381" s="36" t="n">
        <v>12.27</v>
      </c>
      <c r="I381" s="37" t="n">
        <v>0.001981743698971614</v>
      </c>
      <c r="J381" s="37" t="n">
        <v>77.32497256073323</v>
      </c>
      <c r="K381" s="33" t="inlineStr">
        <is>
          <t>B</t>
        </is>
      </c>
    </row>
    <row r="382" ht="15" customHeight="1">
      <c r="A382" s="33" t="inlineStr">
        <is>
          <t>54.20.06</t>
        </is>
      </c>
      <c r="B382" s="34" t="inlineStr">
        <is>
          <t>RETROESCAVADEIRA TRAÇÃO 4X2, 85HP, CAÇAMBA 610MM / 0,22M3 OU EQUIVALENTE</t>
        </is>
      </c>
      <c r="C382" s="33" t="inlineStr">
        <is>
          <t>SUDECAP</t>
        </is>
      </c>
      <c r="D382" s="33" t="inlineStr">
        <is>
          <t>Equipamento</t>
        </is>
      </c>
      <c r="E382" s="33" t="inlineStr">
        <is>
          <t>UN</t>
        </is>
      </c>
      <c r="F382" s="46" t="n">
        <v>2.3916e-05</v>
      </c>
      <c r="G382" s="36" t="n">
        <v>511119.78</v>
      </c>
      <c r="H382" s="36" t="n">
        <v>12.22394065848</v>
      </c>
      <c r="I382" s="37" t="n">
        <v>0.001974304594665498</v>
      </c>
      <c r="J382" s="37" t="n">
        <v>77.32649930703583</v>
      </c>
      <c r="K382" s="33" t="inlineStr">
        <is>
          <t>B</t>
        </is>
      </c>
    </row>
    <row r="383" ht="15" customHeight="1">
      <c r="A383" s="33" t="inlineStr">
        <is>
          <t>74.28.05</t>
        </is>
      </c>
      <c r="B383" s="34" t="inlineStr">
        <is>
          <t>CONECTOR METALICO TIPO PARAFUSO FENDIDO (SPLIT BOLT), PARA CABOS 25 MM2</t>
        </is>
      </c>
      <c r="C383" s="33" t="inlineStr">
        <is>
          <t>SUDECAP</t>
        </is>
      </c>
      <c r="D383" s="33" t="inlineStr">
        <is>
          <t>Material</t>
        </is>
      </c>
      <c r="E383" s="33" t="inlineStr">
        <is>
          <t>UN</t>
        </is>
      </c>
      <c r="F383" s="35" t="n">
        <v>1.75</v>
      </c>
      <c r="G383" s="36" t="n">
        <v>6.95</v>
      </c>
      <c r="H383" s="36" t="n">
        <v>12.1625</v>
      </c>
      <c r="I383" s="37" t="n">
        <v>0.001964381233801325</v>
      </c>
      <c r="J383" s="37" t="n">
        <v>77.32801855703909</v>
      </c>
      <c r="K383" s="33" t="inlineStr">
        <is>
          <t>B</t>
        </is>
      </c>
    </row>
    <row r="384" ht="27.95" customHeight="1">
      <c r="A384" s="33" t="inlineStr">
        <is>
          <t>MATED-31382</t>
        </is>
      </c>
      <c r="B384" s="34" t="inlineStr">
        <is>
          <t>PLACA DE SINALIZAÇÃO DE EMERGÊNCIA (TIPO: ORIENTAÇÃO E SALVAMENTO["S"]|FORMATO: RETANGULAR|MATERIAL: PVC|ESPESSURA: 1MM)* VALORES REFERENCIAIS APROXIMADOS   m2</t>
        </is>
      </c>
      <c r="C384" s="33" t="inlineStr">
        <is>
          <t>SETOP</t>
        </is>
      </c>
      <c r="D384" s="33" t="inlineStr">
        <is>
          <t>Material</t>
        </is>
      </c>
      <c r="E384" s="33" t="inlineStr">
        <is>
          <t>m2</t>
        </is>
      </c>
      <c r="F384" s="47" t="n">
        <v>0.0722</v>
      </c>
      <c r="G384" s="36" t="n">
        <v>156.51</v>
      </c>
      <c r="H384" s="36" t="n">
        <v>11.300022</v>
      </c>
      <c r="I384" s="37" t="n">
        <v>0.001825081287427923</v>
      </c>
      <c r="J384" s="37" t="n">
        <v>77.32943036008486</v>
      </c>
      <c r="K384" s="33" t="inlineStr">
        <is>
          <t>B</t>
        </is>
      </c>
    </row>
    <row r="385" ht="15" customHeight="1">
      <c r="A385" s="33" t="inlineStr">
        <is>
          <t>73.80.20</t>
        </is>
      </c>
      <c r="B385" s="34" t="inlineStr">
        <is>
          <t>ADESIVO PARA TUBOS DE PVC</t>
        </is>
      </c>
      <c r="C385" s="33" t="inlineStr">
        <is>
          <t>SUDECAP</t>
        </is>
      </c>
      <c r="D385" s="33" t="inlineStr">
        <is>
          <t>Material</t>
        </is>
      </c>
      <c r="E385" s="33" t="inlineStr">
        <is>
          <t>KG</t>
        </is>
      </c>
      <c r="F385" s="40" t="n">
        <v>0.176304</v>
      </c>
      <c r="G385" s="36" t="n">
        <v>63.34</v>
      </c>
      <c r="H385" s="36" t="n">
        <v>11.16709536</v>
      </c>
      <c r="I385" s="37" t="n">
        <v>0.001803612132477192</v>
      </c>
      <c r="J385" s="37" t="n">
        <v>77.3308259211487</v>
      </c>
      <c r="K385" s="33" t="inlineStr">
        <is>
          <t>B</t>
        </is>
      </c>
    </row>
    <row r="386" ht="15" customHeight="1">
      <c r="A386" s="33" t="inlineStr">
        <is>
          <t>67.20.95</t>
        </is>
      </c>
      <c r="B386" s="34" t="inlineStr">
        <is>
          <t>MASSA DE VEDACAO</t>
        </is>
      </c>
      <c r="C386" s="33" t="inlineStr">
        <is>
          <t>SUDECAP</t>
        </is>
      </c>
      <c r="D386" s="33" t="inlineStr">
        <is>
          <t>Material</t>
        </is>
      </c>
      <c r="E386" s="33" t="inlineStr">
        <is>
          <t>KG</t>
        </is>
      </c>
      <c r="F386" s="48" t="n">
        <v>0.47304</v>
      </c>
      <c r="G386" s="36" t="n">
        <v>23.52</v>
      </c>
      <c r="H386" s="36" t="n">
        <v>11.1259008</v>
      </c>
      <c r="I386" s="37" t="n">
        <v>0.001796958745377607</v>
      </c>
      <c r="J386" s="37" t="n">
        <v>77.33221648467962</v>
      </c>
      <c r="K386" s="33" t="inlineStr">
        <is>
          <t>B</t>
        </is>
      </c>
    </row>
    <row r="387" ht="20.1" customHeight="1">
      <c r="A387" s="33" t="inlineStr">
        <is>
          <t>74.44.25</t>
        </is>
      </c>
      <c r="B387" s="34" t="inlineStr">
        <is>
          <t>ISOLADOR DE PORCELANA, TIPO ROLDANA, DIMENSOES DE 72X72 MM, PARA USO EM BAIXA TENSAO REF 3398</t>
        </is>
      </c>
      <c r="C387" s="33" t="inlineStr">
        <is>
          <t>SUDECAP</t>
        </is>
      </c>
      <c r="D387" s="33" t="inlineStr">
        <is>
          <t>Material</t>
        </is>
      </c>
      <c r="E387" s="33" t="inlineStr">
        <is>
          <t>UN</t>
        </is>
      </c>
      <c r="F387" s="35" t="n">
        <v>1.25</v>
      </c>
      <c r="G387" s="36" t="n">
        <v>8.35</v>
      </c>
      <c r="H387" s="36" t="n">
        <v>10.4375</v>
      </c>
      <c r="I387" s="37" t="n">
        <v>0.001685774234557149</v>
      </c>
      <c r="J387" s="37" t="n">
        <v>77.33352084076793</v>
      </c>
      <c r="K387" s="33" t="inlineStr">
        <is>
          <t>B</t>
        </is>
      </c>
    </row>
    <row r="388" ht="27.95" customHeight="1">
      <c r="A388" s="33" t="inlineStr">
        <is>
          <t>00037370</t>
        </is>
      </c>
      <c r="B388" s="34" t="inlineStr">
        <is>
          <t>ALIMENTACAO - HORISTA (COLETADO CAIXA - ENCARGOS COMPLEMENTARES)</t>
        </is>
      </c>
      <c r="C388" s="33" t="inlineStr">
        <is>
          <t>SINAPI</t>
        </is>
      </c>
      <c r="D388" s="33" t="inlineStr">
        <is>
          <t>Encargos Complementares</t>
        </is>
      </c>
      <c r="E388" s="33" t="inlineStr">
        <is>
          <t>H</t>
        </is>
      </c>
      <c r="F388" s="35" t="n">
        <v>5.9964</v>
      </c>
      <c r="G388" s="36" t="n">
        <v>1.69</v>
      </c>
      <c r="H388" s="36" t="n">
        <v>10.133916</v>
      </c>
      <c r="I388" s="37" t="n">
        <v>0.001636741986871037</v>
      </c>
      <c r="J388" s="37" t="n">
        <v>77.33478646597624</v>
      </c>
      <c r="K388" s="33" t="inlineStr">
        <is>
          <t>B</t>
        </is>
      </c>
    </row>
    <row r="389" ht="20.1" customHeight="1">
      <c r="A389" s="33" t="inlineStr">
        <is>
          <t>MATED-11444</t>
        </is>
      </c>
      <c r="B389" s="34" t="inlineStr">
        <is>
          <t>TINTA ESMALTE SINTÉTICO ( TIPO: PREMIUM/ ACABAMENTO: ACETINADO)   l</t>
        </is>
      </c>
      <c r="C389" s="33" t="inlineStr">
        <is>
          <t>SETOP</t>
        </is>
      </c>
      <c r="D389" s="33" t="inlineStr">
        <is>
          <t>Material</t>
        </is>
      </c>
      <c r="E389" s="33" t="inlineStr">
        <is>
          <t>l</t>
        </is>
      </c>
      <c r="F389" s="47" t="n">
        <v>0.2512</v>
      </c>
      <c r="G389" s="36" t="n">
        <v>39.68</v>
      </c>
      <c r="H389" s="36" t="n">
        <v>9.967616</v>
      </c>
      <c r="I389" s="37" t="n">
        <v>0.001609882657030859</v>
      </c>
      <c r="J389" s="37" t="n">
        <v>77.33603210105292</v>
      </c>
      <c r="K389" s="33" t="inlineStr">
        <is>
          <t>B</t>
        </is>
      </c>
    </row>
    <row r="390" ht="15" customHeight="1">
      <c r="A390" s="33" t="inlineStr">
        <is>
          <t>74.44.95</t>
        </is>
      </c>
      <c r="B390" s="34" t="inlineStr">
        <is>
          <t>CABECOTE DE ALUMINIO 1 1/4" REF 1099</t>
        </is>
      </c>
      <c r="C390" s="33" t="inlineStr">
        <is>
          <t>SUDECAP</t>
        </is>
      </c>
      <c r="D390" s="33" t="inlineStr">
        <is>
          <t>Material</t>
        </is>
      </c>
      <c r="E390" s="33" t="inlineStr">
        <is>
          <t>UN</t>
        </is>
      </c>
      <c r="F390" s="35" t="n">
        <v>2.25</v>
      </c>
      <c r="G390" s="36" t="n">
        <v>4.22</v>
      </c>
      <c r="H390" s="36" t="n">
        <v>9.494999999999999</v>
      </c>
      <c r="I390" s="37" t="n">
        <v>0.001533549830622288</v>
      </c>
      <c r="J390" s="37" t="n">
        <v>77.33721901511795</v>
      </c>
      <c r="K390" s="33" t="inlineStr">
        <is>
          <t>B</t>
        </is>
      </c>
    </row>
    <row r="391" ht="15" customHeight="1">
      <c r="A391" s="33" t="inlineStr">
        <is>
          <t>65.78.90</t>
        </is>
      </c>
      <c r="B391" s="34" t="inlineStr">
        <is>
          <t>DOBRADIÇA GONZO COM ABA D=1/2"</t>
        </is>
      </c>
      <c r="C391" s="33" t="inlineStr">
        <is>
          <t>SUDECAP</t>
        </is>
      </c>
      <c r="D391" s="33" t="inlineStr">
        <is>
          <t>Material</t>
        </is>
      </c>
      <c r="E391" s="33" t="inlineStr">
        <is>
          <t>UN</t>
        </is>
      </c>
      <c r="F391" s="35" t="n">
        <v>3.06</v>
      </c>
      <c r="G391" s="36" t="n">
        <v>2.94</v>
      </c>
      <c r="H391" s="36" t="n">
        <v>8.9964</v>
      </c>
      <c r="I391" s="37" t="n">
        <v>0.001453020294492928</v>
      </c>
      <c r="J391" s="37" t="n">
        <v>77.33834346002168</v>
      </c>
      <c r="K391" s="33" t="inlineStr">
        <is>
          <t>B</t>
        </is>
      </c>
    </row>
    <row r="392" ht="15" customHeight="1">
      <c r="A392" s="33" t="inlineStr">
        <is>
          <t>83.07.01</t>
        </is>
      </c>
      <c r="B392" s="34" t="inlineStr">
        <is>
          <t>CORDA SISAL 10 MM</t>
        </is>
      </c>
      <c r="C392" s="33" t="inlineStr">
        <is>
          <t>SUDECAP</t>
        </is>
      </c>
      <c r="D392" s="33" t="inlineStr">
        <is>
          <t>Material</t>
        </is>
      </c>
      <c r="E392" s="33" t="inlineStr">
        <is>
          <t>M</t>
        </is>
      </c>
      <c r="F392" s="35" t="n">
        <v>4</v>
      </c>
      <c r="G392" s="36" t="n">
        <v>2.21</v>
      </c>
      <c r="H392" s="36" t="n">
        <v>8.84</v>
      </c>
      <c r="I392" s="37" t="n">
        <v>0.001427759926561456</v>
      </c>
      <c r="J392" s="37" t="n">
        <v>77.33944791479375</v>
      </c>
      <c r="K392" s="33" t="inlineStr">
        <is>
          <t>B</t>
        </is>
      </c>
    </row>
    <row r="393" ht="20.1" customHeight="1">
      <c r="A393" s="33" t="inlineStr">
        <is>
          <t>74.44.40</t>
        </is>
      </c>
      <c r="B393" s="34" t="inlineStr">
        <is>
          <t>ABRACADEIRA, GALVANIZADA/ZINCADA, ROSCA SEM FIM, PARAFUSO INOX, LARGURA FITA *12,6 A *14 MM, D = 4" A 4 3/4" REF 11929</t>
        </is>
      </c>
      <c r="C393" s="33" t="inlineStr">
        <is>
          <t>SUDECAP</t>
        </is>
      </c>
      <c r="D393" s="33" t="inlineStr">
        <is>
          <t>Material</t>
        </is>
      </c>
      <c r="E393" s="33" t="inlineStr">
        <is>
          <t>UN</t>
        </is>
      </c>
      <c r="F393" s="35" t="n">
        <v>1.25</v>
      </c>
      <c r="G393" s="36" t="n">
        <v>6.62</v>
      </c>
      <c r="H393" s="36" t="n">
        <v>8.275</v>
      </c>
      <c r="I393" s="37" t="n">
        <v>0.001336506039852494</v>
      </c>
      <c r="J393" s="37" t="n">
        <v>77.34048240410519</v>
      </c>
      <c r="K393" s="33" t="inlineStr">
        <is>
          <t>B</t>
        </is>
      </c>
    </row>
    <row r="394" ht="15" customHeight="1">
      <c r="A394" s="33" t="inlineStr">
        <is>
          <t>00002696</t>
        </is>
      </c>
      <c r="B394" s="34" t="inlineStr">
        <is>
          <t>ENCANADOR OU BOMBEIRO HIDRAULICO (HORISTA)</t>
        </is>
      </c>
      <c r="C394" s="33" t="inlineStr">
        <is>
          <t>SINAPI</t>
        </is>
      </c>
      <c r="D394" s="33" t="inlineStr">
        <is>
          <t>Mão de Obra</t>
        </is>
      </c>
      <c r="E394" s="33" t="inlineStr">
        <is>
          <t>H</t>
        </is>
      </c>
      <c r="F394" s="46" t="n">
        <v>0.449117896</v>
      </c>
      <c r="G394" s="36" t="n">
        <v>18.4</v>
      </c>
      <c r="H394" s="36" t="n">
        <v>8.263769286400001</v>
      </c>
      <c r="I394" s="37" t="n">
        <v>0.001334692152655122</v>
      </c>
      <c r="J394" s="37" t="n">
        <v>77.34151439465016</v>
      </c>
      <c r="K394" s="33" t="inlineStr">
        <is>
          <t>B</t>
        </is>
      </c>
    </row>
    <row r="395" ht="20.1" customHeight="1">
      <c r="A395" s="33" t="inlineStr">
        <is>
          <t>MATED-12750</t>
        </is>
      </c>
      <c r="B395" s="34" t="inlineStr">
        <is>
          <t>FUNDO PARA SUPERFÍCIE GALVANIZADA ( ACABAMENTO: FOSCO)   l</t>
        </is>
      </c>
      <c r="C395" s="33" t="inlineStr">
        <is>
          <t>SETOP</t>
        </is>
      </c>
      <c r="D395" s="33" t="inlineStr">
        <is>
          <t>Material</t>
        </is>
      </c>
      <c r="E395" s="33" t="inlineStr">
        <is>
          <t>l</t>
        </is>
      </c>
      <c r="F395" s="47" t="n">
        <v>0.1884</v>
      </c>
      <c r="G395" s="36" t="n">
        <v>43.5</v>
      </c>
      <c r="H395" s="36" t="n">
        <v>8.195399999999999</v>
      </c>
      <c r="I395" s="37" t="n">
        <v>0.001323649740061285</v>
      </c>
      <c r="J395" s="37" t="n">
        <v>77.34253888889576</v>
      </c>
      <c r="K395" s="33" t="inlineStr">
        <is>
          <t>B</t>
        </is>
      </c>
    </row>
    <row r="396" ht="27.95" customHeight="1">
      <c r="A396" s="33" t="inlineStr">
        <is>
          <t>00037372</t>
        </is>
      </c>
      <c r="B396" s="34" t="inlineStr">
        <is>
          <t>EXAMES - HORISTA (COLETADO CAIXA - ENCARGOS COMPLEMENTARES)</t>
        </is>
      </c>
      <c r="C396" s="33" t="inlineStr">
        <is>
          <t>SINAPI</t>
        </is>
      </c>
      <c r="D396" s="33" t="inlineStr">
        <is>
          <t>Encargos Complementares</t>
        </is>
      </c>
      <c r="E396" s="33" t="inlineStr">
        <is>
          <t>H</t>
        </is>
      </c>
      <c r="F396" s="35" t="n">
        <v>5.9964</v>
      </c>
      <c r="G396" s="36" t="n">
        <v>1.14</v>
      </c>
      <c r="H396" s="36" t="n">
        <v>6.835896</v>
      </c>
      <c r="I396" s="37" t="n">
        <v>0.001104074476350877</v>
      </c>
      <c r="J396" s="37" t="n">
        <v>77.34339346702258</v>
      </c>
      <c r="K396" s="33" t="inlineStr">
        <is>
          <t>B</t>
        </is>
      </c>
    </row>
    <row r="397" ht="15" customHeight="1">
      <c r="A397" s="33" t="inlineStr">
        <is>
          <t>74.28.01</t>
        </is>
      </c>
      <c r="B397" s="34" t="inlineStr">
        <is>
          <t>TERMINAL DE PRESSÃO 16,0MM2 DE COBRE OU BRONZE PARA ATERRAMENTO</t>
        </is>
      </c>
      <c r="C397" s="33" t="inlineStr">
        <is>
          <t>SUDECAP</t>
        </is>
      </c>
      <c r="D397" s="33" t="inlineStr">
        <is>
          <t>Material</t>
        </is>
      </c>
      <c r="E397" s="33" t="inlineStr">
        <is>
          <t>UN</t>
        </is>
      </c>
      <c r="F397" s="35" t="n">
        <v>1.25</v>
      </c>
      <c r="G397" s="36" t="n">
        <v>5.3</v>
      </c>
      <c r="H397" s="36" t="n">
        <v>6.625</v>
      </c>
      <c r="I397" s="37" t="n">
        <v>0.001070012388401544</v>
      </c>
      <c r="J397" s="37" t="n">
        <v>77.34422180810165</v>
      </c>
      <c r="K397" s="33" t="inlineStr">
        <is>
          <t>B</t>
        </is>
      </c>
    </row>
    <row r="398" ht="20.1" customHeight="1">
      <c r="A398" s="33" t="inlineStr">
        <is>
          <t>MOED-20132</t>
        </is>
      </c>
      <c r="B398" s="34" t="inlineStr">
        <is>
          <t>AJUDANTE DE PINTOR</t>
        </is>
      </c>
      <c r="C398" s="33" t="inlineStr">
        <is>
          <t>SETOP</t>
        </is>
      </c>
      <c r="D398" s="33" t="inlineStr">
        <is>
          <t>Mão de Obra</t>
        </is>
      </c>
      <c r="E398" s="33" t="inlineStr">
        <is>
          <t>h</t>
        </is>
      </c>
      <c r="F398" s="41" t="n">
        <v>0.46766694152269</v>
      </c>
      <c r="G398" s="36" t="n">
        <v>13.86</v>
      </c>
      <c r="H398" s="36" t="n">
        <v>6.481863809504484</v>
      </c>
      <c r="I398" s="37" t="n">
        <v>0.00104689427563795</v>
      </c>
      <c r="J398" s="37" t="n">
        <v>77.34503140843233</v>
      </c>
      <c r="K398" s="33" t="inlineStr">
        <is>
          <t>B</t>
        </is>
      </c>
    </row>
    <row r="399" ht="15" customHeight="1">
      <c r="A399" s="33" t="inlineStr">
        <is>
          <t>74.44.86</t>
        </is>
      </c>
      <c r="B399" s="34" t="inlineStr">
        <is>
          <t>TAMPAO DE ALUMINIO 102MM</t>
        </is>
      </c>
      <c r="C399" s="33" t="inlineStr">
        <is>
          <t>SUDECAP</t>
        </is>
      </c>
      <c r="D399" s="33" t="inlineStr">
        <is>
          <t>Material</t>
        </is>
      </c>
      <c r="E399" s="33" t="inlineStr">
        <is>
          <t>UN</t>
        </is>
      </c>
      <c r="F399" s="35" t="n">
        <v>1.25</v>
      </c>
      <c r="G399" s="36" t="n">
        <v>5.09</v>
      </c>
      <c r="H399" s="36" t="n">
        <v>6.3625</v>
      </c>
      <c r="I399" s="37" t="n">
        <v>0.001027615671125256</v>
      </c>
      <c r="J399" s="37" t="n">
        <v>77.34582601616428</v>
      </c>
      <c r="K399" s="33" t="inlineStr">
        <is>
          <t>B</t>
        </is>
      </c>
    </row>
    <row r="400" ht="20.1" customHeight="1">
      <c r="A400" s="33" t="inlineStr">
        <is>
          <t>MATED-11250</t>
        </is>
      </c>
      <c r="B400" s="34" t="inlineStr">
        <is>
          <t>PEDRA BRITADA POSTO OBRA (NÚMERO: 1| GRANULOMETRIA: 9,5-19MM)    m3</t>
        </is>
      </c>
      <c r="C400" s="33" t="inlineStr">
        <is>
          <t>SETOP</t>
        </is>
      </c>
      <c r="D400" s="33" t="inlineStr">
        <is>
          <t>Material</t>
        </is>
      </c>
      <c r="E400" s="33" t="inlineStr">
        <is>
          <t>m3</t>
        </is>
      </c>
      <c r="F400" s="46" t="n">
        <v>0.051967146</v>
      </c>
      <c r="G400" s="36" t="n">
        <v>121.8</v>
      </c>
      <c r="H400" s="36" t="n">
        <v>6.3295983828</v>
      </c>
      <c r="I400" s="37" t="n">
        <v>0.001022301688030547</v>
      </c>
      <c r="J400" s="37" t="n">
        <v>77.34661687574658</v>
      </c>
      <c r="K400" s="33" t="inlineStr">
        <is>
          <t>B</t>
        </is>
      </c>
    </row>
    <row r="401" ht="15" customHeight="1">
      <c r="A401" s="33" t="inlineStr">
        <is>
          <t>73.51.41</t>
        </is>
      </c>
      <c r="B401" s="34" t="inlineStr">
        <is>
          <t>TORNEIRA BOIA PARA CX. D´AGUA  3/4", PLENA OU EQUIVALENTE</t>
        </is>
      </c>
      <c r="C401" s="33" t="inlineStr">
        <is>
          <t>SUDECAP</t>
        </is>
      </c>
      <c r="D401" s="33" t="inlineStr">
        <is>
          <t>Material</t>
        </is>
      </c>
      <c r="E401" s="33" t="inlineStr">
        <is>
          <t>UN</t>
        </is>
      </c>
      <c r="F401" s="35" t="n">
        <v>0.5</v>
      </c>
      <c r="G401" s="36" t="n">
        <v>12.49</v>
      </c>
      <c r="H401" s="36" t="n">
        <v>6.245</v>
      </c>
      <c r="I401" s="37" t="n">
        <v>0.00100863809291587</v>
      </c>
      <c r="J401" s="37" t="n">
        <v>77.34739774026305</v>
      </c>
      <c r="K401" s="33" t="inlineStr">
        <is>
          <t>B</t>
        </is>
      </c>
    </row>
    <row r="402" ht="15" customHeight="1">
      <c r="A402" s="33" t="inlineStr">
        <is>
          <t>00000246</t>
        </is>
      </c>
      <c r="B402" s="34" t="inlineStr">
        <is>
          <t>AUXILIAR DE ENCANADOR OU BOMBEIRO HIDRAULICO (HORISTA)</t>
        </is>
      </c>
      <c r="C402" s="33" t="inlineStr">
        <is>
          <t>SINAPI</t>
        </is>
      </c>
      <c r="D402" s="33" t="inlineStr">
        <is>
          <t>Mão de Obra</t>
        </is>
      </c>
      <c r="E402" s="33" t="inlineStr">
        <is>
          <t>H</t>
        </is>
      </c>
      <c r="F402" s="46" t="n">
        <v>0.449117896</v>
      </c>
      <c r="G402" s="36" t="n">
        <v>13.86</v>
      </c>
      <c r="H402" s="36" t="n">
        <v>6.22477403856</v>
      </c>
      <c r="I402" s="37" t="n">
        <v>0.001005371371510869</v>
      </c>
      <c r="J402" s="37" t="n">
        <v>77.34817485662984</v>
      </c>
      <c r="K402" s="33" t="inlineStr">
        <is>
          <t>B</t>
        </is>
      </c>
    </row>
    <row r="403" ht="15" customHeight="1">
      <c r="A403" s="33" t="inlineStr">
        <is>
          <t>74.25.02</t>
        </is>
      </c>
      <c r="B403" s="34" t="inlineStr">
        <is>
          <t>PLACA 2X4" PARA 1 TOMADA REDONDA</t>
        </is>
      </c>
      <c r="C403" s="33" t="inlineStr">
        <is>
          <t>SUDECAP</t>
        </is>
      </c>
      <c r="D403" s="33" t="inlineStr">
        <is>
          <t>Material</t>
        </is>
      </c>
      <c r="E403" s="33" t="inlineStr">
        <is>
          <t>UN</t>
        </is>
      </c>
      <c r="F403" s="35" t="n">
        <v>1</v>
      </c>
      <c r="G403" s="36" t="n">
        <v>5.44</v>
      </c>
      <c r="H403" s="36" t="n">
        <v>5.44</v>
      </c>
      <c r="I403" s="37" t="n">
        <v>0.0008786214932685884</v>
      </c>
      <c r="J403" s="37" t="n">
        <v>77.34885452110498</v>
      </c>
      <c r="K403" s="33" t="inlineStr">
        <is>
          <t>B</t>
        </is>
      </c>
    </row>
    <row r="404" ht="15" customHeight="1">
      <c r="A404" s="33" t="inlineStr">
        <is>
          <t>73.80.12</t>
        </is>
      </c>
      <c r="B404" s="34" t="inlineStr">
        <is>
          <t>FITA VEDA ROSCA 1/2" ROLO 50 M</t>
        </is>
      </c>
      <c r="C404" s="33" t="inlineStr">
        <is>
          <t>SUDECAP</t>
        </is>
      </c>
      <c r="D404" s="33" t="inlineStr">
        <is>
          <t>Material</t>
        </is>
      </c>
      <c r="E404" s="33" t="inlineStr">
        <is>
          <t>UN</t>
        </is>
      </c>
      <c r="F404" s="45" t="n">
        <v>0.248</v>
      </c>
      <c r="G404" s="36" t="n">
        <v>20.4</v>
      </c>
      <c r="H404" s="36" t="n">
        <v>5.0592</v>
      </c>
      <c r="I404" s="37" t="n">
        <v>0.0008171179887397872</v>
      </c>
      <c r="J404" s="37" t="n">
        <v>77.3494867090175</v>
      </c>
      <c r="K404" s="33" t="inlineStr">
        <is>
          <t>B</t>
        </is>
      </c>
    </row>
    <row r="405" ht="20.1" customHeight="1">
      <c r="A405" s="33" t="inlineStr">
        <is>
          <t>77.10.04</t>
        </is>
      </c>
      <c r="B405" s="34" t="inlineStr">
        <is>
          <t>BOTAO ROSCA INTERNA CABECA CHATA MACICA, FORMATO REDONDO, METAL, 19 MM, INCLUSO ARRUELA E PARAFUSO REF 44121</t>
        </is>
      </c>
      <c r="C405" s="33" t="inlineStr">
        <is>
          <t>SUDECAP</t>
        </is>
      </c>
      <c r="D405" s="33" t="inlineStr">
        <is>
          <t>Material</t>
        </is>
      </c>
      <c r="E405" s="33" t="inlineStr">
        <is>
          <t>UN</t>
        </is>
      </c>
      <c r="F405" s="35" t="n">
        <v>3.49056</v>
      </c>
      <c r="G405" s="36" t="n">
        <v>1.36</v>
      </c>
      <c r="H405" s="36" t="n">
        <v>4.7471616</v>
      </c>
      <c r="I405" s="37" t="n">
        <v>0.000766720259885901</v>
      </c>
      <c r="J405" s="37" t="n">
        <v>77.35008016605002</v>
      </c>
      <c r="K405" s="33" t="inlineStr">
        <is>
          <t>B</t>
        </is>
      </c>
    </row>
    <row r="406" ht="15" customHeight="1">
      <c r="A406" s="33" t="inlineStr">
        <is>
          <t>55.05.65</t>
        </is>
      </c>
      <c r="B406" s="34" t="inlineStr">
        <is>
          <t>OPERADOR DE RETRO ESCAVADEIRA</t>
        </is>
      </c>
      <c r="C406" s="33" t="inlineStr">
        <is>
          <t>SUDECAP</t>
        </is>
      </c>
      <c r="D406" s="33" t="inlineStr">
        <is>
          <t>Mão de Obra</t>
        </is>
      </c>
      <c r="E406" s="33" t="inlineStr">
        <is>
          <t>H</t>
        </is>
      </c>
      <c r="F406" s="45" t="n">
        <v>0.218</v>
      </c>
      <c r="G406" s="36" t="n">
        <v>21.06</v>
      </c>
      <c r="H406" s="36" t="n">
        <v>4.59108</v>
      </c>
      <c r="I406" s="37" t="n">
        <v>0.000741511317153594</v>
      </c>
      <c r="J406" s="37" t="n">
        <v>77.35065363295092</v>
      </c>
      <c r="K406" s="33" t="inlineStr">
        <is>
          <t>B</t>
        </is>
      </c>
    </row>
    <row r="407" ht="27.95" customHeight="1">
      <c r="A407" s="33" t="inlineStr">
        <is>
          <t>00037371</t>
        </is>
      </c>
      <c r="B407" s="34" t="inlineStr">
        <is>
          <t>TRANSPORTE - HORISTA (COLETADO CAIXA - ENCARGOS COMPLEMENTARES)</t>
        </is>
      </c>
      <c r="C407" s="33" t="inlineStr">
        <is>
          <t>SINAPI</t>
        </is>
      </c>
      <c r="D407" s="33" t="inlineStr">
        <is>
          <t>Encargos Complementares</t>
        </is>
      </c>
      <c r="E407" s="33" t="inlineStr">
        <is>
          <t>H</t>
        </is>
      </c>
      <c r="F407" s="35" t="n">
        <v>5.9964</v>
      </c>
      <c r="G407" s="36" t="n">
        <v>0.72</v>
      </c>
      <c r="H407" s="36" t="n">
        <v>4.317408</v>
      </c>
      <c r="I407" s="37" t="n">
        <v>0.0006973101955900276</v>
      </c>
      <c r="J407" s="37" t="n">
        <v>77.3511933665047</v>
      </c>
      <c r="K407" s="33" t="inlineStr">
        <is>
          <t>B</t>
        </is>
      </c>
    </row>
    <row r="408" ht="15" customHeight="1">
      <c r="A408" s="33" t="inlineStr">
        <is>
          <t>73.80.22</t>
        </is>
      </c>
      <c r="B408" s="34" t="inlineStr">
        <is>
          <t>PASTA LUBRIFICANTE (PACOTE C/ 1 KG)</t>
        </is>
      </c>
      <c r="C408" s="33" t="inlineStr">
        <is>
          <t>SUDECAP</t>
        </is>
      </c>
      <c r="D408" s="33" t="inlineStr">
        <is>
          <t>Material</t>
        </is>
      </c>
      <c r="E408" s="33" t="inlineStr">
        <is>
          <t>PC</t>
        </is>
      </c>
      <c r="F408" s="48" t="n">
        <v>0.10164</v>
      </c>
      <c r="G408" s="36" t="n">
        <v>42.37</v>
      </c>
      <c r="H408" s="36" t="n">
        <v>4.3064868</v>
      </c>
      <c r="I408" s="37" t="n">
        <v>0.0006955462983377693</v>
      </c>
      <c r="J408" s="37" t="n">
        <v>77.35173185067526</v>
      </c>
      <c r="K408" s="33" t="inlineStr">
        <is>
          <t>B</t>
        </is>
      </c>
    </row>
    <row r="409" ht="27.95" customHeight="1">
      <c r="A409" s="33" t="inlineStr">
        <is>
          <t>00043484</t>
        </is>
      </c>
      <c r="B409" s="34" t="inlineStr">
        <is>
          <t>EPI - FAMILIA ELETRICISTA - HORISTA (ENCARGOS COMPLEMENTARES - COLETADO CAIXA)</t>
        </is>
      </c>
      <c r="C409" s="33" t="inlineStr">
        <is>
          <t>SINAPI</t>
        </is>
      </c>
      <c r="D409" s="33" t="inlineStr">
        <is>
          <t>Encargos Complementares</t>
        </is>
      </c>
      <c r="E409" s="33" t="inlineStr">
        <is>
          <t>H</t>
        </is>
      </c>
      <c r="F409" s="35" t="n">
        <v>3.682</v>
      </c>
      <c r="G409" s="36" t="n">
        <v>1.14</v>
      </c>
      <c r="H409" s="36" t="n">
        <v>4.19748</v>
      </c>
      <c r="I409" s="37" t="n">
        <v>0.000677940467934749</v>
      </c>
      <c r="J409" s="37" t="n">
        <v>77.35225659163034</v>
      </c>
      <c r="K409" s="33" t="inlineStr">
        <is>
          <t>B</t>
        </is>
      </c>
    </row>
    <row r="410" ht="15" customHeight="1">
      <c r="A410" s="33" t="inlineStr">
        <is>
          <t>74.24.70</t>
        </is>
      </c>
      <c r="B410" s="34" t="inlineStr">
        <is>
          <t>BLOCO DE LIGACAO INTERNA BLI -10 (P.TELEBRAS)</t>
        </is>
      </c>
      <c r="C410" s="33" t="inlineStr">
        <is>
          <t>SUDECAP</t>
        </is>
      </c>
      <c r="D410" s="33" t="inlineStr">
        <is>
          <t>Material</t>
        </is>
      </c>
      <c r="E410" s="33" t="inlineStr">
        <is>
          <t>UN</t>
        </is>
      </c>
      <c r="F410" s="35" t="n">
        <v>1</v>
      </c>
      <c r="G410" s="36" t="n">
        <v>4.05</v>
      </c>
      <c r="H410" s="36" t="n">
        <v>4.05</v>
      </c>
      <c r="I410" s="37" t="n">
        <v>0.0006541207808341514</v>
      </c>
      <c r="J410" s="37" t="n">
        <v>77.35276259183701</v>
      </c>
      <c r="K410" s="33" t="inlineStr">
        <is>
          <t>B</t>
        </is>
      </c>
    </row>
    <row r="411" ht="15" customHeight="1">
      <c r="A411" s="33" t="inlineStr">
        <is>
          <t>77.50.36</t>
        </is>
      </c>
      <c r="B411" s="34" t="inlineStr">
        <is>
          <t>ELETRODO REVESTIDO AWS - E6013, DIAMETRO IGUAL A 2,50 MM</t>
        </is>
      </c>
      <c r="C411" s="33" t="inlineStr">
        <is>
          <t>SUDECAP</t>
        </is>
      </c>
      <c r="D411" s="33" t="inlineStr">
        <is>
          <t>Material</t>
        </is>
      </c>
      <c r="E411" s="33" t="inlineStr">
        <is>
          <t>KG</t>
        </is>
      </c>
      <c r="F411" s="45" t="n">
        <v>0.171</v>
      </c>
      <c r="G411" s="36" t="n">
        <v>21.74</v>
      </c>
      <c r="H411" s="36" t="n">
        <v>3.71754</v>
      </c>
      <c r="I411" s="37" t="n">
        <v>0.0006004247327363435</v>
      </c>
      <c r="J411" s="37" t="n">
        <v>77.35322736239722</v>
      </c>
      <c r="K411" s="33" t="inlineStr">
        <is>
          <t>B</t>
        </is>
      </c>
    </row>
    <row r="412" ht="15" customHeight="1">
      <c r="A412" s="33" t="inlineStr">
        <is>
          <t>74.44.94</t>
        </is>
      </c>
      <c r="B412" s="34" t="inlineStr">
        <is>
          <t>CABECOTE DE ALUMINIO 1" REF 1050</t>
        </is>
      </c>
      <c r="C412" s="33" t="inlineStr">
        <is>
          <t>SUDECAP</t>
        </is>
      </c>
      <c r="D412" s="33" t="inlineStr">
        <is>
          <t>Material</t>
        </is>
      </c>
      <c r="E412" s="33" t="inlineStr">
        <is>
          <t>UN</t>
        </is>
      </c>
      <c r="F412" s="35" t="n">
        <v>1</v>
      </c>
      <c r="G412" s="36" t="n">
        <v>3.46</v>
      </c>
      <c r="H412" s="36" t="n">
        <v>3.46</v>
      </c>
      <c r="I412" s="37" t="n">
        <v>0.0005588291115274478</v>
      </c>
      <c r="J412" s="37" t="n">
        <v>77.35365964899353</v>
      </c>
      <c r="K412" s="33" t="inlineStr">
        <is>
          <t>B</t>
        </is>
      </c>
    </row>
    <row r="413" ht="15" customHeight="1">
      <c r="A413" s="33" t="inlineStr">
        <is>
          <t>89.34.34</t>
        </is>
      </c>
      <c r="B413" s="34" t="inlineStr">
        <is>
          <t>CALCÁRIO DOLOMITICO (ACIMA DE 1T)</t>
        </is>
      </c>
      <c r="C413" s="33" t="inlineStr">
        <is>
          <t>SUDECAP</t>
        </is>
      </c>
      <c r="D413" s="33" t="inlineStr">
        <is>
          <t>Material</t>
        </is>
      </c>
      <c r="E413" s="33" t="inlineStr">
        <is>
          <t>KG</t>
        </is>
      </c>
      <c r="F413" s="35" t="n">
        <v>28.41</v>
      </c>
      <c r="G413" s="36" t="n">
        <v>0.12</v>
      </c>
      <c r="H413" s="36" t="n">
        <v>3.4092</v>
      </c>
      <c r="I413" s="37" t="n">
        <v>0.0005506243372888366</v>
      </c>
      <c r="J413" s="37" t="n">
        <v>77.35408568867372</v>
      </c>
      <c r="K413" s="33" t="inlineStr">
        <is>
          <t>B</t>
        </is>
      </c>
    </row>
    <row r="414" ht="27.95" customHeight="1">
      <c r="A414" s="33" t="inlineStr">
        <is>
          <t>00043460</t>
        </is>
      </c>
      <c r="B414" s="34" t="inlineStr">
        <is>
          <t>FERRAMENTAS - FAMILIA ELETRICISTA - HORISTA (ENCARGOS COMPLEMENTARES - COLETADO CAIXA)</t>
        </is>
      </c>
      <c r="C414" s="33" t="inlineStr">
        <is>
          <t>SINAPI</t>
        </is>
      </c>
      <c r="D414" s="33" t="inlineStr">
        <is>
          <t>Encargos Complementares</t>
        </is>
      </c>
      <c r="E414" s="33" t="inlineStr">
        <is>
          <t>H</t>
        </is>
      </c>
      <c r="F414" s="35" t="n">
        <v>3.682</v>
      </c>
      <c r="G414" s="36" t="n">
        <v>0.86</v>
      </c>
      <c r="H414" s="36" t="n">
        <v>3.16652</v>
      </c>
      <c r="I414" s="37" t="n">
        <v>0.0005114287740560387</v>
      </c>
      <c r="J414" s="37" t="n">
        <v>77.35448174315647</v>
      </c>
      <c r="K414" s="33" t="inlineStr">
        <is>
          <t>B</t>
        </is>
      </c>
    </row>
    <row r="415" ht="20.1" customHeight="1">
      <c r="A415" s="33" t="inlineStr">
        <is>
          <t>54.40.30</t>
        </is>
      </c>
      <c r="B415" s="34" t="inlineStr">
        <is>
          <t>MÁQUINA CORTADORA DE PISO (SERRA CLIPPER), À GASOLINA, 13HP, ÚMIDO OU À SECO, OU EQUIVALENTE</t>
        </is>
      </c>
      <c r="C415" s="33" t="inlineStr">
        <is>
          <t>SUDECAP</t>
        </is>
      </c>
      <c r="D415" s="33" t="inlineStr">
        <is>
          <t>Equipamento</t>
        </is>
      </c>
      <c r="E415" s="33" t="inlineStr">
        <is>
          <t>UN</t>
        </is>
      </c>
      <c r="F415" s="44" t="n">
        <v>0.00047712</v>
      </c>
      <c r="G415" s="36" t="n">
        <v>6621.47</v>
      </c>
      <c r="H415" s="36" t="n">
        <v>3.1592357664</v>
      </c>
      <c r="I415" s="37" t="n">
        <v>0.0005102522879893202</v>
      </c>
      <c r="J415" s="37" t="n">
        <v>77.35487654825599</v>
      </c>
      <c r="K415" s="33" t="inlineStr">
        <is>
          <t>B</t>
        </is>
      </c>
    </row>
    <row r="416" ht="20.1" customHeight="1">
      <c r="A416" s="33" t="inlineStr">
        <is>
          <t>MATED-31493</t>
        </is>
      </c>
      <c r="B416" s="34" t="inlineStr">
        <is>
          <t>FITA DUPLA FACE (LARGURA: 12MM|COR: TRANSPARENTE| COMPRIMENTO DO ROLO*: 20M|APLICAÇÃO: USO GERAL )*VALORES REFERENCIAIS APROXIMADOS   m</t>
        </is>
      </c>
      <c r="C416" s="33" t="inlineStr">
        <is>
          <t>SETOP</t>
        </is>
      </c>
      <c r="D416" s="33" t="inlineStr">
        <is>
          <t>Material</t>
        </is>
      </c>
      <c r="E416" s="33" t="inlineStr">
        <is>
          <t>m</t>
        </is>
      </c>
      <c r="F416" s="45" t="n">
        <v>0.882</v>
      </c>
      <c r="G416" s="36" t="n">
        <v>3.16</v>
      </c>
      <c r="H416" s="36" t="n">
        <v>2.78712</v>
      </c>
      <c r="I416" s="37" t="n">
        <v>0.000450151385352711</v>
      </c>
      <c r="J416" s="37" t="n">
        <v>77.35522512617615</v>
      </c>
      <c r="K416" s="33" t="inlineStr">
        <is>
          <t>B</t>
        </is>
      </c>
    </row>
    <row r="417" ht="20.1" customHeight="1">
      <c r="A417" s="33" t="inlineStr">
        <is>
          <t>MATED-14638</t>
        </is>
      </c>
      <c r="B417" s="34" t="inlineStr">
        <is>
          <t>EPI PARA FAMÍLIA PINTOR - HORISTA (ENCARGOS COMPLEMENTARES)   hora</t>
        </is>
      </c>
      <c r="C417" s="33" t="inlineStr">
        <is>
          <t>SETOP</t>
        </is>
      </c>
      <c r="D417" s="33" t="inlineStr">
        <is>
          <t>Material</t>
        </is>
      </c>
      <c r="E417" s="33" t="inlineStr">
        <is>
          <t>hora</t>
        </is>
      </c>
      <c r="F417" s="35" t="n">
        <v>1.3816</v>
      </c>
      <c r="G417" s="36" t="n">
        <v>1.68</v>
      </c>
      <c r="H417" s="36" t="n">
        <v>2.321088</v>
      </c>
      <c r="I417" s="37" t="n">
        <v>0.0003748819493690812</v>
      </c>
      <c r="J417" s="37" t="n">
        <v>77.35551498308466</v>
      </c>
      <c r="K417" s="33" t="inlineStr">
        <is>
          <t>B</t>
        </is>
      </c>
    </row>
    <row r="418" ht="20.1" customHeight="1">
      <c r="A418" s="33" t="inlineStr">
        <is>
          <t>MATED-14626</t>
        </is>
      </c>
      <c r="B418" s="34" t="inlineStr">
        <is>
          <t>FERRAMENTAS PARA FAMÍLIA PINTOR - HORISTA ( ENCARGOS COMPLEMENTARES)   hora</t>
        </is>
      </c>
      <c r="C418" s="33" t="inlineStr">
        <is>
          <t>SETOP</t>
        </is>
      </c>
      <c r="D418" s="33" t="inlineStr">
        <is>
          <t>Material</t>
        </is>
      </c>
      <c r="E418" s="33" t="inlineStr">
        <is>
          <t>hora</t>
        </is>
      </c>
      <c r="F418" s="35" t="n">
        <v>1.3816</v>
      </c>
      <c r="G418" s="36" t="n">
        <v>1.68</v>
      </c>
      <c r="H418" s="36" t="n">
        <v>2.321088</v>
      </c>
      <c r="I418" s="37" t="n">
        <v>0.0003748819493690812</v>
      </c>
      <c r="J418" s="37" t="n">
        <v>77.35580483999317</v>
      </c>
      <c r="K418" s="33" t="inlineStr">
        <is>
          <t>B</t>
        </is>
      </c>
    </row>
    <row r="419" ht="15" customHeight="1">
      <c r="A419" s="33" t="inlineStr">
        <is>
          <t>75.50.20</t>
        </is>
      </c>
      <c r="B419" s="34" t="inlineStr">
        <is>
          <t>LIXA EM FOLHA PARA PAREDE OU MADEIRA, NUMERO 120 (COR VERMELHA)</t>
        </is>
      </c>
      <c r="C419" s="33" t="inlineStr">
        <is>
          <t>SUDECAP</t>
        </is>
      </c>
      <c r="D419" s="33" t="inlineStr">
        <is>
          <t>Material</t>
        </is>
      </c>
      <c r="E419" s="33" t="inlineStr">
        <is>
          <t>UN</t>
        </is>
      </c>
      <c r="F419" s="35" t="n">
        <v>2.3684</v>
      </c>
      <c r="G419" s="36" t="n">
        <v>0.8</v>
      </c>
      <c r="H419" s="36" t="n">
        <v>1.89472</v>
      </c>
      <c r="I419" s="37" t="n">
        <v>0.0003060186977437243</v>
      </c>
      <c r="J419" s="37" t="n">
        <v>77.35604097342295</v>
      </c>
      <c r="K419" s="33" t="inlineStr">
        <is>
          <t>B</t>
        </is>
      </c>
    </row>
    <row r="420" ht="15" customHeight="1">
      <c r="A420" s="33" t="inlineStr">
        <is>
          <t>73.27.02</t>
        </is>
      </c>
      <c r="B420" s="34" t="inlineStr">
        <is>
          <t>ANEL DE BORRACHA P/TUBO PVC ESGOTO SÉRIE NORMAL DN 50MM</t>
        </is>
      </c>
      <c r="C420" s="33" t="inlineStr">
        <is>
          <t>SUDECAP</t>
        </is>
      </c>
      <c r="D420" s="33" t="inlineStr">
        <is>
          <t>Material</t>
        </is>
      </c>
      <c r="E420" s="33" t="inlineStr">
        <is>
          <t>UN</t>
        </is>
      </c>
      <c r="F420" s="35" t="n">
        <v>1.64</v>
      </c>
      <c r="G420" s="36" t="n">
        <v>1.1</v>
      </c>
      <c r="H420" s="36" t="n">
        <v>1.804</v>
      </c>
      <c r="I420" s="37" t="n">
        <v>0.0002913663922530393</v>
      </c>
      <c r="J420" s="37" t="n">
        <v>77.3562658624037</v>
      </c>
      <c r="K420" s="33" t="inlineStr">
        <is>
          <t>B</t>
        </is>
      </c>
    </row>
    <row r="421" ht="20.1" customHeight="1">
      <c r="A421" s="33" t="inlineStr">
        <is>
          <t>74.24.79</t>
        </is>
      </c>
      <c r="B421" s="34" t="inlineStr">
        <is>
          <t>SUPORTE DE FIXACAO PARA ESPELHO / PLACA 4" X 2", PARA 3 MODULOS, PARA INSTALACAO DE TOMADAS E INTERRUPTORES (SOMENTE SUPORTE)</t>
        </is>
      </c>
      <c r="C421" s="33" t="inlineStr">
        <is>
          <t>SUDECAP</t>
        </is>
      </c>
      <c r="D421" s="33" t="inlineStr">
        <is>
          <t>Material</t>
        </is>
      </c>
      <c r="E421" s="33" t="inlineStr">
        <is>
          <t>UN</t>
        </is>
      </c>
      <c r="F421" s="35" t="n">
        <v>1</v>
      </c>
      <c r="G421" s="36" t="n">
        <v>1.74</v>
      </c>
      <c r="H421" s="36" t="n">
        <v>1.74</v>
      </c>
      <c r="I421" s="37" t="n">
        <v>0.0002810296688028205</v>
      </c>
      <c r="J421" s="37" t="n">
        <v>77.35648325508508</v>
      </c>
      <c r="K421" s="33" t="inlineStr">
        <is>
          <t>B</t>
        </is>
      </c>
    </row>
    <row r="422" ht="15" customHeight="1">
      <c r="A422" s="33" t="inlineStr">
        <is>
          <t>60.11.15</t>
        </is>
      </c>
      <c r="B422" s="34" t="inlineStr">
        <is>
          <t>FERRO REDONDO MECANICO SAE 1020 D= 1/2"</t>
        </is>
      </c>
      <c r="C422" s="33" t="inlineStr">
        <is>
          <t>SUDECAP</t>
        </is>
      </c>
      <c r="D422" s="33" t="inlineStr">
        <is>
          <t>Material</t>
        </is>
      </c>
      <c r="E422" s="33" t="inlineStr">
        <is>
          <t>KG</t>
        </is>
      </c>
      <c r="F422" s="47" t="n">
        <v>0.1862</v>
      </c>
      <c r="G422" s="36" t="n">
        <v>7.96</v>
      </c>
      <c r="H422" s="36" t="n">
        <v>1.482152</v>
      </c>
      <c r="I422" s="37" t="n">
        <v>0.0002393843021123207</v>
      </c>
      <c r="J422" s="37" t="n">
        <v>77.35666816380258</v>
      </c>
      <c r="K422" s="33" t="inlineStr">
        <is>
          <t>B</t>
        </is>
      </c>
    </row>
    <row r="423" ht="20.1" customHeight="1">
      <c r="A423" s="33" t="inlineStr">
        <is>
          <t>MATED-11433</t>
        </is>
      </c>
      <c r="B423" s="34" t="inlineStr">
        <is>
          <t>LIXA PARA SUPERFÍCIE METÁLICA EM FOLHA (GRÃO: 100|DIMENSÃO: 225X275MM)   un</t>
        </is>
      </c>
      <c r="C423" s="33" t="inlineStr">
        <is>
          <t>SETOP</t>
        </is>
      </c>
      <c r="D423" s="33" t="inlineStr">
        <is>
          <t>Material</t>
        </is>
      </c>
      <c r="E423" s="33" t="inlineStr">
        <is>
          <t>un</t>
        </is>
      </c>
      <c r="F423" s="45" t="n">
        <v>0.471</v>
      </c>
      <c r="G423" s="36" t="n">
        <v>2.91</v>
      </c>
      <c r="H423" s="36" t="n">
        <v>1.37061</v>
      </c>
      <c r="I423" s="37" t="n">
        <v>0.0002213690082516287</v>
      </c>
      <c r="J423" s="37" t="n">
        <v>77.35683932930459</v>
      </c>
      <c r="K423" s="33" t="inlineStr">
        <is>
          <t>B</t>
        </is>
      </c>
    </row>
    <row r="424" ht="20.1" customHeight="1">
      <c r="A424" s="33" t="inlineStr">
        <is>
          <t>MATED-14636</t>
        </is>
      </c>
      <c r="B424" s="34" t="inlineStr">
        <is>
          <t>EPI PARA FAMÍLIA OPERADOR ESCAVADEIRA - HORISTA (ENCARGOS COMPLEMENTARES)   hora</t>
        </is>
      </c>
      <c r="C424" s="33" t="inlineStr">
        <is>
          <t>SETOP</t>
        </is>
      </c>
      <c r="D424" s="33" t="inlineStr">
        <is>
          <t>Material</t>
        </is>
      </c>
      <c r="E424" s="33" t="inlineStr">
        <is>
          <t>hora</t>
        </is>
      </c>
      <c r="F424" s="35" t="n">
        <v>1.52594539785296</v>
      </c>
      <c r="G424" s="36" t="n">
        <v>0.82</v>
      </c>
      <c r="H424" s="36" t="n">
        <v>1.251275226239427</v>
      </c>
      <c r="I424" s="37" t="n">
        <v>0.0002020950933397935</v>
      </c>
      <c r="J424" s="37" t="n">
        <v>77.35699550220788</v>
      </c>
      <c r="K424" s="33" t="inlineStr">
        <is>
          <t>B</t>
        </is>
      </c>
    </row>
    <row r="425" ht="36" customHeight="1">
      <c r="A425" s="33" t="inlineStr">
        <is>
          <t>EQED-8483</t>
        </is>
      </c>
      <c r="B425" s="34" t="inlineStr">
        <is>
          <t>BETONEIRA  (TIPO: ELÉTRICA|CAPACIDADE NOMINAL: 400L| CAPACIDADE DE MISTURA: 310L|MOTOR ELÉTRICO: TRIFÁSICO|POTÊNCIA: 2CV| CONSUMO: 1,5KWH| CARREGADOR MECÂNICO: NÃO INCLUSO|OPERADOR: NÃO INCLUSO|REFERÊCIA: 36396 OU EQUIVALENTE) (PRODUTIVO)</t>
        </is>
      </c>
      <c r="C425" s="33" t="inlineStr">
        <is>
          <t>SETOP</t>
        </is>
      </c>
      <c r="D425" s="33" t="inlineStr">
        <is>
          <t>Equipamento Custo Horário</t>
        </is>
      </c>
      <c r="E425" s="33" t="inlineStr">
        <is>
          <t>CHP</t>
        </is>
      </c>
      <c r="F425" s="49" t="n">
        <v>0.5251096934426229</v>
      </c>
      <c r="G425" s="36" t="n">
        <v>2.25</v>
      </c>
      <c r="H425" s="36" t="n">
        <v>1.181496810245902</v>
      </c>
      <c r="I425" s="37" t="n">
        <v>0.000190825090387928</v>
      </c>
      <c r="J425" s="37" t="n">
        <v>77.35714292942859</v>
      </c>
      <c r="K425" s="33" t="inlineStr">
        <is>
          <t>B</t>
        </is>
      </c>
    </row>
    <row r="426" ht="27.95" customHeight="1">
      <c r="A426" s="33" t="inlineStr">
        <is>
          <t>00043488</t>
        </is>
      </c>
      <c r="B426" s="34" t="inlineStr">
        <is>
          <t>EPI - FAMILIA OPERADOR ESCAVADEIRA - HORISTA (ENCARGOS COMPLEMENTARES - COLETADO CAIXA)</t>
        </is>
      </c>
      <c r="C426" s="33" t="inlineStr">
        <is>
          <t>SINAPI</t>
        </is>
      </c>
      <c r="D426" s="33" t="inlineStr">
        <is>
          <t>Encargos Complementares</t>
        </is>
      </c>
      <c r="E426" s="33" t="inlineStr">
        <is>
          <t>H</t>
        </is>
      </c>
      <c r="F426" s="35" t="n">
        <v>1.4328</v>
      </c>
      <c r="G426" s="36" t="n">
        <v>0.82</v>
      </c>
      <c r="H426" s="36" t="n">
        <v>1.174896</v>
      </c>
      <c r="I426" s="37" t="n">
        <v>0.0001897589849182521</v>
      </c>
      <c r="J426" s="37" t="n">
        <v>77.35728910726607</v>
      </c>
      <c r="K426" s="33" t="inlineStr">
        <is>
          <t>B</t>
        </is>
      </c>
    </row>
    <row r="427" ht="27.95" customHeight="1">
      <c r="A427" s="33" t="inlineStr">
        <is>
          <t>00043485</t>
        </is>
      </c>
      <c r="B427" s="34" t="inlineStr">
        <is>
          <t>EPI - FAMILIA ENCANADOR - HORISTA (ENCARGOS COMPLEMENTARES - COLETADO CAIXA)</t>
        </is>
      </c>
      <c r="C427" s="33" t="inlineStr">
        <is>
          <t>SINAPI</t>
        </is>
      </c>
      <c r="D427" s="33" t="inlineStr">
        <is>
          <t>Encargos Complementares</t>
        </is>
      </c>
      <c r="E427" s="33" t="inlineStr">
        <is>
          <t>H</t>
        </is>
      </c>
      <c r="F427" s="47" t="n">
        <v>0.8816000000000001</v>
      </c>
      <c r="G427" s="36" t="n">
        <v>1.01</v>
      </c>
      <c r="H427" s="36" t="n">
        <v>0.890416</v>
      </c>
      <c r="I427" s="37" t="n">
        <v>0.00014381224918203</v>
      </c>
      <c r="J427" s="37" t="n">
        <v>77.35740030237322</v>
      </c>
      <c r="K427" s="33" t="inlineStr">
        <is>
          <t>B</t>
        </is>
      </c>
    </row>
    <row r="428" ht="15" customHeight="1">
      <c r="A428" s="33" t="inlineStr">
        <is>
          <t>00003148</t>
        </is>
      </c>
      <c r="B428" s="34" t="inlineStr">
        <is>
          <t>FITA VEDA ROSCA EM ROLOS DE 18 MM X 50 M (L X C)</t>
        </is>
      </c>
      <c r="C428" s="33" t="inlineStr">
        <is>
          <t>SINAPI</t>
        </is>
      </c>
      <c r="D428" s="33" t="inlineStr">
        <is>
          <t>Material</t>
        </is>
      </c>
      <c r="E428" s="33" t="inlineStr">
        <is>
          <t>UN</t>
        </is>
      </c>
      <c r="F428" s="47" t="n">
        <v>0.0424</v>
      </c>
      <c r="G428" s="36" t="n">
        <v>13.64</v>
      </c>
      <c r="H428" s="36" t="n">
        <v>0.578336</v>
      </c>
      <c r="I428" s="37" t="n">
        <v>9.340780145790117e-05</v>
      </c>
      <c r="J428" s="37" t="n">
        <v>77.35747276660035</v>
      </c>
      <c r="K428" s="33" t="inlineStr">
        <is>
          <t>B</t>
        </is>
      </c>
    </row>
    <row r="429" ht="27.95" customHeight="1">
      <c r="A429" s="33" t="inlineStr">
        <is>
          <t>00037373</t>
        </is>
      </c>
      <c r="B429" s="34" t="inlineStr">
        <is>
          <t>SEGURO - HORISTA (COLETADO CAIXA - ENCARGOS COMPLEMENTARES)</t>
        </is>
      </c>
      <c r="C429" s="33" t="inlineStr">
        <is>
          <t>SINAPI</t>
        </is>
      </c>
      <c r="D429" s="33" t="inlineStr">
        <is>
          <t>Encargos Complementares</t>
        </is>
      </c>
      <c r="E429" s="33" t="inlineStr">
        <is>
          <t>H</t>
        </is>
      </c>
      <c r="F429" s="35" t="n">
        <v>5.9964</v>
      </c>
      <c r="G429" s="36" t="n">
        <v>0.07000000000000001</v>
      </c>
      <c r="H429" s="36" t="n">
        <v>0.419748</v>
      </c>
      <c r="I429" s="37" t="n">
        <v>6.779404679347491e-05</v>
      </c>
      <c r="J429" s="37" t="n">
        <v>77.35752524069586</v>
      </c>
      <c r="K429" s="33" t="inlineStr">
        <is>
          <t>B</t>
        </is>
      </c>
    </row>
    <row r="430" ht="15" customHeight="1">
      <c r="A430" s="33" t="inlineStr">
        <is>
          <t>77.10.03</t>
        </is>
      </c>
      <c r="B430" s="34" t="inlineStr">
        <is>
          <t>BUCHA DE NYLON S6 REF 4375</t>
        </is>
      </c>
      <c r="C430" s="33" t="inlineStr">
        <is>
          <t>SUDECAP</t>
        </is>
      </c>
      <c r="D430" s="33" t="inlineStr">
        <is>
          <t>Material</t>
        </is>
      </c>
      <c r="E430" s="33" t="inlineStr">
        <is>
          <t>UN</t>
        </is>
      </c>
      <c r="F430" s="35" t="n">
        <v>3.49056</v>
      </c>
      <c r="G430" s="36" t="n">
        <v>0.09</v>
      </c>
      <c r="H430" s="36" t="n">
        <v>0.3141504</v>
      </c>
      <c r="I430" s="37" t="n">
        <v>5.073884072774345e-05</v>
      </c>
      <c r="J430" s="37" t="n">
        <v>77.35756397157587</v>
      </c>
      <c r="K430" s="33" t="inlineStr">
        <is>
          <t>B</t>
        </is>
      </c>
    </row>
    <row r="431" ht="15" customHeight="1">
      <c r="A431" s="33" t="inlineStr">
        <is>
          <t>00021127</t>
        </is>
      </c>
      <c r="B431" s="34" t="inlineStr">
        <is>
          <t>FITA ISOLANTE ADESIVA ANTICHAMA, USO ATE 750 V, EM ROLO DE 19 MM X 5 M</t>
        </is>
      </c>
      <c r="C431" s="33" t="inlineStr">
        <is>
          <t>SINAPI</t>
        </is>
      </c>
      <c r="D431" s="33" t="inlineStr">
        <is>
          <t>Material</t>
        </is>
      </c>
      <c r="E431" s="33" t="inlineStr">
        <is>
          <t>UN</t>
        </is>
      </c>
      <c r="F431" s="45" t="n">
        <v>0.08400000000000001</v>
      </c>
      <c r="G431" s="36" t="n">
        <v>3.4</v>
      </c>
      <c r="H431" s="36" t="n">
        <v>0.2856</v>
      </c>
      <c r="I431" s="37" t="n">
        <v>4.61276283966009e-05</v>
      </c>
      <c r="J431" s="37" t="n">
        <v>77.35760020368944</v>
      </c>
      <c r="K431" s="33" t="inlineStr">
        <is>
          <t>B</t>
        </is>
      </c>
    </row>
    <row r="432" ht="27.95" customHeight="1">
      <c r="A432" s="33" t="inlineStr">
        <is>
          <t>00043461</t>
        </is>
      </c>
      <c r="B432" s="34" t="inlineStr">
        <is>
          <t>FERRAMENTAS - FAMILIA ENCANADOR - HORISTA (ENCARGOS COMPLEMENTARES - COLETADO CAIXA)</t>
        </is>
      </c>
      <c r="C432" s="33" t="inlineStr">
        <is>
          <t>SINAPI</t>
        </is>
      </c>
      <c r="D432" s="33" t="inlineStr">
        <is>
          <t>Encargos Complementares</t>
        </is>
      </c>
      <c r="E432" s="33" t="inlineStr">
        <is>
          <t>H</t>
        </is>
      </c>
      <c r="F432" s="47" t="n">
        <v>0.8816000000000001</v>
      </c>
      <c r="G432" s="36" t="n">
        <v>0.32</v>
      </c>
      <c r="H432" s="36" t="n">
        <v>0.282112</v>
      </c>
      <c r="I432" s="37" t="n">
        <v>4.556427696856398e-05</v>
      </c>
      <c r="J432" s="37" t="n">
        <v>77.35763518641978</v>
      </c>
      <c r="K432" s="33" t="inlineStr">
        <is>
          <t>B</t>
        </is>
      </c>
    </row>
    <row r="433" ht="27.95" customHeight="1">
      <c r="A433" s="33" t="inlineStr">
        <is>
          <t>EQED-23071</t>
        </is>
      </c>
      <c r="B433" s="34" t="inlineStr">
        <is>
          <t>VIBRADOR DE IMERSÃO PARA CONCRETO (PESO*: 19KG|POTÊNCIA NOMINAL: 4 ,1KW|COMBUSTÍVEL: GASOLINA|REFERÊNCIA: E9069 OU EQUIVALENTE| OPERADOR: NÃO INCLUSO)* VALORES REFERENCIAIS APROXIMADOS (PRODUTIVO)</t>
        </is>
      </c>
      <c r="C433" s="33" t="inlineStr">
        <is>
          <t>SETOP</t>
        </is>
      </c>
      <c r="D433" s="33" t="inlineStr">
        <is>
          <t>Equipamento Custo Horário</t>
        </is>
      </c>
      <c r="E433" s="33" t="inlineStr">
        <is>
          <t>CHP</t>
        </is>
      </c>
      <c r="F433" s="50" t="n">
        <v>0.02749584444444444</v>
      </c>
      <c r="G433" s="36" t="n">
        <v>8.83</v>
      </c>
      <c r="H433" s="36" t="n">
        <v>0.2427883064444444</v>
      </c>
      <c r="I433" s="37" t="n">
        <v>3.921305594786202e-05</v>
      </c>
      <c r="J433" s="37" t="n">
        <v>77.3576651716172</v>
      </c>
      <c r="K433" s="33" t="inlineStr">
        <is>
          <t>B</t>
        </is>
      </c>
    </row>
    <row r="434" ht="20.1" customHeight="1">
      <c r="A434" s="33" t="inlineStr">
        <is>
          <t>MATED-14624</t>
        </is>
      </c>
      <c r="B434" s="34" t="inlineStr">
        <is>
          <t>FERRAMENTAS PARA FAMÍLIA OPERADOR ESCAVADEIRA - HORISTA ( ENCARGOS COMPLEMENTARES)   hora</t>
        </is>
      </c>
      <c r="C434" s="33" t="inlineStr">
        <is>
          <t>SETOP</t>
        </is>
      </c>
      <c r="D434" s="33" t="inlineStr">
        <is>
          <t>Material</t>
        </is>
      </c>
      <c r="E434" s="33" t="inlineStr">
        <is>
          <t>hora</t>
        </is>
      </c>
      <c r="F434" s="35" t="n">
        <v>1.52594539785296</v>
      </c>
      <c r="G434" s="36" t="n">
        <v>0.01</v>
      </c>
      <c r="H434" s="36" t="n">
        <v>0.0152594539785296</v>
      </c>
      <c r="I434" s="37" t="n">
        <v>2.464574309021871e-06</v>
      </c>
      <c r="J434" s="37" t="n">
        <v>77.35766767038366</v>
      </c>
      <c r="K434" s="33" t="inlineStr">
        <is>
          <t>B</t>
        </is>
      </c>
    </row>
    <row r="435" ht="27.95" customHeight="1">
      <c r="A435" s="33" t="inlineStr">
        <is>
          <t>00043464</t>
        </is>
      </c>
      <c r="B435" s="34" t="inlineStr">
        <is>
          <t>FERRAMENTAS - FAMILIA OPERADOR ESCAVADEIRA - HORISTA (ENCARGOS COMPLEMENTARES - COLETADO CAIXA)</t>
        </is>
      </c>
      <c r="C435" s="33" t="inlineStr">
        <is>
          <t>SINAPI</t>
        </is>
      </c>
      <c r="D435" s="33" t="inlineStr">
        <is>
          <t>Encargos Complementares</t>
        </is>
      </c>
      <c r="E435" s="33" t="inlineStr">
        <is>
          <t>H</t>
        </is>
      </c>
      <c r="F435" s="35" t="n">
        <v>1.4328</v>
      </c>
      <c r="G435" s="36" t="n">
        <v>0.01</v>
      </c>
      <c r="H435" s="36" t="n">
        <v>0.014328</v>
      </c>
      <c r="I435" s="37" t="n">
        <v>2.314133962417709e-06</v>
      </c>
      <c r="J435" s="37" t="n">
        <v>77.35766891976689</v>
      </c>
      <c r="K435" s="33" t="inlineStr">
        <is>
          <t>B</t>
        </is>
      </c>
    </row>
    <row r="436" ht="27.95" customHeight="1">
      <c r="A436" s="33" t="inlineStr">
        <is>
          <t>EQED-23071</t>
        </is>
      </c>
      <c r="B436" s="34" t="inlineStr">
        <is>
          <t>VIBRADOR DE IMERSÃO PARA CONCRETO (PESO*: 19KG|POTÊNCIA NOMINAL: 4 ,1KW|COMBUSTÍVEL: GASOLINA|REFERÊNCIA: E9069 OU EQUIVALENTE| OPERADOR: NÃO INCLUSO)* VALORES REFERENCIAIS APROXIMADOS (IMPRODUTIVO)</t>
        </is>
      </c>
      <c r="C436" s="33" t="inlineStr">
        <is>
          <t>SETOP</t>
        </is>
      </c>
      <c r="D436" s="33" t="inlineStr">
        <is>
          <t>Equipamento Custo Horário</t>
        </is>
      </c>
      <c r="E436" s="33" t="inlineStr">
        <is>
          <t>CHI</t>
        </is>
      </c>
      <c r="F436" s="35" t="n">
        <v>0</v>
      </c>
      <c r="G436" s="36" t="n">
        <v>0.8</v>
      </c>
      <c r="H436" s="36" t="n">
        <v>0</v>
      </c>
      <c r="I436" s="37" t="n">
        <v>0</v>
      </c>
      <c r="J436" s="37" t="n">
        <v>77.35766891976689</v>
      </c>
      <c r="K436" s="33" t="inlineStr">
        <is>
          <t>B</t>
        </is>
      </c>
    </row>
    <row r="437" ht="36" customHeight="1">
      <c r="A437" s="33" t="inlineStr">
        <is>
          <t>EQED-8483</t>
        </is>
      </c>
      <c r="B437" s="34" t="inlineStr">
        <is>
          <t>BETONEIRA  (TIPO: ELÉTRICA|CAPACIDADE NOMINAL: 400L| CAPACIDADE DE MISTURA: 310L|MOTOR ELÉTRICO: TRIFÁSICO|POTÊNCIA: 2CV| CONSUMO: 1,5KWH| CARREGADOR MECÂNICO: NÃO INCLUSO|OPERADOR: NÃO INCLUSO|REFERÊCIA: 36396 OU EQUIVALENTE) (IMPRODUTIVO)</t>
        </is>
      </c>
      <c r="C437" s="33" t="inlineStr">
        <is>
          <t>SETOP</t>
        </is>
      </c>
      <c r="D437" s="33" t="inlineStr">
        <is>
          <t>Equipamento Custo Horário</t>
        </is>
      </c>
      <c r="E437" s="33" t="inlineStr">
        <is>
          <t>CHI</t>
        </is>
      </c>
      <c r="F437" s="35" t="n">
        <v>0</v>
      </c>
      <c r="G437" s="36" t="n">
        <v>0.41</v>
      </c>
      <c r="H437" s="36" t="n">
        <v>0</v>
      </c>
      <c r="I437" s="37" t="n">
        <v>0</v>
      </c>
      <c r="J437" s="37" t="n">
        <v>77.35766891976689</v>
      </c>
      <c r="K437" s="33" t="inlineStr">
        <is>
          <t>B</t>
        </is>
      </c>
    </row>
    <row r="438" ht="27.95" customHeight="1">
      <c r="A438" s="33" t="inlineStr">
        <is>
          <t>03.13.91</t>
        </is>
      </c>
      <c r="B438" s="34" t="inlineStr">
        <is>
          <t>FORNECIMENTO DE MATERIAL DE EMPRÉSTIMO - INCLUI FORNECIMENTO, ESCAVAÇÃO, CARGA E TRANSPORTE [DONA DORA - VESPASIANO - R. Flor de Liz - Jequitibá, Vespasiano - MG, 33200-000]</t>
        </is>
      </c>
      <c r="C438" s="33" t="inlineStr">
        <is>
          <t>Composições Próprias</t>
        </is>
      </c>
      <c r="D438" s="33" t="inlineStr">
        <is>
          <t>Serviço</t>
        </is>
      </c>
      <c r="E438" s="33" t="inlineStr">
        <is>
          <t>M3</t>
        </is>
      </c>
      <c r="F438" s="35" t="n">
        <v>374.23</v>
      </c>
      <c r="G438" s="36" t="n">
        <v>0</v>
      </c>
      <c r="H438" s="36" t="n">
        <v>0</v>
      </c>
      <c r="I438" s="37" t="n">
        <v>0</v>
      </c>
      <c r="J438" s="37" t="n">
        <v>77.35766891976689</v>
      </c>
      <c r="K438" s="33" t="inlineStr">
        <is>
          <t>B</t>
        </is>
      </c>
    </row>
    <row r="439" ht="20.1" customHeight="1">
      <c r="A439" s="2" t="n"/>
      <c r="B439" s="2" t="n"/>
      <c r="C439" s="59" t="inlineStr">
        <is>
          <t>
                </t>
        </is>
      </c>
      <c r="G439" s="2" t="n"/>
      <c r="H439" s="2" t="n"/>
      <c r="I439" s="2" t="n"/>
      <c r="J439" s="2" t="n"/>
      <c r="K439" s="2" t="n"/>
    </row>
    <row r="440" ht="18" customHeight="1">
      <c r="A440" s="2" t="n"/>
      <c r="B440" s="2" t="n"/>
      <c r="C440" s="2" t="n"/>
      <c r="D440" s="2" t="n"/>
      <c r="E440" s="2" t="n"/>
      <c r="F440" s="2" t="n"/>
      <c r="G440" s="59" t="inlineStr">
        <is>
          <t>Subtotal até 77,36%</t>
        </is>
      </c>
      <c r="I440" s="83" t="n">
        <v>619166.86</v>
      </c>
    </row>
    <row r="441" ht="18" customHeight="1">
      <c r="A441" s="2" t="n"/>
      <c r="B441" s="2" t="n"/>
      <c r="C441" s="2" t="n"/>
      <c r="D441" s="2" t="n"/>
      <c r="E441" s="2" t="n"/>
      <c r="F441" s="2" t="n"/>
      <c r="G441" s="59" t="inlineStr">
        <is>
          <t>Outros:</t>
        </is>
      </c>
      <c r="I441" s="83" t="n">
        <v>181228.07</v>
      </c>
    </row>
    <row r="442" ht="18" customHeight="1">
      <c r="A442" s="2" t="n"/>
      <c r="B442" s="2" t="n"/>
      <c r="C442" s="2" t="n"/>
      <c r="D442" s="2" t="n"/>
      <c r="E442" s="2" t="n"/>
      <c r="F442" s="2" t="n"/>
      <c r="G442" s="59" t="inlineStr">
        <is>
          <t>Valor total do Orçamento:</t>
        </is>
      </c>
      <c r="I442" s="83" t="n">
        <v>800394.9300000001</v>
      </c>
    </row>
  </sheetData>
  <mergeCells count="9">
    <mergeCell ref="I442:K442"/>
    <mergeCell ref="B2:C2"/>
    <mergeCell ref="G442:H442"/>
    <mergeCell ref="I440:K440"/>
    <mergeCell ref="G441:H441"/>
    <mergeCell ref="C439:F439"/>
    <mergeCell ref="G440:H440"/>
    <mergeCell ref="A1:K1"/>
    <mergeCell ref="I441:K441"/>
  </mergeCells>
  <pageMargins left="0" right="0" top="0" bottom="0" header="0" footer="0"/>
  <pageSetup orientation="portrait" scale="85"/>
</worksheet>
</file>

<file path=xl/worksheets/sheet9.xml><?xml version="1.0" encoding="utf-8"?>
<worksheet xmlns="http://schemas.openxmlformats.org/spreadsheetml/2006/main">
  <sheetPr>
    <outlinePr summaryBelow="0"/>
    <pageSetUpPr/>
  </sheetPr>
  <dimension ref="A1:G85"/>
  <sheetViews>
    <sheetView workbookViewId="0">
      <selection activeCell="A1" sqref="A1:G1"/>
    </sheetView>
  </sheetViews>
  <sheetFormatPr baseColWidth="8" defaultRowHeight="15"/>
  <cols>
    <col width="9.28515625" customWidth="1" min="1" max="1"/>
    <col width="68.7109375" customWidth="1" min="2" max="2"/>
    <col width="8.85546875" customWidth="1" min="3" max="3"/>
    <col width="2.42578125" customWidth="1" min="4" max="4"/>
    <col width="7.7109375" customWidth="1" min="5" max="5"/>
    <col width="3.7109375" customWidth="1" min="6" max="6"/>
    <col width="14.42578125" customWidth="1" min="7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12" customHeight="1">
      <c r="A2" s="2" t="n"/>
      <c r="B2" s="59" t="inlineStr">
        <is>
          <t>
</t>
        </is>
      </c>
      <c r="F2" s="2" t="n"/>
      <c r="G2" s="2" t="n"/>
    </row>
    <row r="3" ht="15" customHeight="1">
      <c r="A3" s="51" t="inlineStr">
        <is>
          <t>COD</t>
        </is>
      </c>
      <c r="B3" s="51" t="inlineStr">
        <is>
          <t>DESCRIÇÃO</t>
        </is>
      </c>
      <c r="C3" s="84" t="inlineStr">
        <is>
          <t>HORISTA %</t>
        </is>
      </c>
      <c r="D3" s="91" t="n"/>
      <c r="E3" s="84" t="inlineStr">
        <is>
          <t>MENSALISTA %</t>
        </is>
      </c>
      <c r="F3" s="91" t="n"/>
      <c r="G3" s="2" t="n"/>
    </row>
    <row r="4" ht="12" customHeight="1">
      <c r="A4" s="2" t="n"/>
      <c r="B4" s="59" t="inlineStr">
        <is>
          <t>
</t>
        </is>
      </c>
      <c r="D4" s="2" t="n"/>
      <c r="E4" s="2" t="n"/>
      <c r="F4" s="2" t="n"/>
      <c r="G4" s="2" t="n"/>
    </row>
    <row r="5" ht="12.95" customHeight="1">
      <c r="A5" s="52" t="inlineStr">
        <is>
          <t>A</t>
        </is>
      </c>
      <c r="B5" s="53" t="inlineStr">
        <is>
          <t>GRUPO A</t>
        </is>
      </c>
      <c r="C5" s="2" t="n"/>
      <c r="D5" s="2" t="n"/>
      <c r="E5" s="2" t="n"/>
      <c r="F5" s="2" t="n"/>
      <c r="G5" s="2" t="n"/>
    </row>
    <row r="6" ht="12.95" customHeight="1">
      <c r="A6" s="54" t="inlineStr">
        <is>
          <t>A1</t>
        </is>
      </c>
      <c r="B6" s="55" t="inlineStr">
        <is>
          <t xml:space="preserve">INSS </t>
        </is>
      </c>
      <c r="C6" s="85" t="n">
        <v>0</v>
      </c>
      <c r="D6" s="91" t="n"/>
      <c r="E6" s="86" t="n">
        <v>0</v>
      </c>
      <c r="F6" s="91" t="n"/>
      <c r="G6" s="2" t="n"/>
    </row>
    <row r="7" ht="12.95" customHeight="1">
      <c r="A7" s="54" t="inlineStr">
        <is>
          <t>A2</t>
        </is>
      </c>
      <c r="B7" s="55" t="inlineStr">
        <is>
          <t xml:space="preserve">SESI </t>
        </is>
      </c>
      <c r="C7" s="85" t="n">
        <v>1.5</v>
      </c>
      <c r="D7" s="91" t="n"/>
      <c r="E7" s="86" t="n">
        <v>1.5</v>
      </c>
      <c r="F7" s="91" t="n"/>
      <c r="G7" s="2" t="n"/>
    </row>
    <row r="8" ht="12.95" customHeight="1">
      <c r="A8" s="54" t="inlineStr">
        <is>
          <t>A3</t>
        </is>
      </c>
      <c r="B8" s="55" t="inlineStr">
        <is>
          <t xml:space="preserve">SENAI </t>
        </is>
      </c>
      <c r="C8" s="85" t="n">
        <v>1</v>
      </c>
      <c r="D8" s="91" t="n"/>
      <c r="E8" s="86" t="n">
        <v>1</v>
      </c>
      <c r="F8" s="91" t="n"/>
      <c r="G8" s="2" t="n"/>
    </row>
    <row r="9" ht="12.95" customHeight="1">
      <c r="A9" s="54" t="inlineStr">
        <is>
          <t>A4</t>
        </is>
      </c>
      <c r="B9" s="55" t="inlineStr">
        <is>
          <t xml:space="preserve">INCRA </t>
        </is>
      </c>
      <c r="C9" s="85" t="n">
        <v>0.2</v>
      </c>
      <c r="D9" s="91" t="n"/>
      <c r="E9" s="86" t="n">
        <v>0.2</v>
      </c>
      <c r="F9" s="91" t="n"/>
      <c r="G9" s="2" t="n"/>
    </row>
    <row r="10" ht="12.95" customHeight="1">
      <c r="A10" s="54" t="inlineStr">
        <is>
          <t>A5</t>
        </is>
      </c>
      <c r="B10" s="55" t="inlineStr">
        <is>
          <t xml:space="preserve">SEBRAE </t>
        </is>
      </c>
      <c r="C10" s="85" t="n">
        <v>0.6</v>
      </c>
      <c r="D10" s="91" t="n"/>
      <c r="E10" s="86" t="n">
        <v>0.6</v>
      </c>
      <c r="F10" s="91" t="n"/>
      <c r="G10" s="2" t="n"/>
    </row>
    <row r="11" ht="12.95" customHeight="1">
      <c r="A11" s="54" t="inlineStr">
        <is>
          <t>A6</t>
        </is>
      </c>
      <c r="B11" s="55" t="inlineStr">
        <is>
          <t xml:space="preserve">Salário Educação </t>
        </is>
      </c>
      <c r="C11" s="85" t="n">
        <v>2.5</v>
      </c>
      <c r="D11" s="91" t="n"/>
      <c r="E11" s="86" t="n">
        <v>2.5</v>
      </c>
      <c r="F11" s="91" t="n"/>
      <c r="G11" s="2" t="n"/>
    </row>
    <row r="12" ht="12.95" customHeight="1">
      <c r="A12" s="54" t="inlineStr">
        <is>
          <t>A7</t>
        </is>
      </c>
      <c r="B12" s="55" t="inlineStr">
        <is>
          <t xml:space="preserve">Seguro Contra Acidentes de Trabalho </t>
        </is>
      </c>
      <c r="C12" s="85" t="n">
        <v>3</v>
      </c>
      <c r="D12" s="91" t="n"/>
      <c r="E12" s="86" t="n">
        <v>3</v>
      </c>
      <c r="F12" s="91" t="n"/>
      <c r="G12" s="2" t="n"/>
    </row>
    <row r="13" ht="12.95" customHeight="1">
      <c r="A13" s="54" t="inlineStr">
        <is>
          <t>A8</t>
        </is>
      </c>
      <c r="B13" s="55" t="inlineStr">
        <is>
          <t xml:space="preserve">FGTS </t>
        </is>
      </c>
      <c r="C13" s="85" t="n">
        <v>8</v>
      </c>
      <c r="D13" s="91" t="n"/>
      <c r="E13" s="86" t="n">
        <v>8</v>
      </c>
      <c r="F13" s="91" t="n"/>
      <c r="G13" s="2" t="n"/>
    </row>
    <row r="14" ht="12.95" customHeight="1">
      <c r="A14" s="54" t="inlineStr">
        <is>
          <t>A9</t>
        </is>
      </c>
      <c r="B14" s="55" t="inlineStr">
        <is>
          <t xml:space="preserve">SECONCI </t>
        </is>
      </c>
      <c r="C14" s="85" t="n">
        <v>1.2</v>
      </c>
      <c r="D14" s="91" t="n"/>
      <c r="E14" s="86" t="n">
        <v>1.2</v>
      </c>
      <c r="F14" s="91" t="n"/>
      <c r="G14" s="2" t="n"/>
    </row>
    <row r="15" ht="15" customHeight="1">
      <c r="A15" s="2" t="n"/>
      <c r="B15" s="56" t="inlineStr">
        <is>
          <t>TOTAL</t>
        </is>
      </c>
      <c r="C15" s="87" t="n">
        <v>18</v>
      </c>
      <c r="D15" s="91" t="n"/>
      <c r="E15" s="87" t="n">
        <v>18</v>
      </c>
      <c r="F15" s="91" t="n"/>
      <c r="G15" s="2" t="n"/>
    </row>
    <row r="16" ht="12" customHeight="1">
      <c r="A16" s="2" t="n"/>
      <c r="B16" s="59" t="inlineStr">
        <is>
          <t>
</t>
        </is>
      </c>
      <c r="D16" s="2" t="n"/>
      <c r="E16" s="2" t="n"/>
      <c r="F16" s="2" t="n"/>
      <c r="G16" s="2" t="n"/>
    </row>
    <row r="17" ht="12.95" customHeight="1">
      <c r="A17" s="52" t="inlineStr">
        <is>
          <t>B</t>
        </is>
      </c>
      <c r="B17" s="53" t="inlineStr">
        <is>
          <t>GRUPO B</t>
        </is>
      </c>
      <c r="C17" s="2" t="n"/>
      <c r="D17" s="2" t="n"/>
      <c r="E17" s="2" t="n"/>
      <c r="F17" s="2" t="n"/>
      <c r="G17" s="2" t="n"/>
    </row>
    <row r="18" ht="12.95" customHeight="1">
      <c r="A18" s="54" t="inlineStr">
        <is>
          <t>B1</t>
        </is>
      </c>
      <c r="B18" s="55" t="inlineStr">
        <is>
          <t xml:space="preserve">Repouso Semanal Remunerado </t>
        </is>
      </c>
      <c r="C18" s="85" t="n">
        <v>17.77</v>
      </c>
      <c r="D18" s="91" t="n"/>
      <c r="E18" s="86" t="n">
        <v>0</v>
      </c>
      <c r="F18" s="91" t="n"/>
      <c r="G18" s="2" t="n"/>
    </row>
    <row r="19" ht="12.95" customHeight="1">
      <c r="A19" s="54" t="inlineStr">
        <is>
          <t>B2</t>
        </is>
      </c>
      <c r="B19" s="55" t="inlineStr">
        <is>
          <t xml:space="preserve">Feriados </t>
        </is>
      </c>
      <c r="C19" s="85" t="n">
        <v>3.68</v>
      </c>
      <c r="D19" s="91" t="n"/>
      <c r="E19" s="86" t="n">
        <v>0</v>
      </c>
      <c r="F19" s="91" t="n"/>
      <c r="G19" s="2" t="n"/>
    </row>
    <row r="20" ht="12.95" customHeight="1">
      <c r="A20" s="54" t="inlineStr">
        <is>
          <t>B3</t>
        </is>
      </c>
      <c r="B20" s="55" t="inlineStr">
        <is>
          <t xml:space="preserve">Auxíl io - Enfermidade </t>
        </is>
      </c>
      <c r="C20" s="85" t="n">
        <v>0.88</v>
      </c>
      <c r="D20" s="91" t="n"/>
      <c r="E20" s="86" t="n">
        <v>0.66</v>
      </c>
      <c r="F20" s="91" t="n"/>
      <c r="G20" s="2" t="n"/>
    </row>
    <row r="21" ht="12.95" customHeight="1">
      <c r="A21" s="54" t="inlineStr">
        <is>
          <t>B4</t>
        </is>
      </c>
      <c r="B21" s="55" t="inlineStr">
        <is>
          <t xml:space="preserve">13º Salário </t>
        </is>
      </c>
      <c r="C21" s="85" t="n">
        <v>11.1</v>
      </c>
      <c r="D21" s="91" t="n"/>
      <c r="E21" s="86" t="n">
        <v>8.33</v>
      </c>
      <c r="F21" s="91" t="n"/>
      <c r="G21" s="2" t="n"/>
    </row>
    <row r="22" ht="12.95" customHeight="1">
      <c r="A22" s="54" t="inlineStr">
        <is>
          <t>B5</t>
        </is>
      </c>
      <c r="B22" s="55" t="inlineStr">
        <is>
          <t xml:space="preserve">Licença Paternidade </t>
        </is>
      </c>
      <c r="C22" s="85" t="n">
        <v>0.07000000000000001</v>
      </c>
      <c r="D22" s="91" t="n"/>
      <c r="E22" s="86" t="n">
        <v>0.05</v>
      </c>
      <c r="F22" s="91" t="n"/>
      <c r="G22" s="2" t="n"/>
    </row>
    <row r="23" ht="12.95" customHeight="1">
      <c r="A23" s="54" t="inlineStr">
        <is>
          <t>B6</t>
        </is>
      </c>
      <c r="B23" s="55" t="inlineStr">
        <is>
          <t xml:space="preserve">Faltas Justificadas </t>
        </is>
      </c>
      <c r="C23" s="85" t="n">
        <v>0.74</v>
      </c>
      <c r="D23" s="91" t="n"/>
      <c r="E23" s="86" t="n">
        <v>0.5600000000000001</v>
      </c>
      <c r="F23" s="91" t="n"/>
      <c r="G23" s="2" t="n"/>
    </row>
    <row r="24" ht="12.95" customHeight="1">
      <c r="A24" s="54" t="inlineStr">
        <is>
          <t>B7</t>
        </is>
      </c>
      <c r="B24" s="55" t="inlineStr">
        <is>
          <t xml:space="preserve">Dias de Chuvas </t>
        </is>
      </c>
      <c r="C24" s="85" t="n">
        <v>1.09</v>
      </c>
      <c r="D24" s="91" t="n"/>
      <c r="E24" s="86" t="n">
        <v>0</v>
      </c>
      <c r="F24" s="91" t="n"/>
      <c r="G24" s="2" t="n"/>
    </row>
    <row r="25" ht="12.95" customHeight="1">
      <c r="A25" s="54" t="inlineStr">
        <is>
          <t>B8</t>
        </is>
      </c>
      <c r="B25" s="55" t="inlineStr">
        <is>
          <t xml:space="preserve">Auxíl io Acidente de Trabalho </t>
        </is>
      </c>
      <c r="C25" s="85" t="n">
        <v>0.11</v>
      </c>
      <c r="D25" s="91" t="n"/>
      <c r="E25" s="86" t="n">
        <v>0.08</v>
      </c>
      <c r="F25" s="91" t="n"/>
      <c r="G25" s="2" t="n"/>
    </row>
    <row r="26" ht="12.95" customHeight="1">
      <c r="A26" s="54" t="inlineStr">
        <is>
          <t>B9</t>
        </is>
      </c>
      <c r="B26" s="55" t="inlineStr">
        <is>
          <t xml:space="preserve">Férias Gozadas </t>
        </is>
      </c>
      <c r="C26" s="85" t="n">
        <v>14.35</v>
      </c>
      <c r="D26" s="91" t="n"/>
      <c r="E26" s="86" t="n">
        <v>10.77</v>
      </c>
      <c r="F26" s="91" t="n"/>
      <c r="G26" s="2" t="n"/>
    </row>
    <row r="27" ht="12.95" customHeight="1">
      <c r="A27" s="54" t="inlineStr">
        <is>
          <t>B10</t>
        </is>
      </c>
      <c r="B27" s="55" t="inlineStr">
        <is>
          <t xml:space="preserve">Salário Maternidade </t>
        </is>
      </c>
      <c r="C27" s="85" t="n">
        <v>0.04</v>
      </c>
      <c r="D27" s="91" t="n"/>
      <c r="E27" s="86" t="n">
        <v>0.03</v>
      </c>
      <c r="F27" s="91" t="n"/>
      <c r="G27" s="2" t="n"/>
    </row>
    <row r="28" ht="15" customHeight="1">
      <c r="A28" s="2" t="n"/>
      <c r="B28" s="56" t="inlineStr">
        <is>
          <t>TOTAL</t>
        </is>
      </c>
      <c r="C28" s="87" t="n">
        <v>49.83000000000001</v>
      </c>
      <c r="D28" s="91" t="n"/>
      <c r="E28" s="87" t="n">
        <v>20.48</v>
      </c>
      <c r="F28" s="91" t="n"/>
      <c r="G28" s="2" t="n"/>
    </row>
    <row r="29" ht="12" customHeight="1">
      <c r="A29" s="2" t="n"/>
      <c r="B29" s="59" t="inlineStr">
        <is>
          <t>
</t>
        </is>
      </c>
      <c r="D29" s="2" t="n"/>
      <c r="E29" s="2" t="n"/>
      <c r="F29" s="2" t="n"/>
      <c r="G29" s="2" t="n"/>
    </row>
    <row r="30" ht="12.95" customHeight="1">
      <c r="A30" s="52" t="inlineStr">
        <is>
          <t>C</t>
        </is>
      </c>
      <c r="B30" s="53" t="inlineStr">
        <is>
          <t>GRUPO C</t>
        </is>
      </c>
      <c r="C30" s="2" t="n"/>
      <c r="D30" s="2" t="n"/>
      <c r="E30" s="2" t="n"/>
      <c r="F30" s="2" t="n"/>
      <c r="G30" s="2" t="n"/>
    </row>
    <row r="31" ht="12.95" customHeight="1">
      <c r="A31" s="54" t="inlineStr">
        <is>
          <t>C1</t>
        </is>
      </c>
      <c r="B31" s="55" t="inlineStr">
        <is>
          <t xml:space="preserve">Aviso Prévio Indenizado </t>
        </is>
      </c>
      <c r="C31" s="85" t="n">
        <v>5.99</v>
      </c>
      <c r="D31" s="91" t="n"/>
      <c r="E31" s="86" t="n">
        <v>4.5</v>
      </c>
      <c r="F31" s="91" t="n"/>
      <c r="G31" s="2" t="n"/>
    </row>
    <row r="32" ht="12.95" customHeight="1">
      <c r="A32" s="54" t="inlineStr">
        <is>
          <t>C2</t>
        </is>
      </c>
      <c r="B32" s="55" t="inlineStr">
        <is>
          <t xml:space="preserve">Aviso Prévio Trabalhado </t>
        </is>
      </c>
      <c r="C32" s="85" t="n">
        <v>0.14</v>
      </c>
      <c r="D32" s="91" t="n"/>
      <c r="E32" s="86" t="n">
        <v>0.11</v>
      </c>
      <c r="F32" s="91" t="n"/>
      <c r="G32" s="2" t="n"/>
    </row>
    <row r="33" ht="12.95" customHeight="1">
      <c r="A33" s="54" t="inlineStr">
        <is>
          <t>C3</t>
        </is>
      </c>
      <c r="B33" s="55" t="inlineStr">
        <is>
          <t xml:space="preserve">Férias Indenizadas </t>
        </is>
      </c>
      <c r="C33" s="85" t="n">
        <v>0</v>
      </c>
      <c r="D33" s="91" t="n"/>
      <c r="E33" s="86" t="n">
        <v>0</v>
      </c>
      <c r="F33" s="91" t="n"/>
      <c r="G33" s="2" t="n"/>
    </row>
    <row r="34" ht="12.95" customHeight="1">
      <c r="A34" s="54" t="inlineStr">
        <is>
          <t>C4</t>
        </is>
      </c>
      <c r="B34" s="55" t="inlineStr">
        <is>
          <t xml:space="preserve">Depósito Rescisão Sem Justa Causa </t>
        </is>
      </c>
      <c r="C34" s="85" t="n">
        <v>2.7</v>
      </c>
      <c r="D34" s="91" t="n"/>
      <c r="E34" s="86" t="n">
        <v>2.03</v>
      </c>
      <c r="F34" s="91" t="n"/>
      <c r="G34" s="2" t="n"/>
    </row>
    <row r="35" ht="12.95" customHeight="1">
      <c r="A35" s="54" t="inlineStr">
        <is>
          <t>C5</t>
        </is>
      </c>
      <c r="B35" s="55" t="inlineStr">
        <is>
          <t xml:space="preserve">Indenização Adicional </t>
        </is>
      </c>
      <c r="C35" s="85" t="n">
        <v>0.5</v>
      </c>
      <c r="D35" s="91" t="n"/>
      <c r="E35" s="86" t="n">
        <v>0.38</v>
      </c>
      <c r="F35" s="91" t="n"/>
      <c r="G35" s="2" t="n"/>
    </row>
    <row r="36" ht="15" customHeight="1">
      <c r="A36" s="2" t="n"/>
      <c r="B36" s="56" t="inlineStr">
        <is>
          <t>TOTAL</t>
        </is>
      </c>
      <c r="C36" s="87" t="n">
        <v>9.33</v>
      </c>
      <c r="D36" s="91" t="n"/>
      <c r="E36" s="87" t="n">
        <v>7.02</v>
      </c>
      <c r="F36" s="91" t="n"/>
      <c r="G36" s="2" t="n"/>
    </row>
    <row r="37" ht="12" customHeight="1">
      <c r="A37" s="2" t="n"/>
      <c r="B37" s="59" t="inlineStr">
        <is>
          <t>
</t>
        </is>
      </c>
      <c r="D37" s="2" t="n"/>
      <c r="E37" s="2" t="n"/>
      <c r="F37" s="2" t="n"/>
      <c r="G37" s="2" t="n"/>
    </row>
    <row r="38" ht="12.95" customHeight="1">
      <c r="A38" s="52" t="inlineStr">
        <is>
          <t>D</t>
        </is>
      </c>
      <c r="B38" s="53" t="inlineStr">
        <is>
          <t>GRUPO D</t>
        </is>
      </c>
      <c r="C38" s="2" t="n"/>
      <c r="D38" s="2" t="n"/>
      <c r="E38" s="2" t="n"/>
      <c r="F38" s="2" t="n"/>
      <c r="G38" s="2" t="n"/>
    </row>
    <row r="39" ht="12.95" customHeight="1">
      <c r="A39" s="54" t="inlineStr">
        <is>
          <t>D1</t>
        </is>
      </c>
      <c r="B39" s="55" t="inlineStr">
        <is>
          <t xml:space="preserve">Reincidência de Grupo A sobre Grupo B </t>
        </is>
      </c>
      <c r="C39" s="85" t="n">
        <v>8.970000000000001</v>
      </c>
      <c r="D39" s="91" t="n"/>
      <c r="E39" s="86" t="n">
        <v>3.69</v>
      </c>
      <c r="F39" s="91" t="n"/>
      <c r="G39" s="2" t="n"/>
    </row>
    <row r="40" ht="18" customHeight="1">
      <c r="A40" s="54" t="inlineStr">
        <is>
          <t>D2</t>
        </is>
      </c>
      <c r="B40" s="55" t="inlineStr">
        <is>
          <t xml:space="preserve">Reincidência de Grupo A sobre Aviso Prévio Trabalhado e Reincidência do FGTS sobre Aviso Prévio Indenizado </t>
        </is>
      </c>
      <c r="C40" s="85" t="n">
        <v>0.5</v>
      </c>
      <c r="D40" s="91" t="n"/>
      <c r="E40" s="86" t="n">
        <v>0.38</v>
      </c>
      <c r="F40" s="91" t="n"/>
      <c r="G40" s="2" t="n"/>
    </row>
    <row r="41" ht="15" customHeight="1">
      <c r="A41" s="2" t="n"/>
      <c r="B41" s="56" t="inlineStr">
        <is>
          <t>TOTAL</t>
        </is>
      </c>
      <c r="C41" s="87" t="n">
        <v>9.470000000000001</v>
      </c>
      <c r="D41" s="91" t="n"/>
      <c r="E41" s="87" t="n">
        <v>4.07</v>
      </c>
      <c r="F41" s="91" t="n"/>
      <c r="G41" s="2" t="n"/>
    </row>
    <row r="42" ht="15" customHeight="1">
      <c r="A42" s="2" t="n"/>
      <c r="B42" s="59" t="inlineStr">
        <is>
          <t>
</t>
        </is>
      </c>
      <c r="E42" s="2" t="n"/>
      <c r="F42" s="2" t="n"/>
      <c r="G42" s="2" t="n"/>
    </row>
    <row r="43" ht="20.1" customHeight="1">
      <c r="A43" s="2" t="n"/>
      <c r="B43" s="57" t="inlineStr">
        <is>
          <t>A + B + C + D =</t>
        </is>
      </c>
      <c r="C43" s="88" t="n">
        <v>86.63</v>
      </c>
      <c r="E43" s="88" t="n">
        <v>49.57</v>
      </c>
      <c r="G43" s="2" t="n"/>
    </row>
    <row r="44" ht="12" customHeight="1">
      <c r="A44" s="2" t="n"/>
      <c r="B44" s="59" t="inlineStr">
        <is>
          <t>
</t>
        </is>
      </c>
      <c r="F44" s="2" t="n"/>
      <c r="G44" s="2" t="n"/>
    </row>
    <row r="45" ht="15" customHeight="1">
      <c r="A45" s="51" t="inlineStr">
        <is>
          <t>COD</t>
        </is>
      </c>
      <c r="B45" s="51" t="inlineStr">
        <is>
          <t>DESCRIÇÃO</t>
        </is>
      </c>
      <c r="C45" s="84" t="inlineStr">
        <is>
          <t>HORISTA %</t>
        </is>
      </c>
      <c r="D45" s="91" t="n"/>
      <c r="E45" s="84" t="inlineStr">
        <is>
          <t>MENSALISTA %</t>
        </is>
      </c>
      <c r="F45" s="91" t="n"/>
      <c r="G45" s="2" t="n"/>
    </row>
    <row r="46" ht="12" customHeight="1">
      <c r="A46" s="2" t="n"/>
      <c r="B46" s="59" t="inlineStr">
        <is>
          <t>
</t>
        </is>
      </c>
      <c r="D46" s="2" t="n"/>
      <c r="E46" s="2" t="n"/>
      <c r="F46" s="2" t="n"/>
      <c r="G46" s="2" t="n"/>
    </row>
    <row r="47" ht="12.95" customHeight="1">
      <c r="A47" s="52" t="inlineStr">
        <is>
          <t>A</t>
        </is>
      </c>
      <c r="B47" s="53" t="inlineStr">
        <is>
          <t>GRUPO A</t>
        </is>
      </c>
      <c r="C47" s="2" t="n"/>
      <c r="D47" s="2" t="n"/>
      <c r="E47" s="2" t="n"/>
      <c r="F47" s="2" t="n"/>
      <c r="G47" s="2" t="n"/>
    </row>
    <row r="48" ht="12.95" customHeight="1">
      <c r="A48" s="54" t="inlineStr">
        <is>
          <t>A1</t>
        </is>
      </c>
      <c r="B48" s="55" t="inlineStr">
        <is>
          <t xml:space="preserve">INSS </t>
        </is>
      </c>
      <c r="C48" s="85" t="n">
        <v>0</v>
      </c>
      <c r="D48" s="91" t="n"/>
      <c r="E48" s="86" t="n">
        <v>0</v>
      </c>
      <c r="F48" s="91" t="n"/>
      <c r="G48" s="2" t="n"/>
    </row>
    <row r="49" ht="12.95" customHeight="1">
      <c r="A49" s="54" t="inlineStr">
        <is>
          <t>A2</t>
        </is>
      </c>
      <c r="B49" s="55" t="inlineStr">
        <is>
          <t xml:space="preserve">SESI </t>
        </is>
      </c>
      <c r="C49" s="85" t="n">
        <v>1.5</v>
      </c>
      <c r="D49" s="91" t="n"/>
      <c r="E49" s="86" t="n">
        <v>1.5</v>
      </c>
      <c r="F49" s="91" t="n"/>
      <c r="G49" s="2" t="n"/>
    </row>
    <row r="50" ht="12.95" customHeight="1">
      <c r="A50" s="54" t="inlineStr">
        <is>
          <t>A3</t>
        </is>
      </c>
      <c r="B50" s="55" t="inlineStr">
        <is>
          <t xml:space="preserve">SENAI </t>
        </is>
      </c>
      <c r="C50" s="85" t="n">
        <v>1</v>
      </c>
      <c r="D50" s="91" t="n"/>
      <c r="E50" s="86" t="n">
        <v>1</v>
      </c>
      <c r="F50" s="91" t="n"/>
      <c r="G50" s="2" t="n"/>
    </row>
    <row r="51" ht="12.95" customHeight="1">
      <c r="A51" s="54" t="inlineStr">
        <is>
          <t>A4</t>
        </is>
      </c>
      <c r="B51" s="55" t="inlineStr">
        <is>
          <t xml:space="preserve">INCRA </t>
        </is>
      </c>
      <c r="C51" s="85" t="n">
        <v>0.2</v>
      </c>
      <c r="D51" s="91" t="n"/>
      <c r="E51" s="86" t="n">
        <v>0.2</v>
      </c>
      <c r="F51" s="91" t="n"/>
      <c r="G51" s="2" t="n"/>
    </row>
    <row r="52" ht="12.95" customHeight="1">
      <c r="A52" s="54" t="inlineStr">
        <is>
          <t>A5</t>
        </is>
      </c>
      <c r="B52" s="55" t="inlineStr">
        <is>
          <t xml:space="preserve">SEBRAE </t>
        </is>
      </c>
      <c r="C52" s="85" t="n">
        <v>0.6</v>
      </c>
      <c r="D52" s="91" t="n"/>
      <c r="E52" s="86" t="n">
        <v>0.6</v>
      </c>
      <c r="F52" s="91" t="n"/>
      <c r="G52" s="2" t="n"/>
    </row>
    <row r="53" ht="12.95" customHeight="1">
      <c r="A53" s="54" t="inlineStr">
        <is>
          <t>A6</t>
        </is>
      </c>
      <c r="B53" s="55" t="inlineStr">
        <is>
          <t xml:space="preserve">Salário Educação </t>
        </is>
      </c>
      <c r="C53" s="85" t="n">
        <v>2.5</v>
      </c>
      <c r="D53" s="91" t="n"/>
      <c r="E53" s="86" t="n">
        <v>2.5</v>
      </c>
      <c r="F53" s="91" t="n"/>
      <c r="G53" s="2" t="n"/>
    </row>
    <row r="54" ht="12.95" customHeight="1">
      <c r="A54" s="54" t="inlineStr">
        <is>
          <t>A7</t>
        </is>
      </c>
      <c r="B54" s="55" t="inlineStr">
        <is>
          <t xml:space="preserve">Seguro Contra Acidentes de Trabalho </t>
        </is>
      </c>
      <c r="C54" s="85" t="n">
        <v>3</v>
      </c>
      <c r="D54" s="91" t="n"/>
      <c r="E54" s="86" t="n">
        <v>3</v>
      </c>
      <c r="F54" s="91" t="n"/>
      <c r="G54" s="2" t="n"/>
    </row>
    <row r="55" ht="12.95" customHeight="1">
      <c r="A55" s="54" t="inlineStr">
        <is>
          <t>A8</t>
        </is>
      </c>
      <c r="B55" s="55" t="inlineStr">
        <is>
          <t xml:space="preserve">FGTS </t>
        </is>
      </c>
      <c r="C55" s="85" t="n">
        <v>8</v>
      </c>
      <c r="D55" s="91" t="n"/>
      <c r="E55" s="86" t="n">
        <v>8</v>
      </c>
      <c r="F55" s="91" t="n"/>
      <c r="G55" s="2" t="n"/>
    </row>
    <row r="56" ht="12.95" customHeight="1">
      <c r="A56" s="54" t="inlineStr">
        <is>
          <t>A9</t>
        </is>
      </c>
      <c r="B56" s="55" t="inlineStr">
        <is>
          <t xml:space="preserve">SECONCI </t>
        </is>
      </c>
      <c r="C56" s="85" t="n">
        <v>1.2</v>
      </c>
      <c r="D56" s="91" t="n"/>
      <c r="E56" s="86" t="n">
        <v>1.2</v>
      </c>
      <c r="F56" s="91" t="n"/>
      <c r="G56" s="2" t="n"/>
    </row>
    <row r="57" ht="15" customHeight="1">
      <c r="A57" s="2" t="n"/>
      <c r="B57" s="56" t="inlineStr">
        <is>
          <t>TOTAL</t>
        </is>
      </c>
      <c r="C57" s="87" t="n">
        <v>18</v>
      </c>
      <c r="D57" s="91" t="n"/>
      <c r="E57" s="87" t="n">
        <v>18</v>
      </c>
      <c r="F57" s="91" t="n"/>
      <c r="G57" s="2" t="n"/>
    </row>
    <row r="58" ht="12" customHeight="1">
      <c r="A58" s="2" t="n"/>
      <c r="B58" s="59" t="inlineStr">
        <is>
          <t>
</t>
        </is>
      </c>
      <c r="D58" s="2" t="n"/>
      <c r="E58" s="2" t="n"/>
      <c r="F58" s="2" t="n"/>
      <c r="G58" s="2" t="n"/>
    </row>
    <row r="59" ht="12.95" customHeight="1">
      <c r="A59" s="52" t="inlineStr">
        <is>
          <t>B</t>
        </is>
      </c>
      <c r="B59" s="53" t="inlineStr">
        <is>
          <t>GRUPO B</t>
        </is>
      </c>
      <c r="C59" s="2" t="n"/>
      <c r="D59" s="2" t="n"/>
      <c r="E59" s="2" t="n"/>
      <c r="F59" s="2" t="n"/>
      <c r="G59" s="2" t="n"/>
    </row>
    <row r="60" ht="12.95" customHeight="1">
      <c r="A60" s="54" t="inlineStr">
        <is>
          <t>B1</t>
        </is>
      </c>
      <c r="B60" s="55" t="inlineStr">
        <is>
          <t xml:space="preserve">Repouso Semanal Remunerado </t>
        </is>
      </c>
      <c r="C60" s="85" t="n">
        <v>17.77</v>
      </c>
      <c r="D60" s="91" t="n"/>
      <c r="E60" s="86" t="n">
        <v>0</v>
      </c>
      <c r="F60" s="91" t="n"/>
      <c r="G60" s="2" t="n"/>
    </row>
    <row r="61" ht="12.95" customHeight="1">
      <c r="A61" s="54" t="inlineStr">
        <is>
          <t>B2</t>
        </is>
      </c>
      <c r="B61" s="55" t="inlineStr">
        <is>
          <t xml:space="preserve">Feriados </t>
        </is>
      </c>
      <c r="C61" s="85" t="n">
        <v>3.68</v>
      </c>
      <c r="D61" s="91" t="n"/>
      <c r="E61" s="86" t="n">
        <v>0</v>
      </c>
      <c r="F61" s="91" t="n"/>
      <c r="G61" s="2" t="n"/>
    </row>
    <row r="62" ht="12.95" customHeight="1">
      <c r="A62" s="54" t="inlineStr">
        <is>
          <t>B3</t>
        </is>
      </c>
      <c r="B62" s="55" t="inlineStr">
        <is>
          <t xml:space="preserve">Auxíl io - Enfermidade </t>
        </is>
      </c>
      <c r="C62" s="85" t="n">
        <v>0.88</v>
      </c>
      <c r="D62" s="91" t="n"/>
      <c r="E62" s="86" t="n">
        <v>0.66</v>
      </c>
      <c r="F62" s="91" t="n"/>
      <c r="G62" s="2" t="n"/>
    </row>
    <row r="63" ht="12.95" customHeight="1">
      <c r="A63" s="54" t="inlineStr">
        <is>
          <t>B4</t>
        </is>
      </c>
      <c r="B63" s="55" t="inlineStr">
        <is>
          <t xml:space="preserve">13º Salário </t>
        </is>
      </c>
      <c r="C63" s="85" t="n">
        <v>11.1</v>
      </c>
      <c r="D63" s="91" t="n"/>
      <c r="E63" s="86" t="n">
        <v>8.33</v>
      </c>
      <c r="F63" s="91" t="n"/>
      <c r="G63" s="2" t="n"/>
    </row>
    <row r="64" ht="12.95" customHeight="1">
      <c r="A64" s="54" t="inlineStr">
        <is>
          <t>B5</t>
        </is>
      </c>
      <c r="B64" s="55" t="inlineStr">
        <is>
          <t xml:space="preserve">Licença Paternidade </t>
        </is>
      </c>
      <c r="C64" s="85" t="n">
        <v>0.07000000000000001</v>
      </c>
      <c r="D64" s="91" t="n"/>
      <c r="E64" s="86" t="n">
        <v>0.05</v>
      </c>
      <c r="F64" s="91" t="n"/>
      <c r="G64" s="2" t="n"/>
    </row>
    <row r="65" ht="12.95" customHeight="1">
      <c r="A65" s="54" t="inlineStr">
        <is>
          <t>B6</t>
        </is>
      </c>
      <c r="B65" s="55" t="inlineStr">
        <is>
          <t xml:space="preserve">Faltas Justificadas </t>
        </is>
      </c>
      <c r="C65" s="85" t="n">
        <v>0.74</v>
      </c>
      <c r="D65" s="91" t="n"/>
      <c r="E65" s="86" t="n">
        <v>0.5600000000000001</v>
      </c>
      <c r="F65" s="91" t="n"/>
      <c r="G65" s="2" t="n"/>
    </row>
    <row r="66" ht="12.95" customHeight="1">
      <c r="A66" s="54" t="inlineStr">
        <is>
          <t>B7</t>
        </is>
      </c>
      <c r="B66" s="55" t="inlineStr">
        <is>
          <t xml:space="preserve">Dias de Chuvas </t>
        </is>
      </c>
      <c r="C66" s="85" t="n">
        <v>1.09</v>
      </c>
      <c r="D66" s="91" t="n"/>
      <c r="E66" s="86" t="n">
        <v>0</v>
      </c>
      <c r="F66" s="91" t="n"/>
      <c r="G66" s="2" t="n"/>
    </row>
    <row r="67" ht="12.95" customHeight="1">
      <c r="A67" s="54" t="inlineStr">
        <is>
          <t>B8</t>
        </is>
      </c>
      <c r="B67" s="55" t="inlineStr">
        <is>
          <t xml:space="preserve">Auxíl io Acidente de Trabalho </t>
        </is>
      </c>
      <c r="C67" s="85" t="n">
        <v>0.11</v>
      </c>
      <c r="D67" s="91" t="n"/>
      <c r="E67" s="86" t="n">
        <v>0.08</v>
      </c>
      <c r="F67" s="91" t="n"/>
      <c r="G67" s="2" t="n"/>
    </row>
    <row r="68" ht="12.95" customHeight="1">
      <c r="A68" s="54" t="inlineStr">
        <is>
          <t>B9</t>
        </is>
      </c>
      <c r="B68" s="55" t="inlineStr">
        <is>
          <t xml:space="preserve">Férias Gozadas </t>
        </is>
      </c>
      <c r="C68" s="85" t="n">
        <v>14.35</v>
      </c>
      <c r="D68" s="91" t="n"/>
      <c r="E68" s="86" t="n">
        <v>10.77</v>
      </c>
      <c r="F68" s="91" t="n"/>
      <c r="G68" s="2" t="n"/>
    </row>
    <row r="69" ht="12.95" customHeight="1">
      <c r="A69" s="54" t="inlineStr">
        <is>
          <t>B10</t>
        </is>
      </c>
      <c r="B69" s="55" t="inlineStr">
        <is>
          <t xml:space="preserve">Salário Maternidade </t>
        </is>
      </c>
      <c r="C69" s="85" t="n">
        <v>0.04</v>
      </c>
      <c r="D69" s="91" t="n"/>
      <c r="E69" s="86" t="n">
        <v>0.03</v>
      </c>
      <c r="F69" s="91" t="n"/>
      <c r="G69" s="2" t="n"/>
    </row>
    <row r="70" ht="15" customHeight="1">
      <c r="A70" s="2" t="n"/>
      <c r="B70" s="56" t="inlineStr">
        <is>
          <t>TOTAL</t>
        </is>
      </c>
      <c r="C70" s="87" t="n">
        <v>49.83000000000001</v>
      </c>
      <c r="D70" s="91" t="n"/>
      <c r="E70" s="87" t="n">
        <v>20.48</v>
      </c>
      <c r="F70" s="91" t="n"/>
      <c r="G70" s="2" t="n"/>
    </row>
    <row r="71" ht="12" customHeight="1">
      <c r="A71" s="2" t="n"/>
      <c r="B71" s="59" t="inlineStr">
        <is>
          <t>
</t>
        </is>
      </c>
      <c r="D71" s="2" t="n"/>
      <c r="E71" s="2" t="n"/>
      <c r="F71" s="2" t="n"/>
      <c r="G71" s="2" t="n"/>
    </row>
    <row r="72" ht="12.95" customHeight="1">
      <c r="A72" s="52" t="inlineStr">
        <is>
          <t>C</t>
        </is>
      </c>
      <c r="B72" s="53" t="inlineStr">
        <is>
          <t>GRUPO C</t>
        </is>
      </c>
      <c r="C72" s="2" t="n"/>
      <c r="D72" s="2" t="n"/>
      <c r="E72" s="2" t="n"/>
      <c r="F72" s="2" t="n"/>
      <c r="G72" s="2" t="n"/>
    </row>
    <row r="73" ht="12.95" customHeight="1">
      <c r="A73" s="54" t="inlineStr">
        <is>
          <t>C1</t>
        </is>
      </c>
      <c r="B73" s="55" t="inlineStr">
        <is>
          <t xml:space="preserve">Aviso Prévio Indenizado </t>
        </is>
      </c>
      <c r="C73" s="85" t="n">
        <v>5.99</v>
      </c>
      <c r="D73" s="91" t="n"/>
      <c r="E73" s="86" t="n">
        <v>4.5</v>
      </c>
      <c r="F73" s="91" t="n"/>
      <c r="G73" s="2" t="n"/>
    </row>
    <row r="74" ht="12.95" customHeight="1">
      <c r="A74" s="54" t="inlineStr">
        <is>
          <t>C2</t>
        </is>
      </c>
      <c r="B74" s="55" t="inlineStr">
        <is>
          <t xml:space="preserve">Aviso Prévio Trabalhado </t>
        </is>
      </c>
      <c r="C74" s="85" t="n">
        <v>0.14</v>
      </c>
      <c r="D74" s="91" t="n"/>
      <c r="E74" s="86" t="n">
        <v>0.11</v>
      </c>
      <c r="F74" s="91" t="n"/>
      <c r="G74" s="2" t="n"/>
    </row>
    <row r="75" ht="12.95" customHeight="1">
      <c r="A75" s="54" t="inlineStr">
        <is>
          <t>C3</t>
        </is>
      </c>
      <c r="B75" s="55" t="inlineStr">
        <is>
          <t xml:space="preserve">Férias Indenizadas </t>
        </is>
      </c>
      <c r="C75" s="85" t="n">
        <v>0</v>
      </c>
      <c r="D75" s="91" t="n"/>
      <c r="E75" s="86" t="n">
        <v>0</v>
      </c>
      <c r="F75" s="91" t="n"/>
      <c r="G75" s="2" t="n"/>
    </row>
    <row r="76" ht="12.95" customHeight="1">
      <c r="A76" s="54" t="inlineStr">
        <is>
          <t>C4</t>
        </is>
      </c>
      <c r="B76" s="55" t="inlineStr">
        <is>
          <t xml:space="preserve">Depósito Rescisão Sem Justa Causa </t>
        </is>
      </c>
      <c r="C76" s="85" t="n">
        <v>2.7</v>
      </c>
      <c r="D76" s="91" t="n"/>
      <c r="E76" s="86" t="n">
        <v>2.03</v>
      </c>
      <c r="F76" s="91" t="n"/>
      <c r="G76" s="2" t="n"/>
    </row>
    <row r="77" ht="12.95" customHeight="1">
      <c r="A77" s="54" t="inlineStr">
        <is>
          <t>C5</t>
        </is>
      </c>
      <c r="B77" s="55" t="inlineStr">
        <is>
          <t xml:space="preserve">Indenização Adicional </t>
        </is>
      </c>
      <c r="C77" s="85" t="n">
        <v>0.5</v>
      </c>
      <c r="D77" s="91" t="n"/>
      <c r="E77" s="86" t="n">
        <v>0.38</v>
      </c>
      <c r="F77" s="91" t="n"/>
      <c r="G77" s="2" t="n"/>
    </row>
    <row r="78" ht="15" customHeight="1">
      <c r="A78" s="2" t="n"/>
      <c r="B78" s="56" t="inlineStr">
        <is>
          <t>TOTAL</t>
        </is>
      </c>
      <c r="C78" s="87" t="n">
        <v>9.33</v>
      </c>
      <c r="D78" s="91" t="n"/>
      <c r="E78" s="87" t="n">
        <v>7.02</v>
      </c>
      <c r="F78" s="91" t="n"/>
      <c r="G78" s="2" t="n"/>
    </row>
    <row r="79" ht="12" customHeight="1">
      <c r="A79" s="2" t="n"/>
      <c r="B79" s="59" t="inlineStr">
        <is>
          <t>
</t>
        </is>
      </c>
      <c r="D79" s="2" t="n"/>
      <c r="E79" s="2" t="n"/>
      <c r="F79" s="2" t="n"/>
      <c r="G79" s="2" t="n"/>
    </row>
    <row r="80" ht="12.95" customHeight="1">
      <c r="A80" s="52" t="inlineStr">
        <is>
          <t>D</t>
        </is>
      </c>
      <c r="B80" s="53" t="inlineStr">
        <is>
          <t>GRUPO D</t>
        </is>
      </c>
      <c r="C80" s="2" t="n"/>
      <c r="D80" s="2" t="n"/>
      <c r="E80" s="2" t="n"/>
      <c r="F80" s="2" t="n"/>
      <c r="G80" s="2" t="n"/>
    </row>
    <row r="81" ht="12.95" customHeight="1">
      <c r="A81" s="54" t="inlineStr">
        <is>
          <t>D1</t>
        </is>
      </c>
      <c r="B81" s="55" t="inlineStr">
        <is>
          <t xml:space="preserve">Reincidência de Grupo A sobre Grupo B </t>
        </is>
      </c>
      <c r="C81" s="85" t="n">
        <v>8.970000000000001</v>
      </c>
      <c r="D81" s="91" t="n"/>
      <c r="E81" s="86" t="n">
        <v>3.69</v>
      </c>
      <c r="F81" s="91" t="n"/>
      <c r="G81" s="2" t="n"/>
    </row>
    <row r="82" ht="18" customHeight="1">
      <c r="A82" s="54" t="inlineStr">
        <is>
          <t>D2</t>
        </is>
      </c>
      <c r="B82" s="55" t="inlineStr">
        <is>
          <t xml:space="preserve">Reincidência de Grupo A sobre Aviso Prévio Trabalhado e Reincidência do FGTS sobre Aviso Prévio Indenizado </t>
        </is>
      </c>
      <c r="C82" s="85" t="n">
        <v>0.5</v>
      </c>
      <c r="D82" s="91" t="n"/>
      <c r="E82" s="86" t="n">
        <v>0.38</v>
      </c>
      <c r="F82" s="91" t="n"/>
      <c r="G82" s="2" t="n"/>
    </row>
    <row r="83" ht="15" customHeight="1">
      <c r="A83" s="2" t="n"/>
      <c r="B83" s="56" t="inlineStr">
        <is>
          <t>TOTAL</t>
        </is>
      </c>
      <c r="C83" s="87" t="n">
        <v>9.470000000000001</v>
      </c>
      <c r="D83" s="91" t="n"/>
      <c r="E83" s="87" t="n">
        <v>4.07</v>
      </c>
      <c r="F83" s="91" t="n"/>
      <c r="G83" s="2" t="n"/>
    </row>
    <row r="84" ht="15" customHeight="1">
      <c r="A84" s="2" t="n"/>
      <c r="B84" s="59" t="inlineStr">
        <is>
          <t>
</t>
        </is>
      </c>
      <c r="E84" s="2" t="n"/>
      <c r="F84" s="2" t="n"/>
      <c r="G84" s="2" t="n"/>
    </row>
    <row r="85" ht="20.1" customHeight="1">
      <c r="A85" s="2" t="n"/>
      <c r="B85" s="57" t="inlineStr">
        <is>
          <t>A + B + C + D =</t>
        </is>
      </c>
      <c r="C85" s="88" t="n">
        <v>86.63</v>
      </c>
      <c r="E85" s="88" t="n">
        <v>49.57</v>
      </c>
      <c r="G85" s="2" t="n"/>
    </row>
  </sheetData>
  <mergeCells count="141">
    <mergeCell ref="B42:D42"/>
    <mergeCell ref="C6:D6"/>
    <mergeCell ref="C62:D62"/>
    <mergeCell ref="E62:F62"/>
    <mergeCell ref="C15:D15"/>
    <mergeCell ref="E23:F23"/>
    <mergeCell ref="C64:D64"/>
    <mergeCell ref="E8:F8"/>
    <mergeCell ref="E64:F64"/>
    <mergeCell ref="C73:D73"/>
    <mergeCell ref="E73:F73"/>
    <mergeCell ref="E51:F51"/>
    <mergeCell ref="C54:D54"/>
    <mergeCell ref="C63:D63"/>
    <mergeCell ref="B84:D84"/>
    <mergeCell ref="E63:F63"/>
    <mergeCell ref="C41:D41"/>
    <mergeCell ref="C50:D50"/>
    <mergeCell ref="C56:D56"/>
    <mergeCell ref="E65:F65"/>
    <mergeCell ref="E34:F34"/>
    <mergeCell ref="C43:D43"/>
    <mergeCell ref="C76:D76"/>
    <mergeCell ref="E49:F49"/>
    <mergeCell ref="C27:D27"/>
    <mergeCell ref="E27:F27"/>
    <mergeCell ref="C36:D36"/>
    <mergeCell ref="E36:F36"/>
    <mergeCell ref="E85:F85"/>
    <mergeCell ref="C67:D67"/>
    <mergeCell ref="C19:D19"/>
    <mergeCell ref="E75:F75"/>
    <mergeCell ref="C28:D28"/>
    <mergeCell ref="E53:F53"/>
    <mergeCell ref="E22:F22"/>
    <mergeCell ref="C3:D3"/>
    <mergeCell ref="E3:F3"/>
    <mergeCell ref="C69:D69"/>
    <mergeCell ref="C83:D83"/>
    <mergeCell ref="E12:F12"/>
    <mergeCell ref="B16:C16"/>
    <mergeCell ref="E55:F55"/>
    <mergeCell ref="E67:F67"/>
    <mergeCell ref="C45:D45"/>
    <mergeCell ref="C14:D14"/>
    <mergeCell ref="E14:F14"/>
    <mergeCell ref="E48:F48"/>
    <mergeCell ref="C40:D40"/>
    <mergeCell ref="E40:F40"/>
    <mergeCell ref="A1:G1"/>
    <mergeCell ref="B29:C29"/>
    <mergeCell ref="C60:D60"/>
    <mergeCell ref="B37:C37"/>
    <mergeCell ref="E26:F26"/>
    <mergeCell ref="C8:D8"/>
    <mergeCell ref="C82:D82"/>
    <mergeCell ref="E76:F76"/>
    <mergeCell ref="E25:F25"/>
    <mergeCell ref="C57:D57"/>
    <mergeCell ref="C66:D66"/>
    <mergeCell ref="E66:F66"/>
    <mergeCell ref="C18:D18"/>
    <mergeCell ref="B79:C79"/>
    <mergeCell ref="C53:D53"/>
    <mergeCell ref="E18:F18"/>
    <mergeCell ref="C77:D77"/>
    <mergeCell ref="E50:F50"/>
    <mergeCell ref="C34:D34"/>
    <mergeCell ref="C68:D68"/>
    <mergeCell ref="E68:F68"/>
    <mergeCell ref="E83:F83"/>
    <mergeCell ref="E52:F52"/>
    <mergeCell ref="B71:C71"/>
    <mergeCell ref="E39:F39"/>
    <mergeCell ref="B58:C58"/>
    <mergeCell ref="C20:D20"/>
    <mergeCell ref="E20:F20"/>
    <mergeCell ref="C85:D85"/>
    <mergeCell ref="C65:D65"/>
    <mergeCell ref="C75:D75"/>
    <mergeCell ref="E13:F13"/>
    <mergeCell ref="E69:F69"/>
    <mergeCell ref="C22:D22"/>
    <mergeCell ref="E78:F78"/>
    <mergeCell ref="C31:D31"/>
    <mergeCell ref="E31:F31"/>
    <mergeCell ref="C12:D12"/>
    <mergeCell ref="E6:F6"/>
    <mergeCell ref="E77:F77"/>
    <mergeCell ref="C21:D21"/>
    <mergeCell ref="E15:F15"/>
    <mergeCell ref="C51:D51"/>
    <mergeCell ref="C61:D61"/>
    <mergeCell ref="E61:F61"/>
    <mergeCell ref="C70:D70"/>
    <mergeCell ref="B2:E2"/>
    <mergeCell ref="C48:D48"/>
    <mergeCell ref="E70:F70"/>
    <mergeCell ref="C23:D23"/>
    <mergeCell ref="E57:F57"/>
    <mergeCell ref="C32:D32"/>
    <mergeCell ref="E54:F54"/>
    <mergeCell ref="C7:D7"/>
    <mergeCell ref="E32:F32"/>
    <mergeCell ref="E7:F7"/>
    <mergeCell ref="E41:F41"/>
    <mergeCell ref="E81:F81"/>
    <mergeCell ref="B44:E44"/>
    <mergeCell ref="E56:F56"/>
    <mergeCell ref="B4:C4"/>
    <mergeCell ref="C49:D49"/>
    <mergeCell ref="E43:F43"/>
    <mergeCell ref="C24:D24"/>
    <mergeCell ref="E24:F24"/>
    <mergeCell ref="C33:D33"/>
    <mergeCell ref="E33:F33"/>
    <mergeCell ref="B46:C46"/>
    <mergeCell ref="C74:D74"/>
    <mergeCell ref="C26:D26"/>
    <mergeCell ref="E82:F82"/>
    <mergeCell ref="C35:D35"/>
    <mergeCell ref="E35:F35"/>
    <mergeCell ref="C10:D10"/>
    <mergeCell ref="E10:F10"/>
    <mergeCell ref="C25:D25"/>
    <mergeCell ref="E19:F19"/>
    <mergeCell ref="C55:D55"/>
    <mergeCell ref="E28:F28"/>
    <mergeCell ref="C9:D9"/>
    <mergeCell ref="E60:F60"/>
    <mergeCell ref="E9:F9"/>
    <mergeCell ref="E74:F74"/>
    <mergeCell ref="C11:D11"/>
    <mergeCell ref="E11:F11"/>
    <mergeCell ref="E45:F45"/>
    <mergeCell ref="C52:D52"/>
    <mergeCell ref="C39:D39"/>
    <mergeCell ref="C81:D81"/>
    <mergeCell ref="C13:D13"/>
    <mergeCell ref="C78:D78"/>
    <mergeCell ref="E21:F21"/>
  </mergeCells>
  <pageMargins left="0" right="0" top="0" bottom="0" header="0" footer="0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2024-02-28T22:06:36Z</dcterms:created>
  <dcterms:modified xsi:type="dcterms:W3CDTF">2024-02-28T22:06:40Z</dcterms:modified>
</cp:coreProperties>
</file>